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2D65E32A-9404-4E77-B911-D09A17E9C9BD}" xr6:coauthVersionLast="46" xr6:coauthVersionMax="47" xr10:uidLastSave="{00000000-0000-0000-0000-000000000000}"/>
  <bookViews>
    <workbookView xWindow="-120" yWindow="-120" windowWidth="20730" windowHeight="11160" tabRatio="599" firstSheet="8" activeTab="15" xr2:uid="{9EACD7EE-C893-4798-9306-747DC82D8020}"/>
  </bookViews>
  <sheets>
    <sheet name="Sheet1" sheetId="1" r:id="rId1"/>
    <sheet name="Bali NTB"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20" r:id="rId14"/>
    <sheet name="Sheet3" sheetId="21" r:id="rId15"/>
    <sheet name="Dashboard" sheetId="8" r:id="rId16"/>
  </sheets>
  <definedNames>
    <definedName name="_xlnm._FilterDatabase" localSheetId="1" hidden="1">'Bali NTB'!$A$1:$AA$400</definedName>
    <definedName name="_xlnm._FilterDatabase" localSheetId="0" hidden="1">Sheet1!$A$1:$D$543</definedName>
    <definedName name="_xlnm.Print_Area" localSheetId="15">Dashboard!$E$1:$AA$328</definedName>
    <definedName name="Slicer_Bidang">#N/A</definedName>
    <definedName name="Slicer_Daerah_Pemilihan">#N/A</definedName>
    <definedName name="Slicer_Tahun">#N/A</definedName>
  </definedNames>
  <calcPr calcId="181029"/>
  <pivotCaches>
    <pivotCache cacheId="8"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1" l="1"/>
  <c r="A7" i="21"/>
  <c r="A8" i="21"/>
  <c r="A9" i="21"/>
  <c r="A10" i="21"/>
  <c r="A11" i="21"/>
  <c r="A12" i="21"/>
  <c r="A13" i="21"/>
  <c r="A14" i="21"/>
  <c r="A15" i="21"/>
  <c r="A16" i="21"/>
  <c r="A17" i="21"/>
  <c r="A18" i="21"/>
  <c r="A19" i="21"/>
  <c r="A20" i="21"/>
  <c r="A5" i="21"/>
  <c r="S2" i="8" l="1"/>
  <c r="S110" i="8" s="1"/>
  <c r="L1" i="15"/>
  <c r="F1" i="21" s="1"/>
  <c r="AB1" i="12"/>
  <c r="AA1" i="12"/>
  <c r="W1" i="12"/>
  <c r="V1" i="12"/>
  <c r="R1" i="12"/>
  <c r="Q1" i="12"/>
  <c r="Z2" i="20"/>
  <c r="F2" i="20"/>
  <c r="R2" i="20"/>
  <c r="G2" i="20"/>
  <c r="C2" i="18"/>
  <c r="AB2" i="12"/>
  <c r="V2" i="12"/>
  <c r="N2" i="20"/>
  <c r="B2" i="20"/>
  <c r="H2" i="18"/>
  <c r="M2" i="12"/>
  <c r="V2" i="20"/>
  <c r="W2" i="20"/>
  <c r="G2" i="18"/>
  <c r="L2" i="12"/>
  <c r="O2" i="20"/>
  <c r="S2" i="20"/>
  <c r="J2" i="20"/>
  <c r="D2" i="18"/>
  <c r="B2" i="18"/>
  <c r="AA2" i="12"/>
  <c r="W2" i="12"/>
  <c r="K2" i="20"/>
  <c r="R2" i="12"/>
  <c r="AA2" i="20"/>
  <c r="C2" i="20"/>
  <c r="Q2" i="12"/>
  <c r="S217" i="8" l="1"/>
  <c r="M1" i="12"/>
  <c r="L1" i="12"/>
  <c r="C1" i="12"/>
  <c r="B1" i="12"/>
  <c r="C2" i="12"/>
  <c r="B2" i="12"/>
</calcChain>
</file>

<file path=xl/sharedStrings.xml><?xml version="1.0" encoding="utf-8"?>
<sst xmlns="http://schemas.openxmlformats.org/spreadsheetml/2006/main" count="4100" uniqueCount="761">
  <si>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</si>
  <si>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</si>
  <si>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</si>
  <si>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</si>
  <si>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</si>
  <si>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</si>
  <si>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</si>
  <si>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</si>
  <si>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</si>
  <si>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</si>
  <si>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</si>
  <si>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</si>
  <si>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</si>
  <si>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</si>
  <si>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</si>
  <si>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</si>
  <si>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</si>
  <si>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</si>
  <si>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</si>
  <si>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</si>
  <si>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</si>
  <si>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</si>
  <si>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</si>
  <si>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</si>
  <si>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</si>
  <si>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</si>
  <si>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</si>
  <si>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</si>
  <si>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</si>
  <si>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</si>
  <si>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</si>
  <si>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</si>
  <si>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</si>
  <si>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</si>
  <si>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</si>
  <si>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</si>
  <si>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</si>
  <si>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</si>
  <si>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</si>
  <si>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</si>
  <si>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</si>
  <si>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</si>
  <si>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</si>
  <si>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</si>
  <si>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</si>
  <si>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</si>
  <si>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</si>
  <si>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</si>
  <si>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</si>
  <si>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</si>
  <si>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</si>
  <si>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</si>
  <si>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</si>
  <si>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</si>
  <si>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</si>
  <si>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</si>
  <si>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</si>
  <si>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</si>
  <si>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</si>
  <si>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</si>
  <si>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</si>
  <si>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</si>
  <si>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</si>
  <si>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</si>
  <si>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</si>
  <si>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</si>
  <si>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</si>
  <si>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</si>
  <si>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</si>
  <si>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</si>
  <si>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</si>
  <si>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</si>
  <si>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</si>
  <si>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</si>
  <si>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</si>
  <si>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</si>
  <si>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</si>
  <si>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</si>
  <si>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</si>
  <si>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</si>
  <si>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</si>
  <si>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</si>
  <si>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</si>
  <si>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</si>
  <si>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</si>
  <si>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</si>
  <si>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</si>
  <si>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</si>
  <si>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</si>
  <si>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</si>
  <si>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</si>
  <si>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</si>
  <si>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</si>
  <si>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</si>
  <si>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</si>
  <si>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</si>
  <si>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</si>
  <si>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</si>
  <si>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</si>
  <si>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</si>
  <si>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</si>
  <si>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</si>
  <si>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</si>
  <si>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</si>
  <si>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</si>
  <si>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</si>
  <si>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</si>
  <si>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</si>
  <si>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</si>
  <si>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</si>
  <si>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</si>
  <si>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</si>
  <si>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</si>
  <si>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</si>
  <si>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</si>
  <si>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</si>
  <si>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</si>
  <si>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</si>
  <si>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</si>
  <si>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</si>
  <si>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</si>
  <si>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</si>
  <si>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</si>
  <si>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</si>
  <si>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</si>
  <si>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</si>
  <si>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</si>
  <si>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</si>
  <si>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</si>
  <si>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</si>
  <si>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</si>
  <si>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</si>
  <si>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</si>
  <si>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</si>
  <si>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</si>
  <si>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</si>
  <si>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</si>
  <si>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</si>
  <si>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</si>
  <si>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</si>
  <si>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</si>
  <si>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</si>
  <si>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</si>
  <si>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</si>
  <si>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</si>
  <si>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</si>
  <si>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</si>
  <si>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</si>
  <si>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</si>
  <si>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</si>
  <si>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</si>
  <si>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</si>
  <si>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</si>
  <si>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</si>
  <si>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</si>
  <si>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</si>
  <si>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</si>
  <si>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</si>
  <si>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</si>
  <si>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</si>
  <si>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</si>
  <si>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</si>
  <si>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</si>
  <si>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</si>
  <si>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</si>
  <si>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</si>
  <si>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</si>
  <si>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</si>
  <si>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</si>
  <si>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</si>
  <si>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</si>
  <si>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</si>
  <si>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</si>
  <si>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</si>
  <si>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</si>
  <si>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</si>
  <si>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</si>
  <si>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</si>
  <si>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</si>
  <si>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</si>
  <si>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</si>
  <si>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</si>
  <si>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</si>
  <si>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</si>
  <si>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</si>
  <si>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</si>
  <si>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</si>
  <si>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</si>
  <si>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</si>
  <si>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</si>
  <si>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</si>
  <si>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</si>
  <si>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</si>
  <si>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</si>
  <si>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</si>
  <si>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</si>
  <si>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</si>
  <si>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</si>
  <si>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</si>
  <si>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</si>
  <si>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</si>
  <si>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</si>
  <si>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</si>
  <si>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</si>
  <si>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</si>
  <si>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</si>
  <si>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</si>
  <si>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</si>
  <si>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</si>
  <si>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</si>
  <si>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</si>
  <si>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</si>
  <si>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</si>
  <si>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</si>
  <si>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</si>
  <si>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</si>
  <si>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</si>
  <si>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</si>
  <si>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</si>
  <si>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</si>
  <si>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</si>
  <si>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</si>
  <si>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</si>
  <si>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</si>
  <si>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</si>
  <si>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</si>
  <si>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</si>
  <si>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</si>
  <si>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</si>
  <si>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</si>
  <si>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</si>
  <si>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</si>
  <si>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</si>
  <si>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</si>
  <si>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</si>
  <si>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</si>
  <si>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</si>
  <si>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</si>
  <si>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</si>
  <si>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</si>
  <si>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</si>
  <si>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</si>
  <si>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</si>
  <si>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</si>
  <si>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</si>
  <si>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</si>
  <si>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</si>
  <si>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</si>
  <si>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</si>
  <si>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</si>
  <si>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</si>
  <si>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</si>
  <si>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</si>
  <si>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</si>
  <si>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</si>
  <si>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</si>
  <si>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</si>
  <si>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</si>
  <si>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</si>
  <si>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</si>
  <si>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</si>
  <si>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</si>
  <si>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</si>
  <si>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</si>
  <si>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</si>
  <si>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</si>
  <si>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</si>
  <si>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</si>
  <si>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</si>
  <si>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</si>
  <si>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</si>
  <si>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</si>
  <si>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</si>
  <si>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</si>
  <si>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</si>
  <si>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</si>
  <si>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</si>
  <si>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</si>
  <si>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</si>
  <si>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</si>
  <si>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</si>
  <si>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</si>
  <si>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</si>
  <si>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</si>
  <si>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</si>
  <si>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</si>
  <si>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</si>
  <si>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</si>
  <si>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</si>
  <si>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</si>
  <si>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</si>
  <si>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</si>
  <si>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</si>
  <si>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</si>
  <si>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</si>
  <si>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</si>
  <si>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</si>
  <si>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</si>
  <si>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</si>
  <si>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</si>
  <si>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</si>
  <si>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</si>
  <si>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</si>
  <si>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</si>
  <si>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</si>
  <si>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</si>
  <si>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</si>
  <si>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</si>
  <si>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</si>
  <si>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</si>
  <si>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</si>
  <si>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</si>
  <si>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</si>
  <si>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</si>
  <si>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</si>
  <si>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</si>
  <si>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</si>
  <si>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</si>
  <si>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</si>
  <si>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</si>
  <si>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</si>
  <si>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</si>
  <si>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</si>
  <si>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</si>
  <si>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</si>
  <si>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</si>
  <si>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</si>
  <si>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</si>
  <si>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</si>
  <si>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</si>
  <si>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</si>
  <si>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</si>
  <si>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</si>
  <si>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</si>
  <si>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</si>
  <si>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</si>
  <si>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</si>
  <si>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</si>
  <si>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</si>
  <si>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</si>
  <si>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</si>
  <si>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</si>
  <si>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</si>
  <si>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</si>
  <si>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</si>
  <si>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</si>
  <si>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</si>
  <si>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</si>
  <si>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</si>
  <si>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</si>
  <si>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</si>
  <si>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</si>
  <si>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</si>
  <si>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</si>
  <si>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</si>
  <si>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</si>
  <si>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</si>
  <si>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</si>
  <si>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</si>
  <si>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</si>
  <si>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</si>
  <si>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</si>
  <si>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</si>
  <si>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</si>
  <si>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</si>
  <si>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</si>
  <si>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</si>
  <si>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</si>
  <si>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</si>
  <si>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</si>
  <si>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</si>
  <si>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</si>
  <si>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</si>
  <si>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</si>
  <si>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</si>
  <si>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</si>
  <si>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</si>
  <si>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</si>
  <si>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</si>
  <si>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</si>
  <si>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</si>
  <si>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</si>
  <si>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</si>
  <si>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</si>
  <si>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</si>
  <si>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</si>
  <si>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</si>
  <si>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</si>
  <si>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</si>
  <si>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</si>
  <si>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</si>
  <si>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</si>
  <si>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</si>
  <si>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</si>
  <si>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</si>
  <si>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</si>
  <si>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</si>
  <si>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</si>
  <si>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</si>
  <si>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</si>
  <si>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</si>
  <si>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</si>
  <si>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</si>
  <si>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</si>
  <si>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</si>
  <si>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</si>
  <si>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</si>
  <si>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</si>
  <si>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</si>
  <si>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</si>
  <si>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</si>
  <si>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</si>
  <si>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</si>
  <si>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</si>
  <si>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</si>
  <si>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</si>
  <si>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</si>
  <si>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</si>
  <si>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</si>
  <si>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</si>
  <si>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</si>
  <si>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</si>
  <si>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</si>
  <si>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</si>
  <si>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</si>
  <si>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</si>
  <si>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</si>
  <si>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</si>
  <si>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</si>
  <si>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</si>
  <si>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</si>
  <si>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</si>
  <si>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</si>
  <si>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</si>
  <si>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</si>
  <si>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</si>
  <si>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</si>
  <si>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</si>
  <si>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</si>
  <si>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</si>
  <si>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</si>
  <si>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</si>
  <si>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</si>
  <si>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</si>
  <si>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</si>
  <si>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</si>
  <si>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</si>
  <si>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</si>
  <si>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</si>
  <si>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</si>
  <si>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</si>
  <si>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</si>
  <si>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</si>
  <si>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</si>
  <si>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</si>
  <si>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</si>
  <si>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</si>
  <si>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</si>
  <si>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</si>
  <si>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</si>
  <si>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</si>
  <si>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</si>
  <si>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</si>
  <si>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</si>
  <si>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</si>
  <si>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</si>
  <si>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</si>
  <si>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</si>
  <si>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</si>
  <si>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</si>
  <si>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</si>
  <si>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</si>
  <si>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</si>
  <si>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</si>
  <si>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</si>
  <si>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</si>
  <si>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</si>
  <si>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</si>
  <si>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</si>
  <si>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</si>
  <si>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</si>
  <si>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</si>
  <si>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</si>
  <si>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</si>
  <si>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</si>
  <si>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Kab. Bima</t>
  </si>
  <si>
    <t>Kab. Dompu</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</si>
  <si>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</si>
  <si>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</si>
  <si>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</si>
  <si>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</si>
  <si>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</si>
  <si>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</si>
  <si>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</si>
  <si>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</si>
  <si>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</si>
  <si>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</si>
  <si>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</si>
  <si>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</si>
  <si>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</si>
  <si>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</si>
  <si>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</si>
  <si>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</si>
  <si>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</si>
  <si>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</si>
  <si>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</si>
  <si>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</si>
  <si>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</si>
  <si>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</si>
  <si>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</si>
  <si>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</si>
  <si>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</si>
  <si>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</si>
  <si>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</si>
  <si>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</si>
  <si>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</si>
  <si>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</si>
  <si>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</si>
  <si>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</si>
  <si>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</si>
  <si>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</si>
  <si>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</si>
  <si>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</si>
  <si>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</si>
  <si>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</si>
  <si>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</si>
  <si>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</si>
  <si>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</si>
  <si>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</si>
  <si>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</si>
  <si>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</si>
  <si>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</si>
  <si>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</si>
  <si>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</si>
  <si>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</si>
  <si>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</si>
  <si>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</si>
  <si>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</si>
  <si>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</si>
  <si>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</si>
  <si>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</si>
  <si>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</si>
  <si>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</si>
  <si>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</si>
  <si>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</si>
  <si>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</si>
  <si>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</si>
  <si>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</si>
  <si>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</si>
  <si>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</si>
  <si>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</si>
  <si>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</si>
  <si>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</si>
  <si>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</si>
  <si>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</si>
  <si>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</si>
  <si>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</si>
  <si>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</si>
  <si>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</si>
  <si>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</si>
  <si>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</si>
  <si>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</si>
  <si>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</si>
  <si>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</si>
  <si>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</si>
  <si>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</si>
  <si>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</si>
  <si>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</si>
  <si>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</si>
  <si>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</si>
  <si>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</si>
  <si>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</si>
  <si>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</si>
  <si>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</si>
  <si>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</si>
  <si>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</si>
  <si>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</si>
  <si>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</si>
  <si>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</si>
  <si>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</si>
  <si>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</si>
  <si>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</si>
  <si>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</si>
  <si>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</si>
  <si>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</si>
  <si>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</si>
  <si>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</si>
  <si>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</si>
  <si>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</si>
  <si>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</si>
  <si>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</si>
  <si>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</si>
  <si>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</si>
  <si>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</si>
  <si>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</si>
  <si>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</si>
  <si>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</si>
  <si>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</si>
  <si>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</si>
  <si>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</si>
  <si>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</si>
  <si>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</si>
  <si>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</si>
  <si>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</si>
  <si>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</si>
  <si>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</si>
  <si>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</si>
  <si>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</si>
  <si>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</si>
  <si>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</si>
  <si>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</si>
  <si>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</si>
  <si>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</si>
  <si>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</si>
  <si>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</si>
  <si>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</si>
  <si>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</si>
  <si>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</si>
  <si>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</si>
  <si>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</si>
  <si>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</si>
  <si>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</si>
  <si>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</si>
  <si>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</si>
  <si>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</si>
  <si>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</si>
  <si>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</si>
  <si>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</si>
  <si>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</si>
  <si>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</si>
  <si>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</si>
  <si>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</si>
  <si>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</si>
  <si>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</si>
  <si>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</si>
  <si>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</si>
  <si>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</si>
  <si>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</si>
  <si>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</si>
  <si>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</si>
  <si>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</si>
  <si>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</si>
  <si>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</si>
  <si>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</si>
  <si>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</si>
  <si>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</si>
  <si>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</si>
  <si>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</si>
  <si>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</si>
  <si>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</si>
  <si>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</si>
  <si>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</si>
  <si>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</si>
  <si>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</si>
  <si>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</si>
  <si>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</si>
  <si>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</si>
  <si>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</si>
  <si>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</si>
  <si>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</si>
  <si>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</si>
  <si>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</si>
  <si>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</si>
  <si>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</si>
  <si>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</si>
  <si>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</si>
  <si>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</si>
  <si>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</si>
  <si>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</si>
  <si>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</si>
  <si>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</si>
  <si>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</si>
  <si>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</si>
  <si>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</si>
  <si>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</si>
  <si>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</si>
  <si>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</si>
  <si>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</si>
  <si>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</si>
  <si>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</si>
  <si>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</si>
  <si>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</si>
  <si>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</si>
  <si>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</si>
  <si>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</si>
  <si>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</si>
  <si>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</si>
  <si>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</si>
  <si>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</si>
  <si>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</si>
  <si>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</si>
  <si>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</si>
  <si>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</si>
  <si>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</si>
  <si>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</si>
  <si>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</si>
  <si>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</si>
  <si>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</si>
  <si>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</si>
  <si>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</si>
  <si>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</si>
  <si>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</si>
  <si>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</si>
  <si>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</si>
  <si>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</si>
  <si>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</si>
  <si>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</si>
  <si>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</si>
  <si>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</si>
  <si>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</si>
  <si>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</si>
  <si>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</si>
  <si>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</si>
  <si>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</si>
  <si>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</si>
  <si>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</si>
  <si>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</si>
  <si>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APK PAUD</t>
  </si>
  <si>
    <t>APK SD</t>
  </si>
  <si>
    <t>APK SMP</t>
  </si>
  <si>
    <t>APK SMA</t>
  </si>
  <si>
    <t>Nusa Tenggara Barat I</t>
  </si>
  <si>
    <t>Nusa Tenggara Barat II</t>
  </si>
  <si>
    <t>Badung</t>
  </si>
  <si>
    <t>Bangli</t>
  </si>
  <si>
    <t>Buleleng</t>
  </si>
  <si>
    <t>Gianyar</t>
  </si>
  <si>
    <t>Jembrana</t>
  </si>
  <si>
    <t>Karangasem</t>
  </si>
  <si>
    <t>Klungkung</t>
  </si>
  <si>
    <t>Tabanan</t>
  </si>
  <si>
    <t>Bima</t>
  </si>
  <si>
    <t>Dompu</t>
  </si>
  <si>
    <t>Lombok Barat</t>
  </si>
  <si>
    <t>Lombok Tengah</t>
  </si>
  <si>
    <t>Lombok Timur</t>
  </si>
  <si>
    <t>Sumbawa</t>
  </si>
  <si>
    <t>Sumbawa Barat</t>
  </si>
  <si>
    <t>Lombok Utara</t>
  </si>
  <si>
    <t>Jml. Pend. Miskin (ribu jiwa)</t>
  </si>
  <si>
    <t>APM SD</t>
  </si>
  <si>
    <t>APM SMP</t>
  </si>
  <si>
    <t>APM SMA</t>
  </si>
  <si>
    <t>AHH (thn)</t>
  </si>
  <si>
    <t>AHH (tahun)</t>
  </si>
  <si>
    <t>Sum of AHH (thn)</t>
  </si>
  <si>
    <t>DBH CHT</t>
  </si>
  <si>
    <t>Sum of DBH CHT</t>
  </si>
  <si>
    <t>Count of Jml. Pend. Miskin (ribu jiwa)</t>
  </si>
  <si>
    <t>Sum of Jml. Pend. Miskin (ribu jiwa)</t>
  </si>
  <si>
    <t>Average of % Pend. Miskin</t>
  </si>
  <si>
    <t>Rata-rata % Penduduk Miskin</t>
  </si>
  <si>
    <t>Rata-rata Jumlah Penduduk Miskin (ribu jiwa)</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</si>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</sst>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b/>
      <sz val="26"/>
      <color theme="1"/>
      <name val="Bahnschrift SemiBold SemiConden"/>
      <family val="2"/>
    </font>
    <font>
      <b/>
      <sz val="14"/>
      <color theme="1"/>
      <name val="Bahnschrift SemiBold SemiConden"/>
      <family val="2"/>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2" fontId="2" fillId="0" borderId="0" xfId="1" applyNumberFormat="1" applyFont="1"/>
    <xf numFmtId="43" fontId="2" fillId="2" borderId="0" xfId="1" applyFont="1" applyFill="1"/>
    <xf numFmtId="0" fontId="0" fillId="0" borderId="0" xfId="1" applyNumberFormat="1" applyFont="1"/>
    <xf numFmtId="164" fontId="0" fillId="0" borderId="0" xfId="0" applyNumberFormat="1" applyAlignment="1">
      <alignment horizontal="left"/>
    </xf>
    <xf numFmtId="0" fontId="0" fillId="2" borderId="0" xfId="0" applyFill="1"/>
    <xf numFmtId="0" fontId="0" fillId="0" borderId="1" xfId="0" applyBorder="1"/>
    <xf numFmtId="0" fontId="0" fillId="0" borderId="2" xfId="0" applyBorder="1"/>
    <xf numFmtId="0" fontId="6" fillId="0" borderId="0" xfId="0" applyFont="1"/>
    <xf numFmtId="43" fontId="2" fillId="0" borderId="0" xfId="1" applyFont="1" applyFill="1"/>
    <xf numFmtId="164" fontId="2" fillId="3" borderId="0" xfId="1" applyNumberFormat="1" applyFont="1" applyFill="1"/>
    <xf numFmtId="43" fontId="2" fillId="3" borderId="0" xfId="1" applyFont="1" applyFill="1"/>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NumberFormat="1"/>
  </cellXfs>
  <cellStyles count="2">
    <cellStyle name="Comma" xfId="1" builtinId="3"/>
    <cellStyle name="Normal" xfId="0" builtinId="0"/>
  </cellStyles>
  <dxfs count="83">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DAK_Fisik_Reg!$A$4:$A$9</c:f>
              <c:strCache>
                <c:ptCount val="5"/>
                <c:pt idx="0">
                  <c:v>Kota Mataram</c:v>
                </c:pt>
                <c:pt idx="1">
                  <c:v>Lombok Barat</c:v>
                </c:pt>
                <c:pt idx="2">
                  <c:v>Lombok Tengah</c:v>
                </c:pt>
                <c:pt idx="3">
                  <c:v>Lombok Timur</c:v>
                </c:pt>
                <c:pt idx="4">
                  <c:v>Lombok Utara</c:v>
                </c:pt>
              </c:strCache>
            </c:strRef>
          </c:cat>
          <c:val>
            <c:numRef>
              <c:f>DAK_Fisik_Reg!$B$4:$B$9</c:f>
              <c:numCache>
                <c:formatCode>_(* #,##0_);_(* \(#,##0\);_(* "-"??_);_(@_)</c:formatCode>
                <c:ptCount val="5"/>
                <c:pt idx="0">
                  <c:v>52908408</c:v>
                </c:pt>
                <c:pt idx="1">
                  <c:v>112529729</c:v>
                </c:pt>
                <c:pt idx="2">
                  <c:v>113107323</c:v>
                </c:pt>
                <c:pt idx="3">
                  <c:v>110748042</c:v>
                </c:pt>
                <c:pt idx="4">
                  <c:v>90755835</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DAK_Fisik_Reg!$A$4:$A$9</c:f>
              <c:strCache>
                <c:ptCount val="5"/>
                <c:pt idx="0">
                  <c:v>Kota Mataram</c:v>
                </c:pt>
                <c:pt idx="1">
                  <c:v>Lombok Barat</c:v>
                </c:pt>
                <c:pt idx="2">
                  <c:v>Lombok Tengah</c:v>
                </c:pt>
                <c:pt idx="3">
                  <c:v>Lombok Timur</c:v>
                </c:pt>
                <c:pt idx="4">
                  <c:v>Lombok Utara</c:v>
                </c:pt>
              </c:strCache>
            </c:strRef>
          </c:cat>
          <c:val>
            <c:numRef>
              <c:f>DAK_Fisik_Reg!$C$4:$C$9</c:f>
              <c:numCache>
                <c:formatCode>_(* #,##0_);_(* \(#,##0\);_(* "-"??_);_(@_)</c:formatCode>
                <c:ptCount val="5"/>
                <c:pt idx="0">
                  <c:v>95108216</c:v>
                </c:pt>
                <c:pt idx="1">
                  <c:v>100810189</c:v>
                </c:pt>
                <c:pt idx="2">
                  <c:v>91216807</c:v>
                </c:pt>
                <c:pt idx="3">
                  <c:v>118885404</c:v>
                </c:pt>
                <c:pt idx="4">
                  <c:v>52598988</c:v>
                </c:pt>
              </c:numCache>
            </c:numRef>
          </c:val>
          <c:extLst>
            <c:ext xmlns:c16="http://schemas.microsoft.com/office/drawing/2014/chart" uri="{C3380CC4-5D6E-409C-BE32-E72D297353CC}">
              <c16:uniqueId val="{00000001-1D23-4510-A1A6-12C40AA13238}"/>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DAK_Fisik_Reg!$A$4:$A$9</c:f>
              <c:strCache>
                <c:ptCount val="5"/>
                <c:pt idx="0">
                  <c:v>Kota Mataram</c:v>
                </c:pt>
                <c:pt idx="1">
                  <c:v>Lombok Barat</c:v>
                </c:pt>
                <c:pt idx="2">
                  <c:v>Lombok Tengah</c:v>
                </c:pt>
                <c:pt idx="3">
                  <c:v>Lombok Timur</c:v>
                </c:pt>
                <c:pt idx="4">
                  <c:v>Lombok Utara</c:v>
                </c:pt>
              </c:strCache>
            </c:strRef>
          </c:cat>
          <c:val>
            <c:numRef>
              <c:f>DAK_Fisik_Reg!$D$4:$D$9</c:f>
              <c:numCache>
                <c:formatCode>_(* #,##0_);_(* \(#,##0\);_(* "-"??_);_(@_)</c:formatCode>
                <c:ptCount val="5"/>
                <c:pt idx="0">
                  <c:v>145364372</c:v>
                </c:pt>
                <c:pt idx="1">
                  <c:v>77530984</c:v>
                </c:pt>
                <c:pt idx="2">
                  <c:v>188801799</c:v>
                </c:pt>
                <c:pt idx="3">
                  <c:v>171753277</c:v>
                </c:pt>
                <c:pt idx="4">
                  <c:v>68583158</c:v>
                </c:pt>
              </c:numCache>
            </c:numRef>
          </c:val>
          <c:extLst>
            <c:ext xmlns:c16="http://schemas.microsoft.com/office/drawing/2014/chart" uri="{C3380CC4-5D6E-409C-BE32-E72D297353CC}">
              <c16:uniqueId val="{00000000-2795-453E-BFDD-D0F5D190F3A9}"/>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69506151905978109"/>
          <c:y val="2.6454505686789153E-3"/>
          <c:w val="0.3049384809402189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DBH!$K$5:$K$10</c:f>
              <c:strCache>
                <c:ptCount val="5"/>
                <c:pt idx="0">
                  <c:v>Kota Mataram</c:v>
                </c:pt>
                <c:pt idx="1">
                  <c:v>Lombok Barat</c:v>
                </c:pt>
                <c:pt idx="2">
                  <c:v>Lombok Tengah</c:v>
                </c:pt>
                <c:pt idx="3">
                  <c:v>Lombok Timur</c:v>
                </c:pt>
                <c:pt idx="4">
                  <c:v>Lombok Utara</c:v>
                </c:pt>
              </c:strCache>
            </c:strRef>
          </c:cat>
          <c:val>
            <c:numRef>
              <c:f>DBH!$L$5:$L$10</c:f>
              <c:numCache>
                <c:formatCode>_(* #,##0_);_(* \(#,##0\);_(* "-"??_);_(@_)</c:formatCode>
                <c:ptCount val="5"/>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DBH!$K$5:$K$10</c:f>
              <c:strCache>
                <c:ptCount val="5"/>
                <c:pt idx="0">
                  <c:v>Kota Mataram</c:v>
                </c:pt>
                <c:pt idx="1">
                  <c:v>Lombok Barat</c:v>
                </c:pt>
                <c:pt idx="2">
                  <c:v>Lombok Tengah</c:v>
                </c:pt>
                <c:pt idx="3">
                  <c:v>Lombok Timur</c:v>
                </c:pt>
                <c:pt idx="4">
                  <c:v>Lombok Utara</c:v>
                </c:pt>
              </c:strCache>
            </c:strRef>
          </c:cat>
          <c:val>
            <c:numRef>
              <c:f>DBH!$M$5:$M$10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0-7815-45C8-A033-B181A2AC013A}"/>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DBH!$K$5:$K$10</c:f>
              <c:strCache>
                <c:ptCount val="5"/>
                <c:pt idx="0">
                  <c:v>Kota Mataram</c:v>
                </c:pt>
                <c:pt idx="1">
                  <c:v>Lombok Barat</c:v>
                </c:pt>
                <c:pt idx="2">
                  <c:v>Lombok Tengah</c:v>
                </c:pt>
                <c:pt idx="3">
                  <c:v>Lombok Timur</c:v>
                </c:pt>
                <c:pt idx="4">
                  <c:v>Lombok Utara</c:v>
                </c:pt>
              </c:strCache>
            </c:strRef>
          </c:cat>
          <c:val>
            <c:numRef>
              <c:f>DBH!$N$5:$N$10</c:f>
              <c:numCache>
                <c:formatCode>_(* #,##0_);_(* \(#,##0\);_(* "-"??_);_(@_)</c:formatCode>
                <c:ptCount val="5"/>
              </c:numCache>
            </c:numRef>
          </c:val>
          <c:extLst>
            <c:ext xmlns:c16="http://schemas.microsoft.com/office/drawing/2014/chart" uri="{C3380CC4-5D6E-409C-BE32-E72D297353CC}">
              <c16:uniqueId val="{00000000-3C46-4ABD-B11B-BA6C93F4D766}"/>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69616412349533008"/>
          <c:y val="0"/>
          <c:w val="0.2999934900465839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DBH!$P$5:$P$10</c:f>
              <c:strCache>
                <c:ptCount val="5"/>
                <c:pt idx="0">
                  <c:v>Kota Mataram</c:v>
                </c:pt>
                <c:pt idx="1">
                  <c:v>Lombok Barat</c:v>
                </c:pt>
                <c:pt idx="2">
                  <c:v>Lombok Tengah</c:v>
                </c:pt>
                <c:pt idx="3">
                  <c:v>Lombok Timur</c:v>
                </c:pt>
                <c:pt idx="4">
                  <c:v>Lombok Utara</c:v>
                </c:pt>
              </c:strCache>
            </c:strRef>
          </c:cat>
          <c:val>
            <c:numRef>
              <c:f>DBH!$Q$5:$Q$10</c:f>
              <c:numCache>
                <c:formatCode>_(* #,##0_);_(* \(#,##0\);_(* "-"??_);_(@_)</c:formatCode>
                <c:ptCount val="5"/>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DBH!$P$5:$P$10</c:f>
              <c:strCache>
                <c:ptCount val="5"/>
                <c:pt idx="0">
                  <c:v>Kota Mataram</c:v>
                </c:pt>
                <c:pt idx="1">
                  <c:v>Lombok Barat</c:v>
                </c:pt>
                <c:pt idx="2">
                  <c:v>Lombok Tengah</c:v>
                </c:pt>
                <c:pt idx="3">
                  <c:v>Lombok Timur</c:v>
                </c:pt>
                <c:pt idx="4">
                  <c:v>Lombok Utara</c:v>
                </c:pt>
              </c:strCache>
            </c:strRef>
          </c:cat>
          <c:val>
            <c:numRef>
              <c:f>DBH!$R$5:$R$10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0-F4E3-4FE3-A381-8AE94AAE32E6}"/>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DBH!$P$5:$P$10</c:f>
              <c:strCache>
                <c:ptCount val="5"/>
                <c:pt idx="0">
                  <c:v>Kota Mataram</c:v>
                </c:pt>
                <c:pt idx="1">
                  <c:v>Lombok Barat</c:v>
                </c:pt>
                <c:pt idx="2">
                  <c:v>Lombok Tengah</c:v>
                </c:pt>
                <c:pt idx="3">
                  <c:v>Lombok Timur</c:v>
                </c:pt>
                <c:pt idx="4">
                  <c:v>Lombok Utara</c:v>
                </c:pt>
              </c:strCache>
            </c:strRef>
          </c:cat>
          <c:val>
            <c:numRef>
              <c:f>DBH!$S$5:$S$10</c:f>
              <c:numCache>
                <c:formatCode>_(* #,##0_);_(* \(#,##0\);_(* "-"??_);_(@_)</c:formatCode>
                <c:ptCount val="5"/>
              </c:numCache>
            </c:numRef>
          </c:val>
          <c:extLst>
            <c:ext xmlns:c16="http://schemas.microsoft.com/office/drawing/2014/chart" uri="{C3380CC4-5D6E-409C-BE32-E72D297353CC}">
              <c16:uniqueId val="{00000000-42D2-414F-BCD6-1F76EAEB15FD}"/>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69758117382029805"/>
          <c:y val="5.2909011373578247E-4"/>
          <c:w val="0.296148075703188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DBH!$U$5:$U$10</c:f>
              <c:strCache>
                <c:ptCount val="5"/>
                <c:pt idx="0">
                  <c:v>Kota Mataram</c:v>
                </c:pt>
                <c:pt idx="1">
                  <c:v>Lombok Barat</c:v>
                </c:pt>
                <c:pt idx="2">
                  <c:v>Lombok Tengah</c:v>
                </c:pt>
                <c:pt idx="3">
                  <c:v>Lombok Timur</c:v>
                </c:pt>
                <c:pt idx="4">
                  <c:v>Lombok Utara</c:v>
                </c:pt>
              </c:strCache>
            </c:strRef>
          </c:cat>
          <c:val>
            <c:numRef>
              <c:f>DBH!$V$5:$V$10</c:f>
              <c:numCache>
                <c:formatCode>_(* #,##0_);_(* \(#,##0\);_(* "-"??_);_(@_)</c:formatCode>
                <c:ptCount val="5"/>
                <c:pt idx="0">
                  <c:v>27977</c:v>
                </c:pt>
                <c:pt idx="1">
                  <c:v>33762</c:v>
                </c:pt>
                <c:pt idx="2">
                  <c:v>27977</c:v>
                </c:pt>
                <c:pt idx="3">
                  <c:v>56439</c:v>
                </c:pt>
                <c:pt idx="4">
                  <c:v>27977</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DBH!$U$5:$U$10</c:f>
              <c:strCache>
                <c:ptCount val="5"/>
                <c:pt idx="0">
                  <c:v>Kota Mataram</c:v>
                </c:pt>
                <c:pt idx="1">
                  <c:v>Lombok Barat</c:v>
                </c:pt>
                <c:pt idx="2">
                  <c:v>Lombok Tengah</c:v>
                </c:pt>
                <c:pt idx="3">
                  <c:v>Lombok Timur</c:v>
                </c:pt>
                <c:pt idx="4">
                  <c:v>Lombok Utara</c:v>
                </c:pt>
              </c:strCache>
            </c:strRef>
          </c:cat>
          <c:val>
            <c:numRef>
              <c:f>DBH!$W$5:$W$10</c:f>
              <c:numCache>
                <c:formatCode>_(* #,##0_);_(* \(#,##0\);_(* "-"??_);_(@_)</c:formatCode>
                <c:ptCount val="5"/>
                <c:pt idx="0">
                  <c:v>23016</c:v>
                </c:pt>
                <c:pt idx="1">
                  <c:v>27775</c:v>
                </c:pt>
                <c:pt idx="2">
                  <c:v>23016</c:v>
                </c:pt>
                <c:pt idx="3">
                  <c:v>49068</c:v>
                </c:pt>
                <c:pt idx="4">
                  <c:v>23016</c:v>
                </c:pt>
              </c:numCache>
            </c:numRef>
          </c:val>
          <c:extLst>
            <c:ext xmlns:c16="http://schemas.microsoft.com/office/drawing/2014/chart" uri="{C3380CC4-5D6E-409C-BE32-E72D297353CC}">
              <c16:uniqueId val="{00000000-E809-42CD-8AE7-FB22BF6A9EF5}"/>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DBH!$U$5:$U$10</c:f>
              <c:strCache>
                <c:ptCount val="5"/>
                <c:pt idx="0">
                  <c:v>Kota Mataram</c:v>
                </c:pt>
                <c:pt idx="1">
                  <c:v>Lombok Barat</c:v>
                </c:pt>
                <c:pt idx="2">
                  <c:v>Lombok Tengah</c:v>
                </c:pt>
                <c:pt idx="3">
                  <c:v>Lombok Timur</c:v>
                </c:pt>
                <c:pt idx="4">
                  <c:v>Lombok Utara</c:v>
                </c:pt>
              </c:strCache>
            </c:strRef>
          </c:cat>
          <c:val>
            <c:numRef>
              <c:f>DBH!$X$5:$X$10</c:f>
              <c:numCache>
                <c:formatCode>_(* #,##0_);_(* \(#,##0\);_(* "-"??_);_(@_)</c:formatCode>
                <c:ptCount val="5"/>
                <c:pt idx="0">
                  <c:v>55694</c:v>
                </c:pt>
                <c:pt idx="1">
                  <c:v>54670</c:v>
                </c:pt>
                <c:pt idx="2">
                  <c:v>56824</c:v>
                </c:pt>
                <c:pt idx="3">
                  <c:v>62053</c:v>
                </c:pt>
                <c:pt idx="4">
                  <c:v>52991</c:v>
                </c:pt>
              </c:numCache>
            </c:numRef>
          </c:val>
          <c:extLst>
            <c:ext xmlns:c16="http://schemas.microsoft.com/office/drawing/2014/chart" uri="{C3380CC4-5D6E-409C-BE32-E72D297353CC}">
              <c16:uniqueId val="{00000000-C388-400D-B03D-45902FE04683}"/>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2057962808484743"/>
          <c:y val="5.2909011373578302E-4"/>
          <c:w val="0.27115288247111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DBH!$Z$5:$Z$10</c:f>
              <c:strCache>
                <c:ptCount val="5"/>
                <c:pt idx="0">
                  <c:v>Kota Mataram</c:v>
                </c:pt>
                <c:pt idx="1">
                  <c:v>Lombok Barat</c:v>
                </c:pt>
                <c:pt idx="2">
                  <c:v>Lombok Tengah</c:v>
                </c:pt>
                <c:pt idx="3">
                  <c:v>Lombok Timur</c:v>
                </c:pt>
                <c:pt idx="4">
                  <c:v>Lombok Utara</c:v>
                </c:pt>
              </c:strCache>
            </c:strRef>
          </c:cat>
          <c:val>
            <c:numRef>
              <c:f>DBH!$AA$5:$AA$10</c:f>
              <c:numCache>
                <c:formatCode>_(* #,##0_);_(* \(#,##0\);_(* "-"??_);_(@_)</c:formatCode>
                <c:ptCount val="5"/>
                <c:pt idx="0">
                  <c:v>1418361</c:v>
                </c:pt>
                <c:pt idx="1">
                  <c:v>1418361</c:v>
                </c:pt>
                <c:pt idx="2">
                  <c:v>1418361</c:v>
                </c:pt>
                <c:pt idx="3">
                  <c:v>1418361</c:v>
                </c:pt>
                <c:pt idx="4">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DBH!$Z$5:$Z$10</c:f>
              <c:strCache>
                <c:ptCount val="5"/>
                <c:pt idx="0">
                  <c:v>Kota Mataram</c:v>
                </c:pt>
                <c:pt idx="1">
                  <c:v>Lombok Barat</c:v>
                </c:pt>
                <c:pt idx="2">
                  <c:v>Lombok Tengah</c:v>
                </c:pt>
                <c:pt idx="3">
                  <c:v>Lombok Timur</c:v>
                </c:pt>
                <c:pt idx="4">
                  <c:v>Lombok Utara</c:v>
                </c:pt>
              </c:strCache>
            </c:strRef>
          </c:cat>
          <c:val>
            <c:numRef>
              <c:f>DBH!$AB$5:$AB$10</c:f>
              <c:numCache>
                <c:formatCode>_(* #,##0_);_(* \(#,##0\);_(* "-"??_);_(@_)</c:formatCode>
                <c:ptCount val="5"/>
                <c:pt idx="0">
                  <c:v>1128319</c:v>
                </c:pt>
                <c:pt idx="1">
                  <c:v>1128319</c:v>
                </c:pt>
                <c:pt idx="2">
                  <c:v>1128319</c:v>
                </c:pt>
                <c:pt idx="3">
                  <c:v>1128319</c:v>
                </c:pt>
                <c:pt idx="4">
                  <c:v>1128319</c:v>
                </c:pt>
              </c:numCache>
            </c:numRef>
          </c:val>
          <c:extLst>
            <c:ext xmlns:c16="http://schemas.microsoft.com/office/drawing/2014/chart" uri="{C3380CC4-5D6E-409C-BE32-E72D297353CC}">
              <c16:uniqueId val="{00000000-2CAA-4A0C-A6F2-9F6CB3E5AEC7}"/>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DBH!$Z$5:$Z$10</c:f>
              <c:strCache>
                <c:ptCount val="5"/>
                <c:pt idx="0">
                  <c:v>Kota Mataram</c:v>
                </c:pt>
                <c:pt idx="1">
                  <c:v>Lombok Barat</c:v>
                </c:pt>
                <c:pt idx="2">
                  <c:v>Lombok Tengah</c:v>
                </c:pt>
                <c:pt idx="3">
                  <c:v>Lombok Timur</c:v>
                </c:pt>
                <c:pt idx="4">
                  <c:v>Lombok Utara</c:v>
                </c:pt>
              </c:strCache>
            </c:strRef>
          </c:cat>
          <c:val>
            <c:numRef>
              <c:f>DBH!$AC$5:$AC$10</c:f>
              <c:numCache>
                <c:formatCode>_(* #,##0_);_(* \(#,##0\);_(* "-"??_);_(@_)</c:formatCode>
                <c:ptCount val="5"/>
                <c:pt idx="0">
                  <c:v>1958311</c:v>
                </c:pt>
                <c:pt idx="1">
                  <c:v>1958311</c:v>
                </c:pt>
                <c:pt idx="2">
                  <c:v>1958311</c:v>
                </c:pt>
                <c:pt idx="3">
                  <c:v>1958311</c:v>
                </c:pt>
                <c:pt idx="4">
                  <c:v>1958311</c:v>
                </c:pt>
              </c:numCache>
            </c:numRef>
          </c:val>
          <c:extLst>
            <c:ext xmlns:c16="http://schemas.microsoft.com/office/drawing/2014/chart" uri="{C3380CC4-5D6E-409C-BE32-E72D297353CC}">
              <c16:uniqueId val="{00000000-3842-45C5-930A-167BD6174E46}"/>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0655839958094069"/>
          <c:y val="0"/>
          <c:w val="0.290379954188095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DBH!$AE$5:$AE$10</c:f>
              <c:strCache>
                <c:ptCount val="5"/>
                <c:pt idx="0">
                  <c:v>Kota Mataram</c:v>
                </c:pt>
                <c:pt idx="1">
                  <c:v>Lombok Barat</c:v>
                </c:pt>
                <c:pt idx="2">
                  <c:v>Lombok Tengah</c:v>
                </c:pt>
                <c:pt idx="3">
                  <c:v>Lombok Timur</c:v>
                </c:pt>
                <c:pt idx="4">
                  <c:v>Lombok Utara</c:v>
                </c:pt>
              </c:strCache>
            </c:strRef>
          </c:cat>
          <c:val>
            <c:numRef>
              <c:f>DBH!$AF$5:$AF$10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DBH!$AE$5:$AE$10</c:f>
              <c:strCache>
                <c:ptCount val="5"/>
                <c:pt idx="0">
                  <c:v>Kota Mataram</c:v>
                </c:pt>
                <c:pt idx="1">
                  <c:v>Lombok Barat</c:v>
                </c:pt>
                <c:pt idx="2">
                  <c:v>Lombok Tengah</c:v>
                </c:pt>
                <c:pt idx="3">
                  <c:v>Lombok Timur</c:v>
                </c:pt>
                <c:pt idx="4">
                  <c:v>Lombok Utara</c:v>
                </c:pt>
              </c:strCache>
            </c:strRef>
          </c:cat>
          <c:val>
            <c:numRef>
              <c:f>DBH!$AG$5:$AG$10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0-40AA-416F-8B84-850B8F1A0451}"/>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DBH!$AE$5:$AE$10</c:f>
              <c:strCache>
                <c:ptCount val="5"/>
                <c:pt idx="0">
                  <c:v>Kota Mataram</c:v>
                </c:pt>
                <c:pt idx="1">
                  <c:v>Lombok Barat</c:v>
                </c:pt>
                <c:pt idx="2">
                  <c:v>Lombok Tengah</c:v>
                </c:pt>
                <c:pt idx="3">
                  <c:v>Lombok Timur</c:v>
                </c:pt>
                <c:pt idx="4">
                  <c:v>Lombok Utara</c:v>
                </c:pt>
              </c:strCache>
            </c:strRef>
          </c:cat>
          <c:val>
            <c:numRef>
              <c:f>DBH!$AH$5:$AH$10</c:f>
              <c:numCache>
                <c:formatCode>_(* #,##0_);_(* \(#,##0\);_(* "-"??_);_(@_)</c:formatCode>
                <c:ptCount val="5"/>
              </c:numCache>
            </c:numRef>
          </c:val>
          <c:extLst>
            <c:ext xmlns:c16="http://schemas.microsoft.com/office/drawing/2014/chart" uri="{C3380CC4-5D6E-409C-BE32-E72D297353CC}">
              <c16:uniqueId val="{00000000-BD54-4C42-9F30-D3458C96FA62}"/>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1952138216908623"/>
          <c:y val="2.7777777777777779E-3"/>
          <c:w val="0.2788437111579087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IPM!$A$7:$A$12</c:f>
              <c:strCache>
                <c:ptCount val="5"/>
                <c:pt idx="0">
                  <c:v>Kota Mataram</c:v>
                </c:pt>
                <c:pt idx="1">
                  <c:v>Lombok Barat</c:v>
                </c:pt>
                <c:pt idx="2">
                  <c:v>Lombok Tengah</c:v>
                </c:pt>
                <c:pt idx="3">
                  <c:v>Lombok Timur</c:v>
                </c:pt>
                <c:pt idx="4">
                  <c:v>Lombok Utara</c:v>
                </c:pt>
              </c:strCache>
            </c:strRef>
          </c:cat>
          <c:val>
            <c:numRef>
              <c:f>IPM!$B$7:$B$12</c:f>
              <c:numCache>
                <c:formatCode>General</c:formatCode>
                <c:ptCount val="5"/>
                <c:pt idx="0">
                  <c:v>71.72</c:v>
                </c:pt>
                <c:pt idx="1">
                  <c:v>71.73</c:v>
                </c:pt>
                <c:pt idx="2">
                  <c:v>73.92</c:v>
                </c:pt>
                <c:pt idx="3">
                  <c:v>70.36</c:v>
                </c:pt>
                <c:pt idx="4">
                  <c:v>66.260000000000005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IPM!$A$7:$A$12</c:f>
              <c:strCache>
                <c:ptCount val="5"/>
                <c:pt idx="0">
                  <c:v>Kota Mataram</c:v>
                </c:pt>
                <c:pt idx="1">
                  <c:v>Lombok Barat</c:v>
                </c:pt>
                <c:pt idx="2">
                  <c:v>Lombok Tengah</c:v>
                </c:pt>
                <c:pt idx="3">
                  <c:v>Lombok Timur</c:v>
                </c:pt>
                <c:pt idx="4">
                  <c:v>Lombok Utara</c:v>
                </c:pt>
              </c:strCache>
            </c:strRef>
          </c:cat>
          <c:val>
            <c:numRef>
              <c:f>IPM!$C$7:$C$12</c:f>
              <c:numCache>
                <c:formatCode>General</c:formatCode>
                <c:ptCount val="5"/>
                <c:pt idx="0">
                  <c:v>71.97</c:v>
                </c:pt>
                <c:pt idx="1">
                  <c:v>71.88</c:v>
                </c:pt>
                <c:pt idx="2">
                  <c:v>74.150000000000006</c:v>
                </c:pt>
                <c:pt idx="3">
                  <c:v>70.599999999999994</c:v>
                </c:pt>
                <c:pt idx="4">
                  <c:v>66.400000000000006</c:v>
                </c:pt>
              </c:numCache>
            </c:numRef>
          </c:val>
          <c:extLst>
            <c:ext xmlns:c16="http://schemas.microsoft.com/office/drawing/2014/chart" uri="{C3380CC4-5D6E-409C-BE32-E72D297353CC}">
              <c16:uniqueId val="{00000000-AE46-4FD9-91AD-6B8B42D6BD1D}"/>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IPM!$A$7:$A$12</c:f>
              <c:strCache>
                <c:ptCount val="5"/>
                <c:pt idx="0">
                  <c:v>Kota Mataram</c:v>
                </c:pt>
                <c:pt idx="1">
                  <c:v>Lombok Barat</c:v>
                </c:pt>
                <c:pt idx="2">
                  <c:v>Lombok Tengah</c:v>
                </c:pt>
                <c:pt idx="3">
                  <c:v>Lombok Timur</c:v>
                </c:pt>
                <c:pt idx="4">
                  <c:v>Lombok Utara</c:v>
                </c:pt>
              </c:strCache>
            </c:strRef>
          </c:cat>
          <c:val>
            <c:numRef>
              <c:f>IPM!$D$7:$D$12</c:f>
              <c:numCache>
                <c:formatCode>General</c:formatCode>
                <c:ptCount val="5"/>
              </c:numCache>
            </c:numRef>
          </c:val>
          <c:extLst>
            <c:ext xmlns:c16="http://schemas.microsoft.com/office/drawing/2014/chart" uri="{C3380CC4-5D6E-409C-BE32-E72D297353CC}">
              <c16:uniqueId val="{00000000-ADC1-4562-BE96-5DA0FC608B69}"/>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5335895260835726"/>
          <c:y val="0"/>
          <c:w val="0.1454796719887943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Pengangguran!$A$5:$A$10</c:f>
              <c:strCache>
                <c:ptCount val="5"/>
                <c:pt idx="0">
                  <c:v>Kota Mataram</c:v>
                </c:pt>
                <c:pt idx="1">
                  <c:v>Lombok Barat</c:v>
                </c:pt>
                <c:pt idx="2">
                  <c:v>Lombok Tengah</c:v>
                </c:pt>
                <c:pt idx="3">
                  <c:v>Lombok Timur</c:v>
                </c:pt>
                <c:pt idx="4">
                  <c:v>Lombok Utara</c:v>
                </c:pt>
              </c:strCache>
            </c:strRef>
          </c:cat>
          <c:val>
            <c:numRef>
              <c:f>Pengangguran!$B$5:$B$10</c:f>
              <c:numCache>
                <c:formatCode>_(* #,##0.00_);_(* \(#,##0.00\);_(* "-"??_);_(@_)</c:formatCode>
                <c:ptCount val="5"/>
                <c:pt idx="0">
                  <c:v>65.75</c:v>
                </c:pt>
                <c:pt idx="1">
                  <c:v>71.42</c:v>
                </c:pt>
                <c:pt idx="2">
                  <c:v>73.23</c:v>
                </c:pt>
                <c:pt idx="3">
                  <c:v>71.62</c:v>
                </c:pt>
                <c:pt idx="4">
                  <c:v>69.819999999999993</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Pengangguran!$A$5:$A$10</c:f>
              <c:strCache>
                <c:ptCount val="5"/>
                <c:pt idx="0">
                  <c:v>Kota Mataram</c:v>
                </c:pt>
                <c:pt idx="1">
                  <c:v>Lombok Barat</c:v>
                </c:pt>
                <c:pt idx="2">
                  <c:v>Lombok Tengah</c:v>
                </c:pt>
                <c:pt idx="3">
                  <c:v>Lombok Timur</c:v>
                </c:pt>
                <c:pt idx="4">
                  <c:v>Lombok Utara</c:v>
                </c:pt>
              </c:strCache>
            </c:strRef>
          </c:cat>
          <c:val>
            <c:numRef>
              <c:f>Pengangguran!$C$5:$C$10</c:f>
              <c:numCache>
                <c:formatCode>_(* #,##0.00_);_(* \(#,##0.00\);_(* "-"??_);_(@_)</c:formatCode>
                <c:ptCount val="5"/>
                <c:pt idx="0">
                  <c:v>64.239999999999995</c:v>
                </c:pt>
                <c:pt idx="1">
                  <c:v>67.77</c:v>
                </c:pt>
                <c:pt idx="2">
                  <c:v>73.31</c:v>
                </c:pt>
                <c:pt idx="3">
                  <c:v>68.489999999999995</c:v>
                </c:pt>
                <c:pt idx="4">
                  <c:v>65.88</c:v>
                </c:pt>
              </c:numCache>
            </c:numRef>
          </c:val>
          <c:extLst>
            <c:ext xmlns:c16="http://schemas.microsoft.com/office/drawing/2014/chart" uri="{C3380CC4-5D6E-409C-BE32-E72D297353CC}">
              <c16:uniqueId val="{00000000-34F5-471C-9739-E541318556B7}"/>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Pengangguran!$A$5:$A$10</c:f>
              <c:strCache>
                <c:ptCount val="5"/>
                <c:pt idx="0">
                  <c:v>Kota Mataram</c:v>
                </c:pt>
                <c:pt idx="1">
                  <c:v>Lombok Barat</c:v>
                </c:pt>
                <c:pt idx="2">
                  <c:v>Lombok Tengah</c:v>
                </c:pt>
                <c:pt idx="3">
                  <c:v>Lombok Timur</c:v>
                </c:pt>
                <c:pt idx="4">
                  <c:v>Lombok Utara</c:v>
                </c:pt>
              </c:strCache>
            </c:strRef>
          </c:cat>
          <c:val>
            <c:numRef>
              <c:f>Pengangguran!$D$5:$D$10</c:f>
              <c:numCache>
                <c:formatCode>_(* #,##0.00_);_(* \(#,##0.00\);_(* "-"??_);_(@_)</c:formatCode>
                <c:ptCount val="5"/>
              </c:numCache>
            </c:numRef>
          </c:val>
          <c:extLst>
            <c:ext xmlns:c16="http://schemas.microsoft.com/office/drawing/2014/chart" uri="{C3380CC4-5D6E-409C-BE32-E72D297353CC}">
              <c16:uniqueId val="{00000000-5C1D-4C48-9E55-DE9AAE51920A}"/>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74447210286387333"/>
          <c:y val="0"/>
          <c:w val="0.2555278971361266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70.798000000000002</c:v>
                </c:pt>
                <c:pt idx="1">
                  <c:v>71</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71.128</c:v>
                </c:pt>
                <c:pt idx="1">
                  <c:v>71.206000000000003</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13.374000000000001</c:v>
                </c:pt>
                <c:pt idx="1">
                  <c:v>13.394</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DAK_Fisik_Pengsn!$A$5:$A$10</c:f>
              <c:strCache>
                <c:ptCount val="5"/>
                <c:pt idx="0">
                  <c:v>Kota Mataram</c:v>
                </c:pt>
                <c:pt idx="1">
                  <c:v>Lombok Barat</c:v>
                </c:pt>
                <c:pt idx="2">
                  <c:v>Lombok Tengah</c:v>
                </c:pt>
                <c:pt idx="3">
                  <c:v>Lombok Timur</c:v>
                </c:pt>
                <c:pt idx="4">
                  <c:v>Lombok Utara</c:v>
                </c:pt>
              </c:strCache>
            </c:strRef>
          </c:cat>
          <c:val>
            <c:numRef>
              <c:f>DAK_Fisik_Pengsn!$B$5:$B$10</c:f>
              <c:numCache>
                <c:formatCode>_(* #,##0_);_(* \(#,##0\);_(* "-"??_);_(@_)</c:formatCode>
                <c:ptCount val="5"/>
                <c:pt idx="0">
                  <c:v>20792118</c:v>
                </c:pt>
                <c:pt idx="1">
                  <c:v>42343942</c:v>
                </c:pt>
                <c:pt idx="2">
                  <c:v>96631093</c:v>
                </c:pt>
                <c:pt idx="3">
                  <c:v>47278757</c:v>
                </c:pt>
                <c:pt idx="4">
                  <c:v>22407315</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DAK_Fisik_Pengsn!$A$5:$A$10</c:f>
              <c:strCache>
                <c:ptCount val="5"/>
                <c:pt idx="0">
                  <c:v>Kota Mataram</c:v>
                </c:pt>
                <c:pt idx="1">
                  <c:v>Lombok Barat</c:v>
                </c:pt>
                <c:pt idx="2">
                  <c:v>Lombok Tengah</c:v>
                </c:pt>
                <c:pt idx="3">
                  <c:v>Lombok Timur</c:v>
                </c:pt>
                <c:pt idx="4">
                  <c:v>Lombok Utara</c:v>
                </c:pt>
              </c:strCache>
            </c:strRef>
          </c:cat>
          <c:val>
            <c:numRef>
              <c:f>DAK_Fisik_Pengsn!$C$5:$C$10</c:f>
              <c:numCache>
                <c:formatCode>_(* #,##0_);_(* \(#,##0\);_(* "-"??_);_(@_)</c:formatCode>
                <c:ptCount val="5"/>
                <c:pt idx="0">
                  <c:v>21709224</c:v>
                </c:pt>
                <c:pt idx="1">
                  <c:v>59949285</c:v>
                </c:pt>
                <c:pt idx="2">
                  <c:v>139421737</c:v>
                </c:pt>
                <c:pt idx="3">
                  <c:v>164022674</c:v>
                </c:pt>
                <c:pt idx="4">
                  <c:v>81323453</c:v>
                </c:pt>
              </c:numCache>
            </c:numRef>
          </c:val>
          <c:extLst>
            <c:ext xmlns:c16="http://schemas.microsoft.com/office/drawing/2014/chart" uri="{C3380CC4-5D6E-409C-BE32-E72D297353CC}">
              <c16:uniqueId val="{00000001-F34E-4AA8-8B8C-9BE2F938B849}"/>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DAK_Fisik_Pengsn!$A$5:$A$10</c:f>
              <c:strCache>
                <c:ptCount val="5"/>
                <c:pt idx="0">
                  <c:v>Kota Mataram</c:v>
                </c:pt>
                <c:pt idx="1">
                  <c:v>Lombok Barat</c:v>
                </c:pt>
                <c:pt idx="2">
                  <c:v>Lombok Tengah</c:v>
                </c:pt>
                <c:pt idx="3">
                  <c:v>Lombok Timur</c:v>
                </c:pt>
                <c:pt idx="4">
                  <c:v>Lombok Utara</c:v>
                </c:pt>
              </c:strCache>
            </c:strRef>
          </c:cat>
          <c:val>
            <c:numRef>
              <c:f>DAK_Fisik_Pengsn!$D$5:$D$10</c:f>
              <c:numCache>
                <c:formatCode>_(* #,##0_);_(* \(#,##0\);_(* "-"??_);_(@_)</c:formatCode>
                <c:ptCount val="5"/>
                <c:pt idx="0">
                  <c:v>4887544</c:v>
                </c:pt>
                <c:pt idx="1">
                  <c:v>61699800</c:v>
                </c:pt>
                <c:pt idx="2">
                  <c:v>100992517</c:v>
                </c:pt>
                <c:pt idx="3">
                  <c:v>91453346</c:v>
                </c:pt>
                <c:pt idx="4">
                  <c:v>42378455</c:v>
                </c:pt>
              </c:numCache>
            </c:numRef>
          </c:val>
          <c:extLst>
            <c:ext xmlns:c16="http://schemas.microsoft.com/office/drawing/2014/chart" uri="{C3380CC4-5D6E-409C-BE32-E72D297353CC}">
              <c16:uniqueId val="{00000000-1925-4264-9616-80861997967F}"/>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1100908819775721"/>
          <c:y val="6.6141732283464582E-4"/>
          <c:w val="0.2889909118022427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7.56</c:v>
                </c:pt>
                <c:pt idx="1">
                  <c:v>7.6180000000000003</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10849.4</c:v>
                </c:pt>
                <c:pt idx="1">
                  <c:v>10926</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Pengangguran!$F$5:$F$10</c:f>
              <c:strCache>
                <c:ptCount val="5"/>
                <c:pt idx="0">
                  <c:v>Kota Mataram</c:v>
                </c:pt>
                <c:pt idx="1">
                  <c:v>Lombok Barat</c:v>
                </c:pt>
                <c:pt idx="2">
                  <c:v>Lombok Tengah</c:v>
                </c:pt>
                <c:pt idx="3">
                  <c:v>Lombok Timur</c:v>
                </c:pt>
                <c:pt idx="4">
                  <c:v>Lombok Utara</c:v>
                </c:pt>
              </c:strCache>
            </c:strRef>
          </c:cat>
          <c:val>
            <c:numRef>
              <c:f>Pengangguran!$G$5:$G$10</c:f>
              <c:numCache>
                <c:formatCode>_(* #,##0.00_);_(* \(#,##0.00\);_(* "-"??_);_(@_)</c:formatCode>
                <c:ptCount val="5"/>
                <c:pt idx="0">
                  <c:v>4.8</c:v>
                </c:pt>
                <c:pt idx="1">
                  <c:v>4.8</c:v>
                </c:pt>
                <c:pt idx="2">
                  <c:v>3.74</c:v>
                </c:pt>
                <c:pt idx="3">
                  <c:v>5.49</c:v>
                </c:pt>
                <c:pt idx="4">
                  <c:v>3.49</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Pengangguran!$F$5:$F$10</c:f>
              <c:strCache>
                <c:ptCount val="5"/>
                <c:pt idx="0">
                  <c:v>Kota Mataram</c:v>
                </c:pt>
                <c:pt idx="1">
                  <c:v>Lombok Barat</c:v>
                </c:pt>
                <c:pt idx="2">
                  <c:v>Lombok Tengah</c:v>
                </c:pt>
                <c:pt idx="3">
                  <c:v>Lombok Timur</c:v>
                </c:pt>
                <c:pt idx="4">
                  <c:v>Lombok Utara</c:v>
                </c:pt>
              </c:strCache>
            </c:strRef>
          </c:cat>
          <c:val>
            <c:numRef>
              <c:f>Pengangguran!$H$5:$H$10</c:f>
              <c:numCache>
                <c:formatCode>_(* #,##0.00_);_(* \(#,##0.00\);_(* "-"??_);_(@_)</c:formatCode>
                <c:ptCount val="5"/>
                <c:pt idx="0">
                  <c:v>4.9800000000000004</c:v>
                </c:pt>
                <c:pt idx="1">
                  <c:v>4.99</c:v>
                </c:pt>
                <c:pt idx="2">
                  <c:v>3.86</c:v>
                </c:pt>
                <c:pt idx="3">
                  <c:v>5.4</c:v>
                </c:pt>
                <c:pt idx="4">
                  <c:v>3.1</c:v>
                </c:pt>
              </c:numCache>
            </c:numRef>
          </c:val>
          <c:extLst>
            <c:ext xmlns:c16="http://schemas.microsoft.com/office/drawing/2014/chart" uri="{C3380CC4-5D6E-409C-BE32-E72D297353CC}">
              <c16:uniqueId val="{00000000-F158-4C0A-975B-82651736C736}"/>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Pengangguran!$F$5:$F$10</c:f>
              <c:strCache>
                <c:ptCount val="5"/>
                <c:pt idx="0">
                  <c:v>Kota Mataram</c:v>
                </c:pt>
                <c:pt idx="1">
                  <c:v>Lombok Barat</c:v>
                </c:pt>
                <c:pt idx="2">
                  <c:v>Lombok Tengah</c:v>
                </c:pt>
                <c:pt idx="3">
                  <c:v>Lombok Timur</c:v>
                </c:pt>
                <c:pt idx="4">
                  <c:v>Lombok Utara</c:v>
                </c:pt>
              </c:strCache>
            </c:strRef>
          </c:cat>
          <c:val>
            <c:numRef>
              <c:f>Pengangguran!$I$5:$I$10</c:f>
              <c:numCache>
                <c:formatCode>_(* #,##0.00_);_(* \(#,##0.00\);_(* "-"??_);_(@_)</c:formatCode>
                <c:ptCount val="5"/>
              </c:numCache>
            </c:numRef>
          </c:val>
          <c:extLst>
            <c:ext xmlns:c16="http://schemas.microsoft.com/office/drawing/2014/chart" uri="{C3380CC4-5D6E-409C-BE32-E72D297353CC}">
              <c16:uniqueId val="{00000000-9A90-4075-9267-323C37A218A0}"/>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7002277199768312"/>
          <c:y val="0"/>
          <c:w val="0.2997722800231688"/>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(checked-02sep22)).xlsx]DBH!PivotTable90</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DBH!$AJ$5:$AJ$10</c:f>
              <c:strCache>
                <c:ptCount val="5"/>
                <c:pt idx="0">
                  <c:v>Kota Mataram</c:v>
                </c:pt>
                <c:pt idx="1">
                  <c:v>Lombok Barat</c:v>
                </c:pt>
                <c:pt idx="2">
                  <c:v>Lombok Tengah</c:v>
                </c:pt>
                <c:pt idx="3">
                  <c:v>Lombok Timur</c:v>
                </c:pt>
                <c:pt idx="4">
                  <c:v>Lombok Utara</c:v>
                </c:pt>
              </c:strCache>
            </c:strRef>
          </c:cat>
          <c:val>
            <c:numRef>
              <c:f>DBH!$AK$5:$AK$10</c:f>
              <c:numCache>
                <c:formatCode>_(* #,##0_);_(* \(#,##0\);_(* "-"??_);_(@_)</c:formatCode>
                <c:ptCount val="5"/>
                <c:pt idx="0">
                  <c:v>52767407</c:v>
                </c:pt>
                <c:pt idx="1">
                  <c:v>18329256</c:v>
                </c:pt>
                <c:pt idx="2">
                  <c:v>59776491</c:v>
                </c:pt>
                <c:pt idx="3">
                  <c:v>63617258</c:v>
                </c:pt>
                <c:pt idx="4">
                  <c:v>10636031</c:v>
                </c:pt>
              </c:numCache>
            </c:numRef>
          </c:val>
          <c:extLst>
            <c:ext xmlns:c16="http://schemas.microsoft.com/office/drawing/2014/chart" uri="{C3380CC4-5D6E-409C-BE32-E72D297353CC}">
              <c16:uniqueId val="{00000000-7E36-4851-903C-4B3832222F9E}"/>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DBH!$AJ$5:$AJ$10</c:f>
              <c:strCache>
                <c:ptCount val="5"/>
                <c:pt idx="0">
                  <c:v>Kota Mataram</c:v>
                </c:pt>
                <c:pt idx="1">
                  <c:v>Lombok Barat</c:v>
                </c:pt>
                <c:pt idx="2">
                  <c:v>Lombok Tengah</c:v>
                </c:pt>
                <c:pt idx="3">
                  <c:v>Lombok Timur</c:v>
                </c:pt>
                <c:pt idx="4">
                  <c:v>Lombok Utara</c:v>
                </c:pt>
              </c:strCache>
            </c:strRef>
          </c:cat>
          <c:val>
            <c:numRef>
              <c:f>DBH!$AL$5:$AL$10</c:f>
              <c:numCache>
                <c:formatCode>_(* #,##0_);_(* \(#,##0\);_(* "-"??_);_(@_)</c:formatCode>
                <c:ptCount val="5"/>
                <c:pt idx="0">
                  <c:v>52059365</c:v>
                </c:pt>
                <c:pt idx="1">
                  <c:v>17181488</c:v>
                </c:pt>
                <c:pt idx="2">
                  <c:v>51568196</c:v>
                </c:pt>
                <c:pt idx="3">
                  <c:v>59881093</c:v>
                </c:pt>
                <c:pt idx="4">
                  <c:v>9980581</c:v>
                </c:pt>
              </c:numCache>
            </c:numRef>
          </c:val>
          <c:extLst>
            <c:ext xmlns:c16="http://schemas.microsoft.com/office/drawing/2014/chart" uri="{C3380CC4-5D6E-409C-BE32-E72D297353CC}">
              <c16:uniqueId val="{00000001-7E36-4851-903C-4B3832222F9E}"/>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DBH!$AJ$5:$AJ$10</c:f>
              <c:strCache>
                <c:ptCount val="5"/>
                <c:pt idx="0">
                  <c:v>Kota Mataram</c:v>
                </c:pt>
                <c:pt idx="1">
                  <c:v>Lombok Barat</c:v>
                </c:pt>
                <c:pt idx="2">
                  <c:v>Lombok Tengah</c:v>
                </c:pt>
                <c:pt idx="3">
                  <c:v>Lombok Timur</c:v>
                </c:pt>
                <c:pt idx="4">
                  <c:v>Lombok Utara</c:v>
                </c:pt>
              </c:strCache>
            </c:strRef>
          </c:cat>
          <c:val>
            <c:numRef>
              <c:f>DBH!$AM$5:$AM$10</c:f>
              <c:numCache>
                <c:formatCode>_(* #,##0_);_(* \(#,##0\);_(* "-"??_);_(@_)</c:formatCode>
                <c:ptCount val="5"/>
                <c:pt idx="0">
                  <c:v>52512537</c:v>
                </c:pt>
                <c:pt idx="1">
                  <c:v>17903536</c:v>
                </c:pt>
                <c:pt idx="2">
                  <c:v>59847888</c:v>
                </c:pt>
                <c:pt idx="3">
                  <c:v>65075639</c:v>
                </c:pt>
                <c:pt idx="4">
                  <c:v>5820077</c:v>
                </c:pt>
              </c:numCache>
            </c:numRef>
          </c:val>
          <c:extLst>
            <c:ext xmlns:c16="http://schemas.microsoft.com/office/drawing/2014/chart" uri="{C3380CC4-5D6E-409C-BE32-E72D297353CC}">
              <c16:uniqueId val="{00000002-7E36-4851-903C-4B3832222F9E}"/>
            </c:ext>
          </c:extLst>
        </c:ser>
        <c:dLbls>
          <c:dLblPos val="inEnd"/>
          <c:showLegendKey val="0"/>
          <c:showVal val="1"/>
          <c:showCatName val="0"/>
          <c:showSerName val="0"/>
          <c:showPercent val="0"/>
          <c:showBubbleSize val="0"/>
        </c:dLbls>
        <c:gapWidth val="182"/>
        <c:axId val="207432144"/>
        <c:axId val="207445872"/>
      </c:barChart>
      <c:catAx>
        <c:axId val="20743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id-ID"/>
          </a:p>
        </c:txPr>
        <c:crossAx val="207445872"/>
        <c:crosses val="autoZero"/>
        <c:auto val="1"/>
        <c:lblAlgn val="ctr"/>
        <c:lblOffset val="100"/>
        <c:noMultiLvlLbl val="0"/>
      </c:catAx>
      <c:valAx>
        <c:axId val="207445872"/>
        <c:scaling>
          <c:orientation val="minMax"/>
        </c:scaling>
        <c:delete val="1"/>
        <c:axPos val="b"/>
        <c:numFmt formatCode="_(* #,##0_);_(* \(#,##0\);_(* &quot;-&quot;??_);_(@_)" sourceLinked="1"/>
        <c:majorTickMark val="none"/>
        <c:minorTickMark val="none"/>
        <c:tickLblPos val="nextTo"/>
        <c:crossAx val="207432144"/>
        <c:crosses val="autoZero"/>
        <c:crossBetween val="between"/>
      </c:valAx>
      <c:spPr>
        <a:noFill/>
        <a:ln>
          <a:noFill/>
        </a:ln>
        <a:effectLst/>
      </c:spPr>
    </c:plotArea>
    <c:legend>
      <c:legendPos val="t"/>
      <c:layout>
        <c:manualLayout>
          <c:xMode val="edge"/>
          <c:yMode val="edge"/>
          <c:x val="0.65191091504836152"/>
          <c:y val="0"/>
          <c:w val="0.3463780799906937"/>
          <c:h val="7.037401574803149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(checked-02sep22)).xlsx]Kemiskinan!PivotTable18</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Kemiskinan!$A$6:$A$11</c:f>
              <c:strCache>
                <c:ptCount val="5"/>
                <c:pt idx="0">
                  <c:v>Kota Mataram</c:v>
                </c:pt>
                <c:pt idx="1">
                  <c:v>Lombok Barat</c:v>
                </c:pt>
                <c:pt idx="2">
                  <c:v>Lombok Tengah</c:v>
                </c:pt>
                <c:pt idx="3">
                  <c:v>Lombok Timur</c:v>
                </c:pt>
                <c:pt idx="4">
                  <c:v>Lombok Utara</c:v>
                </c:pt>
              </c:strCache>
            </c:strRef>
          </c:cat>
          <c:val>
            <c:numRef>
              <c:f>Kemiskinan!$B$6:$B$11</c:f>
              <c:numCache>
                <c:formatCode>General</c:formatCode>
                <c:ptCount val="5"/>
                <c:pt idx="0">
                  <c:v>41.8</c:v>
                </c:pt>
                <c:pt idx="1">
                  <c:v>100.25</c:v>
                </c:pt>
                <c:pt idx="2">
                  <c:v>128.1</c:v>
                </c:pt>
                <c:pt idx="3">
                  <c:v>183.84</c:v>
                </c:pt>
                <c:pt idx="4">
                  <c:v>59.86</c:v>
                </c:pt>
              </c:numCache>
            </c:numRef>
          </c:val>
          <c:extLst>
            <c:ext xmlns:c16="http://schemas.microsoft.com/office/drawing/2014/chart" uri="{C3380CC4-5D6E-409C-BE32-E72D297353CC}">
              <c16:uniqueId val="{00000000-D0C7-490F-9878-19B6E2FB45B5}"/>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Kemiskinan!$A$6:$A$11</c:f>
              <c:strCache>
                <c:ptCount val="5"/>
                <c:pt idx="0">
                  <c:v>Kota Mataram</c:v>
                </c:pt>
                <c:pt idx="1">
                  <c:v>Lombok Barat</c:v>
                </c:pt>
                <c:pt idx="2">
                  <c:v>Lombok Tengah</c:v>
                </c:pt>
                <c:pt idx="3">
                  <c:v>Lombok Timur</c:v>
                </c:pt>
                <c:pt idx="4">
                  <c:v>Lombok Utara</c:v>
                </c:pt>
              </c:strCache>
            </c:strRef>
          </c:cat>
          <c:val>
            <c:numRef>
              <c:f>Kemiskinan!$C$6:$C$11</c:f>
              <c:numCache>
                <c:formatCode>General</c:formatCode>
                <c:ptCount val="5"/>
                <c:pt idx="0">
                  <c:v>44.45</c:v>
                </c:pt>
                <c:pt idx="1">
                  <c:v>105.24</c:v>
                </c:pt>
                <c:pt idx="2">
                  <c:v>131.94</c:v>
                </c:pt>
                <c:pt idx="3">
                  <c:v>190.84</c:v>
                </c:pt>
                <c:pt idx="4">
                  <c:v>61.7</c:v>
                </c:pt>
              </c:numCache>
            </c:numRef>
          </c:val>
          <c:extLst>
            <c:ext xmlns:c16="http://schemas.microsoft.com/office/drawing/2014/chart" uri="{C3380CC4-5D6E-409C-BE32-E72D297353CC}">
              <c16:uniqueId val="{00000001-D0C7-490F-9878-19B6E2FB45B5}"/>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Kemiskinan!$A$6:$A$11</c:f>
              <c:strCache>
                <c:ptCount val="5"/>
                <c:pt idx="0">
                  <c:v>Kota Mataram</c:v>
                </c:pt>
                <c:pt idx="1">
                  <c:v>Lombok Barat</c:v>
                </c:pt>
                <c:pt idx="2">
                  <c:v>Lombok Tengah</c:v>
                </c:pt>
                <c:pt idx="3">
                  <c:v>Lombok Timur</c:v>
                </c:pt>
                <c:pt idx="4">
                  <c:v>Lombok Utara</c:v>
                </c:pt>
              </c:strCache>
            </c:strRef>
          </c:cat>
          <c:val>
            <c:numRef>
              <c:f>Kemiskinan!$D$6:$D$11</c:f>
              <c:numCache>
                <c:formatCode>General</c:formatCode>
                <c:ptCount val="5"/>
                <c:pt idx="0">
                  <c:v>83.6</c:v>
                </c:pt>
                <c:pt idx="1">
                  <c:v>200.5</c:v>
                </c:pt>
                <c:pt idx="2">
                  <c:v>256.2</c:v>
                </c:pt>
                <c:pt idx="3">
                  <c:v>367.68</c:v>
                </c:pt>
                <c:pt idx="4">
                  <c:v>119.72</c:v>
                </c:pt>
              </c:numCache>
            </c:numRef>
          </c:val>
          <c:extLst>
            <c:ext xmlns:c16="http://schemas.microsoft.com/office/drawing/2014/chart" uri="{C3380CC4-5D6E-409C-BE32-E72D297353CC}">
              <c16:uniqueId val="{00000002-D0C7-490F-9878-19B6E2FB45B5}"/>
            </c:ext>
          </c:extLst>
        </c:ser>
        <c:dLbls>
          <c:dLblPos val="inEnd"/>
          <c:showLegendKey val="0"/>
          <c:showVal val="1"/>
          <c:showCatName val="0"/>
          <c:showSerName val="0"/>
          <c:showPercent val="0"/>
          <c:showBubbleSize val="0"/>
        </c:dLbls>
        <c:gapWidth val="80"/>
        <c:overlap val="25"/>
        <c:axId val="476232544"/>
        <c:axId val="476221728"/>
      </c:barChart>
      <c:catAx>
        <c:axId val="4762325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cap="none" spc="20" normalizeH="0" baseline="0">
                <a:solidFill>
                  <a:schemeClr val="tx1">
                    <a:lumMod val="65000"/>
                    <a:lumOff val="35000"/>
                  </a:schemeClr>
                </a:solidFill>
                <a:latin typeface="+mn-lt"/>
                <a:ea typeface="+mn-ea"/>
                <a:cs typeface="+mn-cs"/>
              </a:defRPr>
            </a:pPr>
            <a:endParaRPr lang="id-ID"/>
          </a:p>
        </c:txPr>
        <c:crossAx val="476221728"/>
        <c:crosses val="autoZero"/>
        <c:auto val="1"/>
        <c:lblAlgn val="ctr"/>
        <c:lblOffset val="100"/>
        <c:noMultiLvlLbl val="0"/>
      </c:catAx>
      <c:valAx>
        <c:axId val="476221728"/>
        <c:scaling>
          <c:orientation val="minMax"/>
        </c:scaling>
        <c:delete val="1"/>
        <c:axPos val="l"/>
        <c:numFmt formatCode="General" sourceLinked="1"/>
        <c:majorTickMark val="none"/>
        <c:minorTickMark val="none"/>
        <c:tickLblPos val="nextTo"/>
        <c:crossAx val="476232544"/>
        <c:crosses val="autoZero"/>
        <c:crossBetween val="between"/>
      </c:valAx>
      <c:spPr>
        <a:noFill/>
        <a:ln>
          <a:noFill/>
        </a:ln>
        <a:effectLst/>
      </c:spPr>
    </c:plotArea>
    <c:legend>
      <c:legendPos val="t"/>
      <c:layout>
        <c:manualLayout>
          <c:xMode val="edge"/>
          <c:yMode val="edge"/>
          <c:x val="0.71770056867891519"/>
          <c:y val="0"/>
          <c:w val="0.28126531058617671"/>
          <c:h val="7.8125546806649182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600"/>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983653359119534E-3"/>
          <c:y val="6.9444444444444441E-3"/>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Kemiskinan!$A$2</c:f>
              <c:strCache>
                <c:ptCount val="1"/>
                <c:pt idx="0">
                  <c:v>Rata-rata Jumlah Penduduk Miskin (ribu jiwa)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Kemiskinan!$B$1:$D$1</c:f>
              <c:numCache>
                <c:formatCode>General</c:formatCode>
                <c:ptCount val="3"/>
                <c:pt idx="0">
                  <c:v>2020</c:v>
                </c:pt>
                <c:pt idx="1">
                  <c:v>2021</c:v>
                </c:pt>
                <c:pt idx="2">
                  <c:v>2022</c:v>
                </c:pt>
              </c:numCache>
            </c:numRef>
          </c:cat>
          <c:val>
            <c:numRef>
              <c:f>Kemiskinan!$B$2:$D$2</c:f>
              <c:numCache>
                <c:formatCode>_(* #,##0.00_);_(* \(#,##0.00\);_(* "-"??_);_(@_)</c:formatCode>
                <c:ptCount val="3"/>
                <c:pt idx="0">
                  <c:v>102.77000000000001</c:v>
                </c:pt>
                <c:pt idx="1">
                  <c:v>106.83400000000002</c:v>
                </c:pt>
                <c:pt idx="2">
                  <c:v>102.77000000000001</c:v>
                </c:pt>
              </c:numCache>
            </c:numRef>
          </c:val>
          <c:smooth val="0"/>
          <c:extLst>
            <c:ext xmlns:c16="http://schemas.microsoft.com/office/drawing/2014/chart" uri="{C3380CC4-5D6E-409C-BE32-E72D297353CC}">
              <c16:uniqueId val="{00000000-D251-4023-84A6-9AAEDE1BF5A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62496"/>
        <c:axId val="476244192"/>
      </c:lineChart>
      <c:catAx>
        <c:axId val="476262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476244192"/>
        <c:crosses val="autoZero"/>
        <c:auto val="1"/>
        <c:lblAlgn val="ctr"/>
        <c:lblOffset val="100"/>
        <c:noMultiLvlLbl val="0"/>
      </c:catAx>
      <c:valAx>
        <c:axId val="476244192"/>
        <c:scaling>
          <c:orientation val="minMax"/>
        </c:scaling>
        <c:delete val="1"/>
        <c:axPos val="l"/>
        <c:numFmt formatCode="_(* #,##0.00_);_(* \(#,##0.00\);_(* &quot;-&quot;??_);_(@_)" sourceLinked="1"/>
        <c:majorTickMark val="none"/>
        <c:minorTickMark val="none"/>
        <c:tickLblPos val="nextTo"/>
        <c:crossAx val="47626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915573053368266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Kemiskinan!$F$2</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15.684000000000001</c:v>
                </c:pt>
                <c:pt idx="1">
                  <c:v>15.796000000000001</c:v>
                </c:pt>
              </c:numCache>
            </c:numRef>
          </c:val>
          <c:smooth val="0"/>
          <c:extLst>
            <c:ext xmlns:c16="http://schemas.microsoft.com/office/drawing/2014/chart" uri="{C3380CC4-5D6E-409C-BE32-E72D297353CC}">
              <c16:uniqueId val="{00000000-6F86-4F86-B72A-9E1EF96BAEF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64992"/>
        <c:axId val="476254592"/>
      </c:lineChart>
      <c:catAx>
        <c:axId val="47626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476254592"/>
        <c:crosses val="autoZero"/>
        <c:auto val="1"/>
        <c:lblAlgn val="ctr"/>
        <c:lblOffset val="100"/>
        <c:noMultiLvlLbl val="0"/>
      </c:catAx>
      <c:valAx>
        <c:axId val="476254592"/>
        <c:scaling>
          <c:orientation val="minMax"/>
        </c:scaling>
        <c:delete val="1"/>
        <c:axPos val="l"/>
        <c:numFmt formatCode="_(* #,##0.00_);_(* \(#,##0.00\);_(* &quot;-&quot;??_);_(@_)" sourceLinked="1"/>
        <c:majorTickMark val="none"/>
        <c:minorTickMark val="none"/>
        <c:tickLblPos val="nextTo"/>
        <c:crossAx val="47626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566929133856533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56.787999999999997</c:v>
                </c:pt>
                <c:pt idx="1">
                  <c:v>59.486000000000004</c:v>
                </c:pt>
              </c:numCache>
            </c:numRef>
          </c:val>
          <c:smooth val="0"/>
          <c:extLst>
            <c:ext xmlns:c16="http://schemas.microsoft.com/office/drawing/2014/chart" uri="{C3380CC4-5D6E-409C-BE32-E72D297353CC}">
              <c16:uniqueId val="{00000000-1F46-4A44-B972-D4A87455C9C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5812608"/>
        <c:axId val="55799296"/>
      </c:lineChart>
      <c:catAx>
        <c:axId val="5581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55799296"/>
        <c:crosses val="autoZero"/>
        <c:auto val="1"/>
        <c:lblAlgn val="ctr"/>
        <c:lblOffset val="100"/>
        <c:noMultiLvlLbl val="0"/>
      </c:catAx>
      <c:valAx>
        <c:axId val="55799296"/>
        <c:scaling>
          <c:orientation val="minMax"/>
        </c:scaling>
        <c:delete val="1"/>
        <c:axPos val="l"/>
        <c:numFmt formatCode="_(* #,##0.00_);_(* \(#,##0.00\);_(* &quot;-&quot;??_);_(@_)" sourceLinked="1"/>
        <c:majorTickMark val="none"/>
        <c:minorTickMark val="none"/>
        <c:tickLblPos val="nextTo"/>
        <c:crossAx val="558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66320170430681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104.798</c:v>
                </c:pt>
                <c:pt idx="1">
                  <c:v>104.34200000000001</c:v>
                </c:pt>
              </c:numCache>
            </c:numRef>
          </c:val>
          <c:smooth val="0"/>
          <c:extLst>
            <c:ext xmlns:c16="http://schemas.microsoft.com/office/drawing/2014/chart" uri="{C3380CC4-5D6E-409C-BE32-E72D297353CC}">
              <c16:uniqueId val="{00000000-2DB8-4546-B1EE-4FF9EE62866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34258160"/>
        <c:axId val="534249840"/>
      </c:lineChart>
      <c:catAx>
        <c:axId val="53425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534249840"/>
        <c:crosses val="autoZero"/>
        <c:auto val="1"/>
        <c:lblAlgn val="ctr"/>
        <c:lblOffset val="100"/>
        <c:noMultiLvlLbl val="0"/>
      </c:catAx>
      <c:valAx>
        <c:axId val="534249840"/>
        <c:scaling>
          <c:orientation val="minMax"/>
        </c:scaling>
        <c:delete val="1"/>
        <c:axPos val="l"/>
        <c:numFmt formatCode="_(* #,##0.00_);_(* \(#,##0.00\);_(* &quot;-&quot;??_);_(@_)" sourceLinked="1"/>
        <c:majorTickMark val="none"/>
        <c:minorTickMark val="none"/>
        <c:tickLblPos val="nextTo"/>
        <c:crossAx val="53425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107.52800000000002</c:v>
                </c:pt>
                <c:pt idx="1">
                  <c:v>109.002</c:v>
                </c:pt>
              </c:numCache>
            </c:numRef>
          </c:val>
          <c:smooth val="0"/>
          <c:extLst>
            <c:ext xmlns:c16="http://schemas.microsoft.com/office/drawing/2014/chart" uri="{C3380CC4-5D6E-409C-BE32-E72D297353CC}">
              <c16:uniqueId val="{00000000-321F-4D74-9A36-7B54C4DBA85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42112"/>
        <c:axId val="476266240"/>
      </c:lineChart>
      <c:catAx>
        <c:axId val="47624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6266240"/>
        <c:crosses val="autoZero"/>
        <c:auto val="1"/>
        <c:lblAlgn val="ctr"/>
        <c:lblOffset val="100"/>
        <c:noMultiLvlLbl val="0"/>
      </c:catAx>
      <c:valAx>
        <c:axId val="476266240"/>
        <c:scaling>
          <c:orientation val="minMax"/>
        </c:scaling>
        <c:delete val="1"/>
        <c:axPos val="l"/>
        <c:numFmt formatCode="_(* #,##0.00_);_(* \(#,##0.00\);_(* &quot;-&quot;??_);_(@_)" sourceLinked="1"/>
        <c:majorTickMark val="none"/>
        <c:minorTickMark val="none"/>
        <c:tickLblPos val="nextTo"/>
        <c:crossAx val="47624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DAK_Fisik_Afirm!$A$5:$A$10</c:f>
              <c:strCache>
                <c:ptCount val="5"/>
                <c:pt idx="0">
                  <c:v>Kota Mataram</c:v>
                </c:pt>
                <c:pt idx="1">
                  <c:v>Lombok Barat</c:v>
                </c:pt>
                <c:pt idx="2">
                  <c:v>Lombok Tengah</c:v>
                </c:pt>
                <c:pt idx="3">
                  <c:v>Lombok Timur</c:v>
                </c:pt>
                <c:pt idx="4">
                  <c:v>Lombok Utara</c:v>
                </c:pt>
              </c:strCache>
            </c:strRef>
          </c:cat>
          <c:val>
            <c:numRef>
              <c:f>DAK_Fisik_Afirm!$B$5:$B$10</c:f>
              <c:numCache>
                <c:formatCode>_(* #,##0_);_(* \(#,##0\);_(* "-"??_);_(@_)</c:formatCode>
                <c:ptCount val="5"/>
                <c:pt idx="0">
                  <c:v>0</c:v>
                </c:pt>
                <c:pt idx="1">
                  <c:v>58189370</c:v>
                </c:pt>
                <c:pt idx="2">
                  <c:v>66157157</c:v>
                </c:pt>
                <c:pt idx="3">
                  <c:v>54857955</c:v>
                </c:pt>
                <c:pt idx="4">
                  <c:v>24032504</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DAK_Fisik_Afirm!$A$5:$A$10</c:f>
              <c:strCache>
                <c:ptCount val="5"/>
                <c:pt idx="0">
                  <c:v>Kota Mataram</c:v>
                </c:pt>
                <c:pt idx="1">
                  <c:v>Lombok Barat</c:v>
                </c:pt>
                <c:pt idx="2">
                  <c:v>Lombok Tengah</c:v>
                </c:pt>
                <c:pt idx="3">
                  <c:v>Lombok Timur</c:v>
                </c:pt>
                <c:pt idx="4">
                  <c:v>Lombok Utara</c:v>
                </c:pt>
              </c:strCache>
            </c:strRef>
          </c:cat>
          <c:val>
            <c:numRef>
              <c:f>DAK_Fisik_Afirm!$C$5:$C$10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1-D65A-42B6-848F-53F2D1542EC4}"/>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DAK_Fisik_Afirm!$A$5:$A$10</c:f>
              <c:strCache>
                <c:ptCount val="5"/>
                <c:pt idx="0">
                  <c:v>Kota Mataram</c:v>
                </c:pt>
                <c:pt idx="1">
                  <c:v>Lombok Barat</c:v>
                </c:pt>
                <c:pt idx="2">
                  <c:v>Lombok Tengah</c:v>
                </c:pt>
                <c:pt idx="3">
                  <c:v>Lombok Timur</c:v>
                </c:pt>
                <c:pt idx="4">
                  <c:v>Lombok Utara</c:v>
                </c:pt>
              </c:strCache>
            </c:strRef>
          </c:cat>
          <c:val>
            <c:numRef>
              <c:f>DAK_Fisik_Afirm!$D$5:$D$10</c:f>
              <c:numCache>
                <c:formatCode>_(* #,##0_);_(* \(#,##0\);_(* "-"??_);_(@_)</c:formatCode>
                <c:ptCount val="5"/>
              </c:numCache>
            </c:numRef>
          </c:val>
          <c:extLst>
            <c:ext xmlns:c16="http://schemas.microsoft.com/office/drawing/2014/chart" uri="{C3380CC4-5D6E-409C-BE32-E72D297353CC}">
              <c16:uniqueId val="{00000000-2464-438A-8B5E-3B7BA437EDDF}"/>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09736165213534"/>
          <c:y val="0"/>
          <c:w val="0.2902638347864659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7664783427495043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107.88800000000001</c:v>
                </c:pt>
                <c:pt idx="1">
                  <c:v>114.66400000000002</c:v>
                </c:pt>
              </c:numCache>
            </c:numRef>
          </c:val>
          <c:smooth val="0"/>
          <c:extLst>
            <c:ext xmlns:c16="http://schemas.microsoft.com/office/drawing/2014/chart" uri="{C3380CC4-5D6E-409C-BE32-E72D297353CC}">
              <c16:uniqueId val="{00000000-9168-4006-8983-29F6AEA8002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60000"/>
        <c:axId val="476252096"/>
      </c:lineChart>
      <c:catAx>
        <c:axId val="47626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6252096"/>
        <c:crosses val="autoZero"/>
        <c:auto val="1"/>
        <c:lblAlgn val="ctr"/>
        <c:lblOffset val="100"/>
        <c:noMultiLvlLbl val="0"/>
      </c:catAx>
      <c:valAx>
        <c:axId val="476252096"/>
        <c:scaling>
          <c:orientation val="minMax"/>
        </c:scaling>
        <c:delete val="1"/>
        <c:axPos val="l"/>
        <c:numFmt formatCode="_(* #,##0.00_);_(* \(#,##0.00\);_(* &quot;-&quot;??_);_(@_)" sourceLinked="1"/>
        <c:majorTickMark val="none"/>
        <c:minorTickMark val="none"/>
        <c:tickLblPos val="nextTo"/>
        <c:crossAx val="4762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94.95</c:v>
                </c:pt>
                <c:pt idx="1">
                  <c:v>95.38</c:v>
                </c:pt>
              </c:numCache>
            </c:numRef>
          </c:val>
          <c:smooth val="0"/>
          <c:extLst>
            <c:ext xmlns:c16="http://schemas.microsoft.com/office/drawing/2014/chart" uri="{C3380CC4-5D6E-409C-BE32-E72D297353CC}">
              <c16:uniqueId val="{00000000-44EA-47DF-AFA1-0C1F1A7433A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34251088"/>
        <c:axId val="534265648"/>
      </c:lineChart>
      <c:catAx>
        <c:axId val="53425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534265648"/>
        <c:crosses val="autoZero"/>
        <c:auto val="1"/>
        <c:lblAlgn val="ctr"/>
        <c:lblOffset val="100"/>
        <c:noMultiLvlLbl val="0"/>
      </c:catAx>
      <c:valAx>
        <c:axId val="534265648"/>
        <c:scaling>
          <c:orientation val="minMax"/>
        </c:scaling>
        <c:delete val="1"/>
        <c:axPos val="l"/>
        <c:numFmt formatCode="_(* #,##0.00_);_(* \(#,##0.00\);_(* &quot;-&quot;??_);_(@_)" sourceLinked="1"/>
        <c:majorTickMark val="none"/>
        <c:minorTickMark val="none"/>
        <c:tickLblPos val="nextTo"/>
        <c:crossAx val="53425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80.27</c:v>
                </c:pt>
                <c:pt idx="1">
                  <c:v>80.347999999999999</c:v>
                </c:pt>
              </c:numCache>
            </c:numRef>
          </c:val>
          <c:smooth val="0"/>
          <c:extLst>
            <c:ext xmlns:c16="http://schemas.microsoft.com/office/drawing/2014/chart" uri="{C3380CC4-5D6E-409C-BE32-E72D297353CC}">
              <c16:uniqueId val="{00000000-1FDB-4234-959F-0F67A2C9CE2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25472"/>
        <c:axId val="476213824"/>
      </c:lineChart>
      <c:catAx>
        <c:axId val="476225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6213824"/>
        <c:crosses val="autoZero"/>
        <c:auto val="1"/>
        <c:lblAlgn val="ctr"/>
        <c:lblOffset val="100"/>
        <c:noMultiLvlLbl val="0"/>
      </c:catAx>
      <c:valAx>
        <c:axId val="476213824"/>
        <c:scaling>
          <c:orientation val="minMax"/>
        </c:scaling>
        <c:delete val="1"/>
        <c:axPos val="l"/>
        <c:numFmt formatCode="_(* #,##0.00_);_(* \(#,##0.00\);_(* &quot;-&quot;??_);_(@_)" sourceLinked="1"/>
        <c:majorTickMark val="none"/>
        <c:minorTickMark val="none"/>
        <c:tickLblPos val="nextTo"/>
        <c:crossAx val="4762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Pendidikan!$Y$2</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79.102000000000004</c:v>
                </c:pt>
                <c:pt idx="1">
                  <c:v>80.927999999999997</c:v>
                </c:pt>
              </c:numCache>
            </c:numRef>
          </c:val>
          <c:smooth val="0"/>
          <c:extLst>
            <c:ext xmlns:c16="http://schemas.microsoft.com/office/drawing/2014/chart" uri="{C3380CC4-5D6E-409C-BE32-E72D297353CC}">
              <c16:uniqueId val="{00000000-0734-4E25-9A86-5D4B8EF44D6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1489984"/>
        <c:axId val="471487072"/>
      </c:lineChart>
      <c:catAx>
        <c:axId val="47148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1487072"/>
        <c:crosses val="autoZero"/>
        <c:auto val="1"/>
        <c:lblAlgn val="ctr"/>
        <c:lblOffset val="100"/>
        <c:noMultiLvlLbl val="0"/>
      </c:catAx>
      <c:valAx>
        <c:axId val="471487072"/>
        <c:scaling>
          <c:orientation val="minMax"/>
        </c:scaling>
        <c:delete val="1"/>
        <c:axPos val="l"/>
        <c:numFmt formatCode="_(* #,##0.00_);_(* \(#,##0.00\);_(* &quot;-&quot;??_);_(@_)" sourceLinked="1"/>
        <c:majorTickMark val="none"/>
        <c:minorTickMark val="none"/>
        <c:tickLblPos val="nextTo"/>
        <c:crossAx val="4714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DAK_Non_Fisik!$A$5:$A$10</c:f>
              <c:strCache>
                <c:ptCount val="5"/>
                <c:pt idx="0">
                  <c:v>Kota Mataram</c:v>
                </c:pt>
                <c:pt idx="1">
                  <c:v>Lombok Barat</c:v>
                </c:pt>
                <c:pt idx="2">
                  <c:v>Lombok Tengah</c:v>
                </c:pt>
                <c:pt idx="3">
                  <c:v>Lombok Timur</c:v>
                </c:pt>
                <c:pt idx="4">
                  <c:v>Lombok Utara</c:v>
                </c:pt>
              </c:strCache>
            </c:strRef>
          </c:cat>
          <c:val>
            <c:numRef>
              <c:f>DAK_Non_Fisik!$B$5:$B$10</c:f>
              <c:numCache>
                <c:formatCode>_(* #,##0_);_(* \(#,##0\);_(* "-"??_);_(@_)</c:formatCode>
                <c:ptCount val="5"/>
                <c:pt idx="0">
                  <c:v>91690133</c:v>
                </c:pt>
                <c:pt idx="1">
                  <c:v>153170053</c:v>
                </c:pt>
                <c:pt idx="2">
                  <c:v>236604811</c:v>
                </c:pt>
                <c:pt idx="3">
                  <c:v>303818748</c:v>
                </c:pt>
                <c:pt idx="4">
                  <c:v>49944757</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DAK_Non_Fisik!$A$5:$A$10</c:f>
              <c:strCache>
                <c:ptCount val="5"/>
                <c:pt idx="0">
                  <c:v>Kota Mataram</c:v>
                </c:pt>
                <c:pt idx="1">
                  <c:v>Lombok Barat</c:v>
                </c:pt>
                <c:pt idx="2">
                  <c:v>Lombok Tengah</c:v>
                </c:pt>
                <c:pt idx="3">
                  <c:v>Lombok Timur</c:v>
                </c:pt>
                <c:pt idx="4">
                  <c:v>Lombok Utara</c:v>
                </c:pt>
              </c:strCache>
            </c:strRef>
          </c:cat>
          <c:val>
            <c:numRef>
              <c:f>DAK_Non_Fisik!$C$5:$C$10</c:f>
              <c:numCache>
                <c:formatCode>_(* #,##0_);_(* \(#,##0\);_(* "-"??_);_(@_)</c:formatCode>
                <c:ptCount val="5"/>
                <c:pt idx="0">
                  <c:v>95932836</c:v>
                </c:pt>
                <c:pt idx="1">
                  <c:v>164650116</c:v>
                </c:pt>
                <c:pt idx="2">
                  <c:v>239494649</c:v>
                </c:pt>
                <c:pt idx="3">
                  <c:v>313222691</c:v>
                </c:pt>
                <c:pt idx="4">
                  <c:v>56179087</c:v>
                </c:pt>
              </c:numCache>
            </c:numRef>
          </c:val>
          <c:extLst>
            <c:ext xmlns:c16="http://schemas.microsoft.com/office/drawing/2014/chart" uri="{C3380CC4-5D6E-409C-BE32-E72D297353CC}">
              <c16:uniqueId val="{00000001-A7CA-4193-85F4-246E89784A7A}"/>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DAK_Non_Fisik!$A$5:$A$10</c:f>
              <c:strCache>
                <c:ptCount val="5"/>
                <c:pt idx="0">
                  <c:v>Kota Mataram</c:v>
                </c:pt>
                <c:pt idx="1">
                  <c:v>Lombok Barat</c:v>
                </c:pt>
                <c:pt idx="2">
                  <c:v>Lombok Tengah</c:v>
                </c:pt>
                <c:pt idx="3">
                  <c:v>Lombok Timur</c:v>
                </c:pt>
                <c:pt idx="4">
                  <c:v>Lombok Utara</c:v>
                </c:pt>
              </c:strCache>
            </c:strRef>
          </c:cat>
          <c:val>
            <c:numRef>
              <c:f>DAK_Non_Fisik!$D$5:$D$10</c:f>
              <c:numCache>
                <c:formatCode>_(* #,##0_);_(* \(#,##0\);_(* "-"??_);_(@_)</c:formatCode>
                <c:ptCount val="5"/>
              </c:numCache>
            </c:numRef>
          </c:val>
          <c:extLst>
            <c:ext xmlns:c16="http://schemas.microsoft.com/office/drawing/2014/chart" uri="{C3380CC4-5D6E-409C-BE32-E72D297353CC}">
              <c16:uniqueId val="{00000000-D5B8-406C-9062-9F4023D18501}"/>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69156007248757445"/>
          <c:y val="6.6141732283464582E-4"/>
          <c:w val="0.308439927512425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DAU!$A$5:$A$10</c:f>
              <c:strCache>
                <c:ptCount val="5"/>
                <c:pt idx="0">
                  <c:v>Kota Mataram</c:v>
                </c:pt>
                <c:pt idx="1">
                  <c:v>Lombok Barat</c:v>
                </c:pt>
                <c:pt idx="2">
                  <c:v>Lombok Tengah</c:v>
                </c:pt>
                <c:pt idx="3">
                  <c:v>Lombok Timur</c:v>
                </c:pt>
                <c:pt idx="4">
                  <c:v>Lombok Utara</c:v>
                </c:pt>
              </c:strCache>
            </c:strRef>
          </c:cat>
          <c:val>
            <c:numRef>
              <c:f>DAU!$B$5:$B$10</c:f>
              <c:numCache>
                <c:formatCode>_(* #,##0_);_(* \(#,##0\);_(* "-"??_);_(@_)</c:formatCode>
                <c:ptCount val="5"/>
                <c:pt idx="0">
                  <c:v>582765685</c:v>
                </c:pt>
                <c:pt idx="1">
                  <c:v>730289354</c:v>
                </c:pt>
                <c:pt idx="2">
                  <c:v>957311642</c:v>
                </c:pt>
                <c:pt idx="3">
                  <c:v>1091094297</c:v>
                </c:pt>
                <c:pt idx="4">
                  <c:v>378529590</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DAU!$A$5:$A$10</c:f>
              <c:strCache>
                <c:ptCount val="5"/>
                <c:pt idx="0">
                  <c:v>Kota Mataram</c:v>
                </c:pt>
                <c:pt idx="1">
                  <c:v>Lombok Barat</c:v>
                </c:pt>
                <c:pt idx="2">
                  <c:v>Lombok Tengah</c:v>
                </c:pt>
                <c:pt idx="3">
                  <c:v>Lombok Timur</c:v>
                </c:pt>
                <c:pt idx="4">
                  <c:v>Lombok Utara</c:v>
                </c:pt>
              </c:strCache>
            </c:strRef>
          </c:cat>
          <c:val>
            <c:numRef>
              <c:f>DAU!$C$5:$C$10</c:f>
              <c:numCache>
                <c:formatCode>_(* #,##0_);_(* \(#,##0\);_(* "-"??_);_(@_)</c:formatCode>
                <c:ptCount val="5"/>
                <c:pt idx="0">
                  <c:v>588593342</c:v>
                </c:pt>
                <c:pt idx="1">
                  <c:v>740464949</c:v>
                </c:pt>
                <c:pt idx="2">
                  <c:v>969942081</c:v>
                </c:pt>
                <c:pt idx="3">
                  <c:v>1107842697</c:v>
                </c:pt>
                <c:pt idx="4">
                  <c:v>386085830</c:v>
                </c:pt>
              </c:numCache>
            </c:numRef>
          </c:val>
          <c:extLst>
            <c:ext xmlns:c16="http://schemas.microsoft.com/office/drawing/2014/chart" uri="{C3380CC4-5D6E-409C-BE32-E72D297353CC}">
              <c16:uniqueId val="{00000001-DBC0-4AA2-98B5-2307B6DBD6F2}"/>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DAU!$A$5:$A$10</c:f>
              <c:strCache>
                <c:ptCount val="5"/>
                <c:pt idx="0">
                  <c:v>Kota Mataram</c:v>
                </c:pt>
                <c:pt idx="1">
                  <c:v>Lombok Barat</c:v>
                </c:pt>
                <c:pt idx="2">
                  <c:v>Lombok Tengah</c:v>
                </c:pt>
                <c:pt idx="3">
                  <c:v>Lombok Timur</c:v>
                </c:pt>
                <c:pt idx="4">
                  <c:v>Lombok Utara</c:v>
                </c:pt>
              </c:strCache>
            </c:strRef>
          </c:cat>
          <c:val>
            <c:numRef>
              <c:f>DAU!$D$5:$D$10</c:f>
              <c:numCache>
                <c:formatCode>_(* #,##0_);_(* \(#,##0\);_(* "-"??_);_(@_)</c:formatCode>
                <c:ptCount val="5"/>
                <c:pt idx="0">
                  <c:v>569742255</c:v>
                </c:pt>
                <c:pt idx="1">
                  <c:v>717540694</c:v>
                </c:pt>
                <c:pt idx="2">
                  <c:v>939405513</c:v>
                </c:pt>
                <c:pt idx="3">
                  <c:v>1072534185</c:v>
                </c:pt>
                <c:pt idx="4">
                  <c:v>374284147</c:v>
                </c:pt>
              </c:numCache>
            </c:numRef>
          </c:val>
          <c:extLst>
            <c:ext xmlns:c16="http://schemas.microsoft.com/office/drawing/2014/chart" uri="{C3380CC4-5D6E-409C-BE32-E72D297353CC}">
              <c16:uniqueId val="{00000000-DFE9-4F2C-81E8-684A36CC8B2F}"/>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0997703348992536"/>
          <c:y val="0"/>
          <c:w val="0.2900229665100745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DID!$A$5:$A$10</c:f>
              <c:strCache>
                <c:ptCount val="5"/>
                <c:pt idx="0">
                  <c:v>Kota Mataram</c:v>
                </c:pt>
                <c:pt idx="1">
                  <c:v>Lombok Barat</c:v>
                </c:pt>
                <c:pt idx="2">
                  <c:v>Lombok Tengah</c:v>
                </c:pt>
                <c:pt idx="3">
                  <c:v>Lombok Timur</c:v>
                </c:pt>
                <c:pt idx="4">
                  <c:v>Lombok Utara</c:v>
                </c:pt>
              </c:strCache>
            </c:strRef>
          </c:cat>
          <c:val>
            <c:numRef>
              <c:f>DID!$B$5:$B$10</c:f>
              <c:numCache>
                <c:formatCode>_(* #,##0_);_(* \(#,##0\);_(* "-"??_);_(@_)</c:formatCode>
                <c:ptCount val="5"/>
                <c:pt idx="0">
                  <c:v>63730680</c:v>
                </c:pt>
                <c:pt idx="1">
                  <c:v>31300508</c:v>
                </c:pt>
                <c:pt idx="2">
                  <c:v>24928093</c:v>
                </c:pt>
                <c:pt idx="3">
                  <c:v>15970298</c:v>
                </c:pt>
                <c:pt idx="4">
                  <c:v>30784731</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DID!$A$5:$A$10</c:f>
              <c:strCache>
                <c:ptCount val="5"/>
                <c:pt idx="0">
                  <c:v>Kota Mataram</c:v>
                </c:pt>
                <c:pt idx="1">
                  <c:v>Lombok Barat</c:v>
                </c:pt>
                <c:pt idx="2">
                  <c:v>Lombok Tengah</c:v>
                </c:pt>
                <c:pt idx="3">
                  <c:v>Lombok Timur</c:v>
                </c:pt>
                <c:pt idx="4">
                  <c:v>Lombok Utara</c:v>
                </c:pt>
              </c:strCache>
            </c:strRef>
          </c:cat>
          <c:val>
            <c:numRef>
              <c:f>DID!$C$5:$C$10</c:f>
              <c:numCache>
                <c:formatCode>_(* #,##0_);_(* \(#,##0\);_(* "-"??_);_(@_)</c:formatCode>
                <c:ptCount val="5"/>
                <c:pt idx="0">
                  <c:v>30244134</c:v>
                </c:pt>
                <c:pt idx="1">
                  <c:v>35571106</c:v>
                </c:pt>
                <c:pt idx="2">
                  <c:v>36052724</c:v>
                </c:pt>
                <c:pt idx="3">
                  <c:v>10193399</c:v>
                </c:pt>
                <c:pt idx="4">
                  <c:v>36840880</c:v>
                </c:pt>
              </c:numCache>
            </c:numRef>
          </c:val>
          <c:extLst>
            <c:ext xmlns:c16="http://schemas.microsoft.com/office/drawing/2014/chart" uri="{C3380CC4-5D6E-409C-BE32-E72D297353CC}">
              <c16:uniqueId val="{00000001-A4A7-4B08-96A1-DC44FEA1C393}"/>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DID!$A$5:$A$10</c:f>
              <c:strCache>
                <c:ptCount val="5"/>
                <c:pt idx="0">
                  <c:v>Kota Mataram</c:v>
                </c:pt>
                <c:pt idx="1">
                  <c:v>Lombok Barat</c:v>
                </c:pt>
                <c:pt idx="2">
                  <c:v>Lombok Tengah</c:v>
                </c:pt>
                <c:pt idx="3">
                  <c:v>Lombok Timur</c:v>
                </c:pt>
                <c:pt idx="4">
                  <c:v>Lombok Utara</c:v>
                </c:pt>
              </c:strCache>
            </c:strRef>
          </c:cat>
          <c:val>
            <c:numRef>
              <c:f>DID!$D$5:$D$10</c:f>
              <c:numCache>
                <c:formatCode>_(* #,##0_);_(* \(#,##0\);_(* "-"??_);_(@_)</c:formatCode>
                <c:ptCount val="5"/>
                <c:pt idx="0">
                  <c:v>54171364</c:v>
                </c:pt>
                <c:pt idx="1">
                  <c:v>11193094</c:v>
                </c:pt>
                <c:pt idx="2">
                  <c:v>9347274</c:v>
                </c:pt>
                <c:pt idx="3">
                  <c:v>25550653</c:v>
                </c:pt>
                <c:pt idx="4">
                  <c:v>4501872</c:v>
                </c:pt>
              </c:numCache>
            </c:numRef>
          </c:val>
          <c:extLst>
            <c:ext xmlns:c16="http://schemas.microsoft.com/office/drawing/2014/chart" uri="{C3380CC4-5D6E-409C-BE32-E72D297353CC}">
              <c16:uniqueId val="{00000000-0181-403A-9624-DEE21D770516}"/>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69489952719570891"/>
          <c:y val="0"/>
          <c:w val="0.3051004728042911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Dana_Desa!$A$5:$A$10</c:f>
              <c:strCache>
                <c:ptCount val="5"/>
                <c:pt idx="0">
                  <c:v>Kota Mataram</c:v>
                </c:pt>
                <c:pt idx="1">
                  <c:v>Lombok Barat</c:v>
                </c:pt>
                <c:pt idx="2">
                  <c:v>Lombok Tengah</c:v>
                </c:pt>
                <c:pt idx="3">
                  <c:v>Lombok Timur</c:v>
                </c:pt>
                <c:pt idx="4">
                  <c:v>Lombok Utara</c:v>
                </c:pt>
              </c:strCache>
            </c:strRef>
          </c:cat>
          <c:val>
            <c:numRef>
              <c:f>Dana_Desa!$B$5:$B$10</c:f>
              <c:numCache>
                <c:formatCode>_(* #,##0_);_(* \(#,##0\);_(* "-"??_);_(@_)</c:formatCode>
                <c:ptCount val="5"/>
                <c:pt idx="1">
                  <c:v>160436939</c:v>
                </c:pt>
                <c:pt idx="2">
                  <c:v>207840370</c:v>
                </c:pt>
                <c:pt idx="3">
                  <c:v>313801225</c:v>
                </c:pt>
                <c:pt idx="4">
                  <c:v>71088014</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Dana_Desa!$A$5:$A$10</c:f>
              <c:strCache>
                <c:ptCount val="5"/>
                <c:pt idx="0">
                  <c:v>Kota Mataram</c:v>
                </c:pt>
                <c:pt idx="1">
                  <c:v>Lombok Barat</c:v>
                </c:pt>
                <c:pt idx="2">
                  <c:v>Lombok Tengah</c:v>
                </c:pt>
                <c:pt idx="3">
                  <c:v>Lombok Timur</c:v>
                </c:pt>
                <c:pt idx="4">
                  <c:v>Lombok Utara</c:v>
                </c:pt>
              </c:strCache>
            </c:strRef>
          </c:cat>
          <c:val>
            <c:numRef>
              <c:f>Dana_Desa!$C$5:$C$10</c:f>
              <c:numCache>
                <c:formatCode>_(* #,##0_);_(* \(#,##0\);_(* "-"??_);_(@_)</c:formatCode>
                <c:ptCount val="5"/>
                <c:pt idx="0">
                  <c:v>0</c:v>
                </c:pt>
                <c:pt idx="1">
                  <c:v>162480323</c:v>
                </c:pt>
                <c:pt idx="2">
                  <c:v>210862094</c:v>
                </c:pt>
                <c:pt idx="3">
                  <c:v>314800534</c:v>
                </c:pt>
                <c:pt idx="4">
                  <c:v>80557865</c:v>
                </c:pt>
              </c:numCache>
            </c:numRef>
          </c:val>
          <c:extLst>
            <c:ext xmlns:c16="http://schemas.microsoft.com/office/drawing/2014/chart" uri="{C3380CC4-5D6E-409C-BE32-E72D297353CC}">
              <c16:uniqueId val="{00000001-400D-4DD9-B5C8-854883FB5DF6}"/>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Dana_Desa!$A$5:$A$10</c:f>
              <c:strCache>
                <c:ptCount val="5"/>
                <c:pt idx="0">
                  <c:v>Kota Mataram</c:v>
                </c:pt>
                <c:pt idx="1">
                  <c:v>Lombok Barat</c:v>
                </c:pt>
                <c:pt idx="2">
                  <c:v>Lombok Tengah</c:v>
                </c:pt>
                <c:pt idx="3">
                  <c:v>Lombok Timur</c:v>
                </c:pt>
                <c:pt idx="4">
                  <c:v>Lombok Utara</c:v>
                </c:pt>
              </c:strCache>
            </c:strRef>
          </c:cat>
          <c:val>
            <c:numRef>
              <c:f>Dana_Desa!$D$5:$D$10</c:f>
              <c:numCache>
                <c:formatCode>_(* #,##0_);_(* \(#,##0\);_(* "-"??_);_(@_)</c:formatCode>
                <c:ptCount val="5"/>
                <c:pt idx="1">
                  <c:v>155626923</c:v>
                </c:pt>
                <c:pt idx="2">
                  <c:v>202340026</c:v>
                </c:pt>
                <c:pt idx="3">
                  <c:v>309982432</c:v>
                </c:pt>
                <c:pt idx="4">
                  <c:v>79436622</c:v>
                </c:pt>
              </c:numCache>
            </c:numRef>
          </c:val>
          <c:extLst>
            <c:ext xmlns:c16="http://schemas.microsoft.com/office/drawing/2014/chart" uri="{C3380CC4-5D6E-409C-BE32-E72D297353CC}">
              <c16:uniqueId val="{00000000-B385-4B58-9394-889DE85AF77D}"/>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68143588377159448"/>
          <c:y val="0"/>
          <c:w val="0.318564116228405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DBH!$A$5:$A$10</c:f>
              <c:strCache>
                <c:ptCount val="5"/>
                <c:pt idx="0">
                  <c:v>Kota Mataram</c:v>
                </c:pt>
                <c:pt idx="1">
                  <c:v>Lombok Barat</c:v>
                </c:pt>
                <c:pt idx="2">
                  <c:v>Lombok Tengah</c:v>
                </c:pt>
                <c:pt idx="3">
                  <c:v>Lombok Timur</c:v>
                </c:pt>
                <c:pt idx="4">
                  <c:v>Lombok Utara</c:v>
                </c:pt>
              </c:strCache>
            </c:strRef>
          </c:cat>
          <c:val>
            <c:numRef>
              <c:f>DBH!$B$5:$B$10</c:f>
              <c:numCache>
                <c:formatCode>_(* #,##0_);_(* \(#,##0\);_(* "-"??_);_(@_)</c:formatCode>
                <c:ptCount val="5"/>
                <c:pt idx="0">
                  <c:v>25781240</c:v>
                </c:pt>
                <c:pt idx="1">
                  <c:v>8283870</c:v>
                </c:pt>
                <c:pt idx="2">
                  <c:v>9561797</c:v>
                </c:pt>
                <c:pt idx="3">
                  <c:v>9613684</c:v>
                </c:pt>
                <c:pt idx="4">
                  <c:v>4664886</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DBH!$A$5:$A$10</c:f>
              <c:strCache>
                <c:ptCount val="5"/>
                <c:pt idx="0">
                  <c:v>Kota Mataram</c:v>
                </c:pt>
                <c:pt idx="1">
                  <c:v>Lombok Barat</c:v>
                </c:pt>
                <c:pt idx="2">
                  <c:v>Lombok Tengah</c:v>
                </c:pt>
                <c:pt idx="3">
                  <c:v>Lombok Timur</c:v>
                </c:pt>
                <c:pt idx="4">
                  <c:v>Lombok Utara</c:v>
                </c:pt>
              </c:strCache>
            </c:strRef>
          </c:cat>
          <c:val>
            <c:numRef>
              <c:f>DBH!$C$5:$C$10</c:f>
              <c:numCache>
                <c:formatCode>_(* #,##0_);_(* \(#,##0\);_(* "-"??_);_(@_)</c:formatCode>
                <c:ptCount val="5"/>
                <c:pt idx="0">
                  <c:v>23004174</c:v>
                </c:pt>
                <c:pt idx="1">
                  <c:v>6509725</c:v>
                </c:pt>
                <c:pt idx="2">
                  <c:v>8279532</c:v>
                </c:pt>
                <c:pt idx="3">
                  <c:v>8543043</c:v>
                </c:pt>
                <c:pt idx="4">
                  <c:v>4274144</c:v>
                </c:pt>
              </c:numCache>
            </c:numRef>
          </c:val>
          <c:extLst>
            <c:ext xmlns:c16="http://schemas.microsoft.com/office/drawing/2014/chart" uri="{C3380CC4-5D6E-409C-BE32-E72D297353CC}">
              <c16:uniqueId val="{00000000-FEE1-46A1-9656-D30FD632E8C6}"/>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DBH!$A$5:$A$10</c:f>
              <c:strCache>
                <c:ptCount val="5"/>
                <c:pt idx="0">
                  <c:v>Kota Mataram</c:v>
                </c:pt>
                <c:pt idx="1">
                  <c:v>Lombok Barat</c:v>
                </c:pt>
                <c:pt idx="2">
                  <c:v>Lombok Tengah</c:v>
                </c:pt>
                <c:pt idx="3">
                  <c:v>Lombok Timur</c:v>
                </c:pt>
                <c:pt idx="4">
                  <c:v>Lombok Utara</c:v>
                </c:pt>
              </c:strCache>
            </c:strRef>
          </c:cat>
          <c:val>
            <c:numRef>
              <c:f>DBH!$D$5:$D$10</c:f>
              <c:numCache>
                <c:formatCode>_(* #,##0_);_(* \(#,##0\);_(* "-"??_);_(@_)</c:formatCode>
                <c:ptCount val="5"/>
                <c:pt idx="0">
                  <c:v>26308540</c:v>
                </c:pt>
                <c:pt idx="1">
                  <c:v>7300547</c:v>
                </c:pt>
                <c:pt idx="2">
                  <c:v>8796916</c:v>
                </c:pt>
                <c:pt idx="3">
                  <c:v>9308774</c:v>
                </c:pt>
                <c:pt idx="4">
                  <c:v>4713112</c:v>
                </c:pt>
              </c:numCache>
            </c:numRef>
          </c:val>
          <c:extLst>
            <c:ext xmlns:c16="http://schemas.microsoft.com/office/drawing/2014/chart" uri="{C3380CC4-5D6E-409C-BE32-E72D297353CC}">
              <c16:uniqueId val="{00000000-F21C-4D60-9D4A-C8057AF0DABD}"/>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69414058774281751"/>
          <c:y val="0"/>
          <c:w val="0.3058594122571824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Bali-NTB-updated- (29-08-2022) (checked-02sep22)).xlsx]DBH!PivotTable7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DBH!$F$5:$F$10</c:f>
              <c:strCache>
                <c:ptCount val="5"/>
                <c:pt idx="0">
                  <c:v>Kota Mataram</c:v>
                </c:pt>
                <c:pt idx="1">
                  <c:v>Lombok Barat</c:v>
                </c:pt>
                <c:pt idx="2">
                  <c:v>Lombok Tengah</c:v>
                </c:pt>
                <c:pt idx="3">
                  <c:v>Lombok Timur</c:v>
                </c:pt>
                <c:pt idx="4">
                  <c:v>Lombok Utara</c:v>
                </c:pt>
              </c:strCache>
            </c:strRef>
          </c:cat>
          <c:val>
            <c:numRef>
              <c:f>DBH!$G$5:$G$10</c:f>
              <c:numCache>
                <c:formatCode>_(* #,##0_);_(* \(#,##0\);_(* "-"??_);_(@_)</c:formatCode>
                <c:ptCount val="5"/>
                <c:pt idx="0">
                  <c:v>3675268</c:v>
                </c:pt>
                <c:pt idx="1">
                  <c:v>4296472</c:v>
                </c:pt>
                <c:pt idx="2">
                  <c:v>4964569</c:v>
                </c:pt>
                <c:pt idx="3">
                  <c:v>5483716</c:v>
                </c:pt>
                <c:pt idx="4">
                  <c:v>3427679</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DBH!$F$5:$F$10</c:f>
              <c:strCache>
                <c:ptCount val="5"/>
                <c:pt idx="0">
                  <c:v>Kota Mataram</c:v>
                </c:pt>
                <c:pt idx="1">
                  <c:v>Lombok Barat</c:v>
                </c:pt>
                <c:pt idx="2">
                  <c:v>Lombok Tengah</c:v>
                </c:pt>
                <c:pt idx="3">
                  <c:v>Lombok Timur</c:v>
                </c:pt>
                <c:pt idx="4">
                  <c:v>Lombok Utara</c:v>
                </c:pt>
              </c:strCache>
            </c:strRef>
          </c:cat>
          <c:val>
            <c:numRef>
              <c:f>DBH!$H$5:$H$10</c:f>
              <c:numCache>
                <c:formatCode>_(* #,##0_);_(* \(#,##0\);_(* "-"??_);_(@_)</c:formatCode>
                <c:ptCount val="5"/>
                <c:pt idx="0">
                  <c:v>3757645</c:v>
                </c:pt>
                <c:pt idx="1">
                  <c:v>4265473</c:v>
                </c:pt>
                <c:pt idx="2">
                  <c:v>4829117</c:v>
                </c:pt>
                <c:pt idx="3">
                  <c:v>5293670</c:v>
                </c:pt>
                <c:pt idx="4">
                  <c:v>3609297</c:v>
                </c:pt>
              </c:numCache>
            </c:numRef>
          </c:val>
          <c:extLst>
            <c:ext xmlns:c16="http://schemas.microsoft.com/office/drawing/2014/chart" uri="{C3380CC4-5D6E-409C-BE32-E72D297353CC}">
              <c16:uniqueId val="{00000000-2FA5-4A58-B94C-2CA2C6F82A1A}"/>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DBH!$F$5:$F$10</c:f>
              <c:strCache>
                <c:ptCount val="5"/>
                <c:pt idx="0">
                  <c:v>Kota Mataram</c:v>
                </c:pt>
                <c:pt idx="1">
                  <c:v>Lombok Barat</c:v>
                </c:pt>
                <c:pt idx="2">
                  <c:v>Lombok Tengah</c:v>
                </c:pt>
                <c:pt idx="3">
                  <c:v>Lombok Timur</c:v>
                </c:pt>
                <c:pt idx="4">
                  <c:v>Lombok Utara</c:v>
                </c:pt>
              </c:strCache>
            </c:strRef>
          </c:cat>
          <c:val>
            <c:numRef>
              <c:f>DBH!$I$5:$I$10</c:f>
              <c:numCache>
                <c:formatCode>_(* #,##0_);_(* \(#,##0\);_(* "-"??_);_(@_)</c:formatCode>
                <c:ptCount val="5"/>
                <c:pt idx="0">
                  <c:v>4644249</c:v>
                </c:pt>
                <c:pt idx="1">
                  <c:v>5194852</c:v>
                </c:pt>
                <c:pt idx="2">
                  <c:v>5675552</c:v>
                </c:pt>
                <c:pt idx="3">
                  <c:v>6173291</c:v>
                </c:pt>
                <c:pt idx="4">
                  <c:v>4530427</c:v>
                </c:pt>
              </c:numCache>
            </c:numRef>
          </c:val>
          <c:extLst>
            <c:ext xmlns:c16="http://schemas.microsoft.com/office/drawing/2014/chart" uri="{C3380CC4-5D6E-409C-BE32-E72D297353CC}">
              <c16:uniqueId val="{00000000-D94C-47F3-821A-36CDDC0F40C9}"/>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68457746617473625"/>
          <c:y val="1.1905074365704284E-3"/>
          <c:w val="0.315422533825263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17</xdr:col>
      <xdr:colOff>558800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584450" y="171450"/>
          <a:ext cx="82296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15</xdr:row>
      <xdr:rowOff>95250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1184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16</xdr:row>
      <xdr:rowOff>83911</xdr:rowOff>
    </xdr:from>
    <xdr:to>
      <xdr:col>3</xdr:col>
      <xdr:colOff>527050</xdr:colOff>
      <xdr:row>37</xdr:row>
      <xdr:rowOff>15331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1319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17</xdr:col>
      <xdr:colOff>539750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65400" y="20707350"/>
          <a:ext cx="82296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17</xdr:col>
      <xdr:colOff>561975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2296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189</xdr:row>
      <xdr:rowOff>174625</xdr:rowOff>
    </xdr:from>
    <xdr:to>
      <xdr:col>26</xdr:col>
      <xdr:colOff>410718</xdr:colOff>
      <xdr:row>213</xdr:row>
      <xdr:rowOff>174625</xdr:rowOff>
    </xdr:to>
    <xdr:graphicFrame macro="">
      <xdr:nvGraphicFramePr>
        <xdr:cNvPr id="45" name="Chart 44">
          <a:extLst>
            <a:ext uri="{FF2B5EF4-FFF2-40B4-BE49-F238E27FC236}">
              <a16:creationId xmlns:a16="http://schemas.microsoft.com/office/drawing/2014/main" id="{45533BDA-FFED-4431-BB7D-4B771F239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284</xdr:row>
      <xdr:rowOff>0</xdr:rowOff>
    </xdr:from>
    <xdr:to>
      <xdr:col>26</xdr:col>
      <xdr:colOff>414147</xdr:colOff>
      <xdr:row>304</xdr:row>
      <xdr:rowOff>3048</xdr:rowOff>
    </xdr:to>
    <xdr:graphicFrame macro="">
      <xdr:nvGraphicFramePr>
        <xdr:cNvPr id="46" name="Chart 45">
          <a:extLst>
            <a:ext uri="{FF2B5EF4-FFF2-40B4-BE49-F238E27FC236}">
              <a16:creationId xmlns:a16="http://schemas.microsoft.com/office/drawing/2014/main" id="{88DB6C36-4A8C-4B93-BE0A-C59D48A8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206375</xdr:colOff>
      <xdr:row>284</xdr:row>
      <xdr:rowOff>0</xdr:rowOff>
    </xdr:from>
    <xdr:to>
      <xdr:col>11</xdr:col>
      <xdr:colOff>327025</xdr:colOff>
      <xdr:row>293</xdr:row>
      <xdr:rowOff>114300</xdr:rowOff>
    </xdr:to>
    <xdr:graphicFrame macro="">
      <xdr:nvGraphicFramePr>
        <xdr:cNvPr id="47" name="Chart 46">
          <a:extLst>
            <a:ext uri="{FF2B5EF4-FFF2-40B4-BE49-F238E27FC236}">
              <a16:creationId xmlns:a16="http://schemas.microsoft.com/office/drawing/2014/main" id="{74D4E9CE-F042-4242-AB5E-2AC565666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79375</xdr:rowOff>
    </xdr:from>
    <xdr:to>
      <xdr:col>11</xdr:col>
      <xdr:colOff>342900</xdr:colOff>
      <xdr:row>304</xdr:row>
      <xdr:rowOff>3175</xdr:rowOff>
    </xdr:to>
    <xdr:graphicFrame macro="">
      <xdr:nvGraphicFramePr>
        <xdr:cNvPr id="48" name="Chart 47">
          <a:extLst>
            <a:ext uri="{FF2B5EF4-FFF2-40B4-BE49-F238E27FC236}">
              <a16:creationId xmlns:a16="http://schemas.microsoft.com/office/drawing/2014/main" id="{6284151E-5488-4539-B6FE-D64E3DE0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222250</xdr:colOff>
      <xdr:row>304</xdr:row>
      <xdr:rowOff>174625</xdr:rowOff>
    </xdr:from>
    <xdr:to>
      <xdr:col>9</xdr:col>
      <xdr:colOff>442976</xdr:colOff>
      <xdr:row>314</xdr:row>
      <xdr:rowOff>98425</xdr:rowOff>
    </xdr:to>
    <xdr:graphicFrame macro="">
      <xdr:nvGraphicFramePr>
        <xdr:cNvPr id="49" name="Chart 48">
          <a:extLst>
            <a:ext uri="{FF2B5EF4-FFF2-40B4-BE49-F238E27FC236}">
              <a16:creationId xmlns:a16="http://schemas.microsoft.com/office/drawing/2014/main" id="{36FE7658-1D46-4DF6-B7DD-8F1E5FBAA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305</xdr:row>
      <xdr:rowOff>0</xdr:rowOff>
    </xdr:from>
    <xdr:to>
      <xdr:col>15</xdr:col>
      <xdr:colOff>220726</xdr:colOff>
      <xdr:row>314</xdr:row>
      <xdr:rowOff>114300</xdr:rowOff>
    </xdr:to>
    <xdr:graphicFrame macro="">
      <xdr:nvGraphicFramePr>
        <xdr:cNvPr id="50" name="Chart 49">
          <a:extLst>
            <a:ext uri="{FF2B5EF4-FFF2-40B4-BE49-F238E27FC236}">
              <a16:creationId xmlns:a16="http://schemas.microsoft.com/office/drawing/2014/main" id="{DE6D7075-2288-4C00-8674-8CBC6FE10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412750</xdr:colOff>
      <xdr:row>305</xdr:row>
      <xdr:rowOff>0</xdr:rowOff>
    </xdr:from>
    <xdr:to>
      <xdr:col>21</xdr:col>
      <xdr:colOff>30226</xdr:colOff>
      <xdr:row>314</xdr:row>
      <xdr:rowOff>114300</xdr:rowOff>
    </xdr:to>
    <xdr:graphicFrame macro="">
      <xdr:nvGraphicFramePr>
        <xdr:cNvPr id="51" name="Chart 50">
          <a:extLst>
            <a:ext uri="{FF2B5EF4-FFF2-40B4-BE49-F238E27FC236}">
              <a16:creationId xmlns:a16="http://schemas.microsoft.com/office/drawing/2014/main" id="{C18553AA-964B-473C-8572-087EDAFE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206375</xdr:colOff>
      <xdr:row>305</xdr:row>
      <xdr:rowOff>0</xdr:rowOff>
    </xdr:from>
    <xdr:to>
      <xdr:col>26</xdr:col>
      <xdr:colOff>427101</xdr:colOff>
      <xdr:row>314</xdr:row>
      <xdr:rowOff>114300</xdr:rowOff>
    </xdr:to>
    <xdr:graphicFrame macro="">
      <xdr:nvGraphicFramePr>
        <xdr:cNvPr id="52" name="Chart 51">
          <a:extLst>
            <a:ext uri="{FF2B5EF4-FFF2-40B4-BE49-F238E27FC236}">
              <a16:creationId xmlns:a16="http://schemas.microsoft.com/office/drawing/2014/main" id="{8BCB4AA8-E0E4-470B-A01E-7AC37512E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15875</xdr:colOff>
      <xdr:row>315</xdr:row>
      <xdr:rowOff>111125</xdr:rowOff>
    </xdr:from>
    <xdr:to>
      <xdr:col>15</xdr:col>
      <xdr:colOff>236601</xdr:colOff>
      <xdr:row>325</xdr:row>
      <xdr:rowOff>34925</xdr:rowOff>
    </xdr:to>
    <xdr:graphicFrame macro="">
      <xdr:nvGraphicFramePr>
        <xdr:cNvPr id="53" name="Chart 52">
          <a:extLst>
            <a:ext uri="{FF2B5EF4-FFF2-40B4-BE49-F238E27FC236}">
              <a16:creationId xmlns:a16="http://schemas.microsoft.com/office/drawing/2014/main" id="{43BB3817-4B4D-4278-B9C1-C2525781A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222250</xdr:colOff>
      <xdr:row>315</xdr:row>
      <xdr:rowOff>111125</xdr:rowOff>
    </xdr:from>
    <xdr:to>
      <xdr:col>9</xdr:col>
      <xdr:colOff>438150</xdr:colOff>
      <xdr:row>325</xdr:row>
      <xdr:rowOff>34925</xdr:rowOff>
    </xdr:to>
    <xdr:sp macro="" textlink="">
      <xdr:nvSpPr>
        <xdr:cNvPr id="54" name="TextBox 53">
          <a:extLst>
            <a:ext uri="{FF2B5EF4-FFF2-40B4-BE49-F238E27FC236}">
              <a16:creationId xmlns:a16="http://schemas.microsoft.com/office/drawing/2014/main" id="{3FA80514-3BE3-4C06-8B2A-4AC4AC21DDB5}"/>
            </a:ext>
          </a:extLst>
        </xdr:cNvPr>
        <xdr:cNvSpPr txBox="1"/>
      </xdr:nvSpPr>
      <xdr:spPr>
        <a:xfrm>
          <a:off x="2635250" y="60118625"/>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15</xdr:col>
      <xdr:colOff>412750</xdr:colOff>
      <xdr:row>315</xdr:row>
      <xdr:rowOff>111125</xdr:rowOff>
    </xdr:from>
    <xdr:to>
      <xdr:col>21</xdr:col>
      <xdr:colOff>30226</xdr:colOff>
      <xdr:row>325</xdr:row>
      <xdr:rowOff>34925</xdr:rowOff>
    </xdr:to>
    <xdr:graphicFrame macro="">
      <xdr:nvGraphicFramePr>
        <xdr:cNvPr id="55" name="Chart 54">
          <a:extLst>
            <a:ext uri="{FF2B5EF4-FFF2-40B4-BE49-F238E27FC236}">
              <a16:creationId xmlns:a16="http://schemas.microsoft.com/office/drawing/2014/main" id="{94F1CF5A-89D8-431B-B06F-D1DF8087A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238125</xdr:colOff>
      <xdr:row>315</xdr:row>
      <xdr:rowOff>111125</xdr:rowOff>
    </xdr:from>
    <xdr:to>
      <xdr:col>26</xdr:col>
      <xdr:colOff>458851</xdr:colOff>
      <xdr:row>325</xdr:row>
      <xdr:rowOff>34925</xdr:rowOff>
    </xdr:to>
    <xdr:graphicFrame macro="">
      <xdr:nvGraphicFramePr>
        <xdr:cNvPr id="56" name="Chart 55">
          <a:extLst>
            <a:ext uri="{FF2B5EF4-FFF2-40B4-BE49-F238E27FC236}">
              <a16:creationId xmlns:a16="http://schemas.microsoft.com/office/drawing/2014/main" id="{8A8FBC4A-1F26-4862-96FA-C7E8F0AEE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0.63712</cdr:x>
      <cdr:y>0.06667</cdr:y>
    </cdr:to>
    <cdr:sp macro="" textlink="">
      <cdr:nvSpPr>
        <cdr:cNvPr id="2" name="TextBox 24">
          <a:extLst xmlns:a="http://schemas.openxmlformats.org/drawingml/2006/main">
            <a:ext uri="{FF2B5EF4-FFF2-40B4-BE49-F238E27FC236}">
              <a16:creationId xmlns:a16="http://schemas.microsoft.com/office/drawing/2014/main" id="{A43A1528-E32F-413A-8630-9C955C255177}"/>
            </a:ext>
          </a:extLst>
        </cdr:cNvPr>
        <cdr:cNvSpPr txBox="1"/>
      </cdr:nvSpPr>
      <cdr:spPr>
        <a:xfrm xmlns:a="http://schemas.openxmlformats.org/drawingml/2006/main">
          <a:off x="0" y="0"/>
          <a:ext cx="420624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a:t>
          </a:r>
          <a:r>
            <a:rPr lang="en-US" sz="1600" b="1" baseline="0"/>
            <a:t>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564046527776" createdVersion="6" refreshedVersion="6" minRefreshableVersion="3" recordCount="703" xr:uid="{04B3B976-92E0-4976-9A6A-8CEFAF46688B}">
  <cacheSource type="worksheet">
    <worksheetSource name="Bali_NTB"/>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4">
        <s v="Bali"/>
        <s v="Nusa Tenggara Barat I"/>
        <s v="Nusa Tenggara Barat II"/>
        <s v="Jatim IV" u="1"/>
        <s v="Jatim VI" u="1"/>
        <s v="Jatim XI" u="1"/>
        <s v="Jatim II" u="1"/>
        <s v="Jatim IX" u="1"/>
        <s v="Jatim V" u="1"/>
        <s v="Jatim VII" u="1"/>
        <s v="Jatim X" u="1"/>
        <s v="Jatim VIII" u="1"/>
        <s v="Jatim I" u="1"/>
        <s v="Jatim III" u="1"/>
      </sharedItems>
    </cacheField>
    <cacheField name="Nama Daerah" numFmtId="164">
      <sharedItems count="73">
        <s v="Badung"/>
        <s v="Bangli"/>
        <s v="Buleleng"/>
        <s v="Gianyar"/>
        <s v="Jembrana"/>
        <s v="Karangasem"/>
        <s v="Klungkung"/>
        <s v="Tabanan"/>
        <s v="Kota Denpasar"/>
        <s v="Bima"/>
        <s v="Dompu"/>
        <s v="Lombok Barat"/>
        <s v="Lombok Tengah"/>
        <s v="Lombok Timur"/>
        <s v="Sumbawa"/>
        <s v="Kota Mataram"/>
        <s v="Kota Bima"/>
        <s v="Sumbawa Barat"/>
        <s v="Lombok Utara"/>
        <s v="Kab. Jembrana" u="1"/>
        <s v="Kab. Sumbawa Barat" u="1"/>
        <s v="Kab. Tabanan" u="1"/>
        <s v="Kab. Pamekasan" u="1"/>
        <s v="Kota Probolinggo" u="1"/>
        <s v="Kab. Jember" u="1"/>
        <s v="Kab. Nganjuk" u="1"/>
        <s v="Kab. Sampang" u="1"/>
        <s v="Kota Pasuruan" u="1"/>
        <s v="Kab. Lombok Barat" u="1"/>
        <s v="Kab. Klungkung" u="1"/>
        <s v="Kab. Malang" u="1"/>
        <s v="Kab. Lumajang" u="1"/>
        <s v="Kab. Magetan" u="1"/>
        <s v="Kab. Tulungagung" u="1"/>
        <s v="Kab. Bima" u="1"/>
        <s v="Kab. Madiun" u="1"/>
        <s v="Kab. Ngawi" u="1"/>
        <s v="Kab. Bondowoso" u="1"/>
        <s v="Kab. Jombang" u="1"/>
        <s v="Kab. Lamongan" u="1"/>
        <s v="Kab. Blitar" u="1"/>
        <s v="Kab. Lombok Timur" u="1"/>
        <s v="Kab. Bangli" u="1"/>
        <s v="Kab. Situbondo" u="1"/>
        <s v="Kab. Bojonegoro" u="1"/>
        <s v="Kab. Sidoarjo" u="1"/>
        <s v="Kab. Tuban" u="1"/>
        <s v="Kab. Badung" u="1"/>
        <s v="Kab. Dompu" u="1"/>
        <s v="Kab. Mojokerto" u="1"/>
        <s v="Kab. Ponorogo" u="1"/>
        <s v="Kab. Banyuwangi" u="1"/>
        <s v="Kota Batu" u="1"/>
        <s v="Kota Malang" u="1"/>
        <s v="Kota Madiun" u="1"/>
        <s v="Kab. Gresik" u="1"/>
        <s v="Kota Blitar" u="1"/>
        <s v="Kab. Kediri" u="1"/>
        <s v="Kab. Gianyar" u="1"/>
        <s v="Kab. Lombok Tengah" u="1"/>
        <s v="Kota Surabaya" u="1"/>
        <s v="Kota Mojokerto" u="1"/>
        <s v="Kab. Buleleng" u="1"/>
        <s v="Kab. Lombok Utara" u="1"/>
        <s v="Kab. Sumbawa" u="1"/>
        <s v="Kab. Sumenep" u="1"/>
        <s v="Kab. Bangkalan" u="1"/>
        <s v="Kab. Karangasem" u="1"/>
        <s v="Kab. Probolinggo" u="1"/>
        <s v="Kota Kediri" u="1"/>
        <s v="Kab. Pacitan" u="1"/>
        <s v="Kab. Pasuruan" u="1"/>
        <s v="Kab. Trenggalek"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121274615"/>
    </cacheField>
    <cacheField name="DAK Fisik Penugasan" numFmtId="164">
      <sharedItems containsString="0" containsBlank="1" containsNumber="1" containsInteger="1" minValue="0" maxValue="92169606"/>
    </cacheField>
    <cacheField name="DAK Fisik Afirmasi" numFmtId="164">
      <sharedItems containsString="0" containsBlank="1" containsNumber="1" containsInteger="1" minValue="0" maxValue="45515544"/>
    </cacheField>
    <cacheField name="DAK Non Fisik" numFmtId="164">
      <sharedItems containsString="0" containsBlank="1" containsNumber="1" containsInteger="1" minValue="0" maxValue="260928002"/>
    </cacheField>
    <cacheField name="DAU" numFmtId="164">
      <sharedItems containsString="0" containsBlank="1" containsNumber="1" containsInteger="1" minValue="0" maxValue="1107842697"/>
    </cacheField>
    <cacheField name="DID" numFmtId="164">
      <sharedItems containsString="0" containsBlank="1" containsNumber="1" containsInteger="1" minValue="0" maxValue="104167785"/>
    </cacheField>
    <cacheField name="Dana Desa" numFmtId="164">
      <sharedItems containsString="0" containsBlank="1" containsNumber="1" containsInteger="1" minValue="0" maxValue="314800534"/>
    </cacheField>
    <cacheField name="DBH PPh" numFmtId="164">
      <sharedItems containsString="0" containsBlank="1" containsNumber="1" containsInteger="1" minValue="0" maxValue="74798621"/>
    </cacheField>
    <cacheField name="DBH PBB" numFmtId="164">
      <sharedItems containsString="0" containsBlank="1" containsNumber="1" containsInteger="1" minValue="0" maxValue="71305000"/>
    </cacheField>
    <cacheField name="DBH SDA Migas" numFmtId="164">
      <sharedItems containsString="0" containsBlank="1" containsNumber="1" containsInteger="1" minValue="0" maxValue="0"/>
    </cacheField>
    <cacheField name="DBH SDA Minerba" numFmtId="164">
      <sharedItems containsString="0" containsBlank="1" containsNumber="1" containsInteger="1" minValue="0" maxValue="0"/>
    </cacheField>
    <cacheField name="DBH SDA Kehutanan" numFmtId="164">
      <sharedItems containsString="0" containsBlank="1" containsNumber="1" containsInteger="1" minValue="0" maxValue="217324"/>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0"/>
    </cacheField>
    <cacheField name="IPM (%)" numFmtId="0">
      <sharedItems containsString="0" containsBlank="1" containsNumber="1" minValue="64.11" maxValue="76.5"/>
    </cacheField>
    <cacheField name="AHH (thn)" numFmtId="0">
      <sharedItems containsString="0" containsBlank="1" containsNumber="1" minValue="66.739999999999995" maxValue="73.61"/>
    </cacheField>
    <cacheField name="HLS (thn)" numFmtId="0">
      <sharedItems containsString="0" containsBlank="1" containsNumber="1" minValue="11.6" maxValue="14.04"/>
    </cacheField>
    <cacheField name="RLS (thn)" numFmtId="0">
      <sharedItems containsString="0" containsBlank="1" containsNumber="1" minValue="5.93" maxValue="9.56"/>
    </cacheField>
    <cacheField name="Pengeluaran per Kapita (Rp 000)" numFmtId="43">
      <sharedItems containsString="0" containsBlank="1" containsNumber="1" containsInteger="1" minValue="8610" maxValue="13280"/>
    </cacheField>
    <cacheField name="TPT (%)" numFmtId="43">
      <sharedItems containsString="0" containsBlank="1" containsNumber="1" minValue="2.04" maxValue="8.77"/>
    </cacheField>
    <cacheField name="TPAK (%)" numFmtId="43">
      <sharedItems containsString="0" containsBlank="1" containsNumber="1" minValue="64.239999999999995" maxValue="80.569999999999993"/>
    </cacheField>
    <cacheField name="Jml. Pend. Miskin (ribu jiwa)" numFmtId="0">
      <sharedItems containsBlank="1" containsMixedTypes="1" containsNumber="1" minValue="8.76" maxValue="190.84"/>
    </cacheField>
    <cacheField name="% Pend. Miskin" numFmtId="0">
      <sharedItems containsString="0" containsBlank="1" containsNumber="1" minValue="2.02" maxValue="27.04"/>
    </cacheField>
    <cacheField name="APK PAUD" numFmtId="43">
      <sharedItems containsBlank="1" containsMixedTypes="1" containsNumber="1" minValue="11.22" maxValue="105.74"/>
    </cacheField>
    <cacheField name="APK SD" numFmtId="43">
      <sharedItems containsBlank="1" containsMixedTypes="1" containsNumber="1" minValue="85.98" maxValue="109.6"/>
    </cacheField>
    <cacheField name="APK SMP" numFmtId="43">
      <sharedItems containsBlank="1" containsMixedTypes="1" containsNumber="1" minValue="63.02" maxValue="111.4"/>
    </cacheField>
    <cacheField name="APK SMA" numFmtId="43">
      <sharedItems containsBlank="1" containsMixedTypes="1" containsNumber="1" minValue="61.22" maxValue="126.11"/>
    </cacheField>
    <cacheField name="APM SD" numFmtId="43">
      <sharedItems containsString="0" containsBlank="1" containsNumber="1" minValue="83.05" maxValue="99.39"/>
    </cacheField>
    <cacheField name="APM SMP" numFmtId="43">
      <sharedItems containsString="0" containsBlank="1" containsNumber="1" minValue="60.76" maxValue="88.93"/>
    </cacheField>
    <cacheField name="APM SMA" numFmtId="43">
      <sharedItems containsString="0" containsBlank="1" containsNumber="1" minValue="59.25" maxValue="93.79"/>
    </cacheField>
    <cacheField name="DBH CHT" numFmtId="0">
      <sharedItems containsString="0" containsBlank="1" containsNumber="1" containsInteger="1" minValue="229459" maxValue="65075639"/>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x v="0"/>
    <x v="0"/>
    <x v="0"/>
    <n v="0"/>
    <n v="0"/>
    <n v="0"/>
    <n v="1712568"/>
    <n v="335170598"/>
    <n v="80719473"/>
    <n v="55719888"/>
    <n v="70536007"/>
    <n v="3676911"/>
    <m/>
    <m/>
    <m/>
    <n v="1418361"/>
    <m/>
    <n v="64.11"/>
    <m/>
    <m/>
    <m/>
    <m/>
    <m/>
    <m/>
    <m/>
    <m/>
    <m/>
    <m/>
    <m/>
    <m/>
    <m/>
    <m/>
    <m/>
    <n v="736896"/>
  </r>
  <r>
    <x v="0"/>
    <x v="0"/>
    <x v="1"/>
    <x v="0"/>
    <n v="0"/>
    <n v="0"/>
    <n v="0"/>
    <n v="1035103"/>
    <n v="538001454"/>
    <n v="29787031"/>
    <n v="62757351"/>
    <n v="11742803"/>
    <n v="3505551"/>
    <m/>
    <m/>
    <m/>
    <n v="1418361"/>
    <m/>
    <n v="70.62"/>
    <m/>
    <m/>
    <m/>
    <m/>
    <m/>
    <m/>
    <m/>
    <m/>
    <m/>
    <m/>
    <m/>
    <m/>
    <m/>
    <m/>
    <m/>
    <n v="380171"/>
  </r>
  <r>
    <x v="0"/>
    <x v="0"/>
    <x v="2"/>
    <x v="0"/>
    <n v="0"/>
    <n v="0"/>
    <n v="0"/>
    <n v="2772836"/>
    <n v="910488837"/>
    <n v="41577918"/>
    <n v="125791126"/>
    <n v="19886228"/>
    <n v="4499828"/>
    <m/>
    <m/>
    <m/>
    <n v="1418361"/>
    <m/>
    <n v="70.58"/>
    <m/>
    <m/>
    <m/>
    <m/>
    <m/>
    <m/>
    <m/>
    <m/>
    <m/>
    <m/>
    <m/>
    <m/>
    <m/>
    <m/>
    <m/>
    <n v="1182521"/>
  </r>
  <r>
    <x v="0"/>
    <x v="0"/>
    <x v="3"/>
    <x v="0"/>
    <n v="0"/>
    <n v="0"/>
    <n v="0"/>
    <n v="1765324"/>
    <n v="652219599"/>
    <n v="95192515"/>
    <n v="61633017"/>
    <n v="19443894"/>
    <n v="3702722"/>
    <m/>
    <m/>
    <m/>
    <n v="1418361"/>
    <m/>
    <n v="69.040000000000006"/>
    <m/>
    <m/>
    <m/>
    <m/>
    <m/>
    <m/>
    <m/>
    <m/>
    <m/>
    <m/>
    <m/>
    <m/>
    <m/>
    <m/>
    <m/>
    <n v="625286"/>
  </r>
  <r>
    <x v="0"/>
    <x v="0"/>
    <x v="4"/>
    <x v="0"/>
    <n v="0"/>
    <n v="0"/>
    <n v="0"/>
    <n v="1225016"/>
    <n v="525591005"/>
    <n v="69006135"/>
    <n v="51618011"/>
    <n v="12591888"/>
    <n v="3998786"/>
    <m/>
    <m/>
    <m/>
    <n v="1418361"/>
    <m/>
    <n v="66.430000000000007"/>
    <m/>
    <m/>
    <m/>
    <m/>
    <m/>
    <m/>
    <m/>
    <m/>
    <m/>
    <m/>
    <m/>
    <m/>
    <m/>
    <m/>
    <m/>
    <n v="352837"/>
  </r>
  <r>
    <x v="0"/>
    <x v="0"/>
    <x v="5"/>
    <x v="0"/>
    <n v="0"/>
    <n v="0"/>
    <n v="0"/>
    <n v="1822476"/>
    <n v="716253373"/>
    <n v="29193616"/>
    <n v="81803656"/>
    <n v="14594335"/>
    <n v="3998562"/>
    <m/>
    <m/>
    <m/>
    <n v="1418361"/>
    <m/>
    <n v="76.11"/>
    <m/>
    <m/>
    <m/>
    <m/>
    <m/>
    <m/>
    <m/>
    <m/>
    <m/>
    <m/>
    <m/>
    <m/>
    <m/>
    <m/>
    <m/>
    <n v="378289"/>
  </r>
  <r>
    <x v="0"/>
    <x v="0"/>
    <x v="6"/>
    <x v="0"/>
    <n v="0"/>
    <n v="0"/>
    <n v="0"/>
    <n v="871934"/>
    <n v="505586391"/>
    <n v="37769715"/>
    <n v="53494770"/>
    <n v="12736668"/>
    <n v="3353216"/>
    <m/>
    <m/>
    <m/>
    <n v="1418361"/>
    <m/>
    <n v="67.11"/>
    <m/>
    <m/>
    <m/>
    <m/>
    <m/>
    <m/>
    <m/>
    <m/>
    <m/>
    <m/>
    <m/>
    <m/>
    <m/>
    <m/>
    <m/>
    <n v="329222"/>
  </r>
  <r>
    <x v="0"/>
    <x v="0"/>
    <x v="7"/>
    <x v="0"/>
    <n v="0"/>
    <n v="0"/>
    <n v="0"/>
    <n v="1605451"/>
    <n v="763334805"/>
    <n v="62948038"/>
    <n v="121485539"/>
    <n v="16835995"/>
    <n v="4053238"/>
    <m/>
    <m/>
    <m/>
    <n v="1418361"/>
    <m/>
    <n v="72.97"/>
    <m/>
    <m/>
    <m/>
    <m/>
    <m/>
    <m/>
    <m/>
    <m/>
    <m/>
    <m/>
    <m/>
    <m/>
    <m/>
    <m/>
    <m/>
    <n v="527392"/>
  </r>
  <r>
    <x v="0"/>
    <x v="0"/>
    <x v="8"/>
    <x v="0"/>
    <n v="0"/>
    <n v="0"/>
    <n v="0"/>
    <n v="2225265"/>
    <n v="623672157"/>
    <n v="69734459"/>
    <n v="36621601"/>
    <n v="74798621"/>
    <n v="4106466"/>
    <m/>
    <m/>
    <m/>
    <n v="1418361"/>
    <m/>
    <n v="72.05"/>
    <m/>
    <m/>
    <m/>
    <m/>
    <m/>
    <m/>
    <m/>
    <m/>
    <m/>
    <m/>
    <m/>
    <m/>
    <m/>
    <m/>
    <m/>
    <n v="1632867"/>
  </r>
  <r>
    <x v="0"/>
    <x v="1"/>
    <x v="9"/>
    <x v="0"/>
    <n v="0"/>
    <n v="0"/>
    <n v="0"/>
    <n v="2374564"/>
    <n v="846199889"/>
    <n v="31975118"/>
    <n v="187393169"/>
    <n v="5891255"/>
    <n v="4956191"/>
    <m/>
    <m/>
    <n v="29251"/>
    <n v="1418361"/>
    <m/>
    <n v="72.58"/>
    <m/>
    <m/>
    <m/>
    <m/>
    <m/>
    <m/>
    <m/>
    <m/>
    <m/>
    <m/>
    <m/>
    <m/>
    <m/>
    <m/>
    <m/>
    <n v="12146263"/>
  </r>
  <r>
    <x v="0"/>
    <x v="1"/>
    <x v="10"/>
    <x v="0"/>
    <n v="0"/>
    <n v="0"/>
    <n v="0"/>
    <n v="1252939"/>
    <n v="545996418"/>
    <n v="250000"/>
    <n v="73451503"/>
    <n v="5846795"/>
    <n v="4006768"/>
    <m/>
    <m/>
    <n v="91824"/>
    <n v="1418361"/>
    <m/>
    <n v="65.459999999999994"/>
    <m/>
    <m/>
    <m/>
    <m/>
    <m/>
    <m/>
    <m/>
    <m/>
    <m/>
    <m/>
    <m/>
    <m/>
    <m/>
    <m/>
    <m/>
    <n v="5869012"/>
  </r>
  <r>
    <x v="0"/>
    <x v="2"/>
    <x v="11"/>
    <x v="0"/>
    <n v="0"/>
    <n v="0"/>
    <n v="0"/>
    <n v="2813544"/>
    <n v="730289354"/>
    <n v="31300508"/>
    <n v="160436939"/>
    <n v="8283870"/>
    <n v="4296472"/>
    <m/>
    <m/>
    <n v="33762"/>
    <n v="1418361"/>
    <m/>
    <n v="71.73"/>
    <m/>
    <m/>
    <m/>
    <m/>
    <m/>
    <m/>
    <m/>
    <m/>
    <m/>
    <m/>
    <m/>
    <m/>
    <m/>
    <m/>
    <m/>
    <n v="18329256"/>
  </r>
  <r>
    <x v="0"/>
    <x v="2"/>
    <x v="12"/>
    <x v="0"/>
    <n v="0"/>
    <n v="0"/>
    <n v="0"/>
    <n v="3820419"/>
    <n v="957311642"/>
    <n v="24928093"/>
    <n v="207840370"/>
    <n v="9561797"/>
    <n v="4964569"/>
    <m/>
    <m/>
    <n v="27977"/>
    <n v="1418361"/>
    <m/>
    <n v="73.92"/>
    <m/>
    <m/>
    <m/>
    <m/>
    <m/>
    <m/>
    <m/>
    <m/>
    <m/>
    <m/>
    <m/>
    <m/>
    <m/>
    <m/>
    <m/>
    <n v="59776491"/>
  </r>
  <r>
    <x v="0"/>
    <x v="2"/>
    <x v="13"/>
    <x v="0"/>
    <n v="0"/>
    <n v="0"/>
    <n v="0"/>
    <n v="4653408"/>
    <n v="1091094297"/>
    <n v="15970298"/>
    <n v="313801225"/>
    <n v="9613684"/>
    <n v="5483716"/>
    <m/>
    <m/>
    <n v="56439"/>
    <n v="1418361"/>
    <m/>
    <n v="70.36"/>
    <m/>
    <m/>
    <m/>
    <m/>
    <m/>
    <m/>
    <m/>
    <m/>
    <m/>
    <m/>
    <m/>
    <m/>
    <m/>
    <m/>
    <m/>
    <n v="63617258"/>
  </r>
  <r>
    <x v="0"/>
    <x v="1"/>
    <x v="14"/>
    <x v="0"/>
    <n v="0"/>
    <n v="0"/>
    <n v="0"/>
    <n v="2332556"/>
    <n v="792884646"/>
    <n v="29944086"/>
    <n v="146633976"/>
    <n v="7589537"/>
    <n v="7909177"/>
    <m/>
    <m/>
    <n v="48380"/>
    <n v="1418361"/>
    <m/>
    <n v="73.83"/>
    <m/>
    <m/>
    <m/>
    <m/>
    <m/>
    <m/>
    <m/>
    <m/>
    <m/>
    <m/>
    <m/>
    <m/>
    <m/>
    <m/>
    <m/>
    <n v="10964510"/>
  </r>
  <r>
    <x v="0"/>
    <x v="2"/>
    <x v="15"/>
    <x v="0"/>
    <n v="0"/>
    <n v="0"/>
    <n v="0"/>
    <n v="1571282"/>
    <n v="582765685"/>
    <n v="63730680"/>
    <m/>
    <n v="25781240"/>
    <n v="3675268"/>
    <m/>
    <m/>
    <n v="27977"/>
    <n v="1418361"/>
    <m/>
    <n v="71.72"/>
    <m/>
    <m/>
    <m/>
    <m/>
    <m/>
    <m/>
    <m/>
    <m/>
    <m/>
    <m/>
    <m/>
    <m/>
    <m/>
    <m/>
    <m/>
    <n v="52767407"/>
  </r>
  <r>
    <x v="0"/>
    <x v="1"/>
    <x v="16"/>
    <x v="0"/>
    <n v="0"/>
    <n v="0"/>
    <n v="0"/>
    <n v="668612"/>
    <n v="442038321"/>
    <n v="19485769"/>
    <m/>
    <n v="8228850"/>
    <n v="3526952"/>
    <m/>
    <m/>
    <n v="27977"/>
    <n v="1418361"/>
    <m/>
    <n v="70.540000000000006"/>
    <m/>
    <m/>
    <m/>
    <m/>
    <m/>
    <m/>
    <m/>
    <m/>
    <m/>
    <m/>
    <m/>
    <m/>
    <m/>
    <m/>
    <m/>
    <n v="2494722"/>
  </r>
  <r>
    <x v="0"/>
    <x v="1"/>
    <x v="17"/>
    <x v="0"/>
    <n v="0"/>
    <n v="0"/>
    <n v="0"/>
    <n v="1010710"/>
    <n v="376608234"/>
    <n v="53319531"/>
    <n v="61955960"/>
    <n v="16517597"/>
    <n v="3535363"/>
    <m/>
    <m/>
    <n v="128820"/>
    <n v="1418361"/>
    <m/>
    <n v="68.39"/>
    <m/>
    <m/>
    <m/>
    <m/>
    <m/>
    <m/>
    <m/>
    <m/>
    <m/>
    <m/>
    <m/>
    <m/>
    <m/>
    <m/>
    <m/>
    <n v="3439967"/>
  </r>
  <r>
    <x v="0"/>
    <x v="2"/>
    <x v="18"/>
    <x v="0"/>
    <n v="0"/>
    <n v="0"/>
    <n v="0"/>
    <n v="1292032"/>
    <n v="378529590"/>
    <n v="30784731"/>
    <n v="71088014"/>
    <n v="4664886"/>
    <n v="3427679"/>
    <m/>
    <m/>
    <n v="27977"/>
    <n v="1418361"/>
    <m/>
    <n v="66.260000000000005"/>
    <m/>
    <m/>
    <m/>
    <m/>
    <m/>
    <m/>
    <m/>
    <m/>
    <m/>
    <m/>
    <m/>
    <m/>
    <m/>
    <m/>
    <m/>
    <n v="10636031"/>
  </r>
  <r>
    <x v="0"/>
    <x v="0"/>
    <x v="0"/>
    <x v="1"/>
    <n v="225630"/>
    <n v="0"/>
    <n v="0"/>
    <n v="112897824"/>
    <m/>
    <m/>
    <m/>
    <m/>
    <m/>
    <m/>
    <m/>
    <m/>
    <m/>
    <m/>
    <m/>
    <m/>
    <n v="11.6"/>
    <n v="5.95"/>
    <m/>
    <m/>
    <m/>
    <m/>
    <m/>
    <n v="52.98"/>
    <n v="102.62"/>
    <n v="95.32"/>
    <n v="106.05"/>
    <n v="94.85"/>
    <n v="73.599999999999994"/>
    <n v="81.64"/>
    <m/>
  </r>
  <r>
    <x v="0"/>
    <x v="0"/>
    <x v="1"/>
    <x v="1"/>
    <n v="8473886"/>
    <n v="0"/>
    <n v="0"/>
    <n v="53121973"/>
    <m/>
    <m/>
    <m/>
    <m/>
    <m/>
    <m/>
    <m/>
    <m/>
    <m/>
    <m/>
    <m/>
    <m/>
    <n v="12.8"/>
    <n v="7.16"/>
    <m/>
    <m/>
    <m/>
    <m/>
    <m/>
    <n v="20.95"/>
    <n v="97.65"/>
    <n v="97.03"/>
    <n v="101.61"/>
    <n v="90.86"/>
    <n v="76.2"/>
    <n v="80.11"/>
    <m/>
  </r>
  <r>
    <x v="0"/>
    <x v="0"/>
    <x v="2"/>
    <x v="1"/>
    <n v="28800574"/>
    <n v="0"/>
    <n v="0"/>
    <n v="163942686"/>
    <m/>
    <m/>
    <m/>
    <m/>
    <m/>
    <m/>
    <m/>
    <m/>
    <m/>
    <m/>
    <m/>
    <m/>
    <n v="12.46"/>
    <n v="7.39"/>
    <m/>
    <m/>
    <m/>
    <m/>
    <m/>
    <n v="21.6"/>
    <n v="108.09"/>
    <n v="97.08"/>
    <n v="93.77"/>
    <n v="99.13"/>
    <n v="77.989999999999995"/>
    <n v="73.92"/>
    <m/>
  </r>
  <r>
    <x v="0"/>
    <x v="0"/>
    <x v="3"/>
    <x v="1"/>
    <n v="8497585"/>
    <n v="0"/>
    <n v="0"/>
    <n v="106226755"/>
    <m/>
    <m/>
    <m/>
    <m/>
    <m/>
    <m/>
    <m/>
    <m/>
    <m/>
    <m/>
    <m/>
    <m/>
    <n v="12.39"/>
    <n v="7.33"/>
    <m/>
    <m/>
    <m/>
    <m/>
    <m/>
    <n v="34.270000000000003"/>
    <n v="99.71"/>
    <n v="96.19"/>
    <n v="109.23"/>
    <n v="92.43"/>
    <n v="76.680000000000007"/>
    <n v="86.16"/>
    <m/>
  </r>
  <r>
    <x v="0"/>
    <x v="0"/>
    <x v="4"/>
    <x v="1"/>
    <n v="6601609"/>
    <n v="0"/>
    <n v="0"/>
    <n v="53753376"/>
    <m/>
    <m/>
    <m/>
    <m/>
    <m/>
    <m/>
    <m/>
    <m/>
    <m/>
    <m/>
    <m/>
    <m/>
    <n v="13.28"/>
    <n v="5.93"/>
    <m/>
    <m/>
    <m/>
    <m/>
    <m/>
    <n v="25.36"/>
    <n v="103.85"/>
    <n v="98.38"/>
    <n v="97.57"/>
    <n v="95.38"/>
    <n v="74.88"/>
    <n v="75.510000000000005"/>
    <m/>
  </r>
  <r>
    <x v="0"/>
    <x v="0"/>
    <x v="5"/>
    <x v="1"/>
    <n v="9828980"/>
    <n v="0"/>
    <n v="0"/>
    <n v="129958900"/>
    <m/>
    <m/>
    <m/>
    <m/>
    <m/>
    <m/>
    <m/>
    <m/>
    <m/>
    <m/>
    <m/>
    <m/>
    <n v="13.73"/>
    <n v="9.3000000000000007"/>
    <m/>
    <m/>
    <m/>
    <m/>
    <m/>
    <n v="11.82"/>
    <n v="103.51"/>
    <n v="94.12"/>
    <n v="89.34"/>
    <n v="93.91"/>
    <n v="72.430000000000007"/>
    <n v="65.92"/>
    <m/>
  </r>
  <r>
    <x v="0"/>
    <x v="0"/>
    <x v="6"/>
    <x v="1"/>
    <n v="9060412"/>
    <n v="0"/>
    <n v="0"/>
    <n v="68655990"/>
    <m/>
    <m/>
    <m/>
    <m/>
    <m/>
    <m/>
    <m/>
    <m/>
    <m/>
    <m/>
    <m/>
    <m/>
    <n v="13.42"/>
    <n v="6.48"/>
    <m/>
    <m/>
    <m/>
    <m/>
    <m/>
    <n v="50.34"/>
    <n v="104.16"/>
    <n v="97.02"/>
    <n v="115.74"/>
    <n v="95.32"/>
    <n v="72.489999999999995"/>
    <n v="85.94"/>
    <m/>
  </r>
  <r>
    <x v="0"/>
    <x v="0"/>
    <x v="7"/>
    <x v="1"/>
    <n v="8342462"/>
    <n v="0"/>
    <n v="0"/>
    <n v="118223100"/>
    <m/>
    <m/>
    <m/>
    <m/>
    <m/>
    <m/>
    <m/>
    <m/>
    <m/>
    <m/>
    <m/>
    <m/>
    <n v="13.27"/>
    <n v="8.5399999999999991"/>
    <m/>
    <m/>
    <m/>
    <m/>
    <m/>
    <n v="39.25"/>
    <n v="103.25"/>
    <n v="95.41"/>
    <n v="83.33"/>
    <n v="95.93"/>
    <n v="72.400000000000006"/>
    <n v="62.9"/>
    <m/>
  </r>
  <r>
    <x v="0"/>
    <x v="0"/>
    <x v="8"/>
    <x v="1"/>
    <n v="7207865"/>
    <n v="0"/>
    <n v="0"/>
    <n v="98517209"/>
    <m/>
    <m/>
    <m/>
    <m/>
    <m/>
    <m/>
    <m/>
    <m/>
    <m/>
    <m/>
    <m/>
    <m/>
    <n v="13.15"/>
    <n v="8.02"/>
    <m/>
    <m/>
    <m/>
    <m/>
    <m/>
    <n v="58.71"/>
    <n v="102.95"/>
    <n v="98.79"/>
    <n v="109.64"/>
    <n v="95.23"/>
    <n v="76.760000000000005"/>
    <n v="85.24"/>
    <m/>
  </r>
  <r>
    <x v="0"/>
    <x v="1"/>
    <x v="9"/>
    <x v="1"/>
    <n v="63876928"/>
    <n v="0"/>
    <n v="3352750"/>
    <n v="155373915"/>
    <m/>
    <m/>
    <m/>
    <m/>
    <m/>
    <m/>
    <m/>
    <m/>
    <m/>
    <m/>
    <m/>
    <m/>
    <n v="13.48"/>
    <n v="7.92"/>
    <m/>
    <m/>
    <m/>
    <m/>
    <m/>
    <n v="71.2"/>
    <n v="102.68"/>
    <n v="103.85"/>
    <n v="113.23"/>
    <n v="86.54"/>
    <n v="63.02"/>
    <n v="61.22"/>
    <m/>
  </r>
  <r>
    <x v="0"/>
    <x v="1"/>
    <x v="10"/>
    <x v="1"/>
    <n v="29841545"/>
    <n v="0"/>
    <n v="1135000"/>
    <n v="65912701"/>
    <m/>
    <m/>
    <m/>
    <m/>
    <m/>
    <m/>
    <m/>
    <m/>
    <m/>
    <m/>
    <m/>
    <m/>
    <n v="11.81"/>
    <n v="6.4"/>
    <m/>
    <m/>
    <m/>
    <m/>
    <m/>
    <n v="34.299999999999997"/>
    <n v="109.6"/>
    <n v="109.5"/>
    <n v="123.43"/>
    <n v="90.44"/>
    <n v="70.05"/>
    <n v="69.319999999999993"/>
    <m/>
  </r>
  <r>
    <x v="0"/>
    <x v="2"/>
    <x v="11"/>
    <x v="1"/>
    <n v="17832432"/>
    <n v="0"/>
    <n v="0"/>
    <n v="127104110"/>
    <m/>
    <m/>
    <m/>
    <m/>
    <m/>
    <m/>
    <m/>
    <m/>
    <m/>
    <m/>
    <m/>
    <m/>
    <n v="13.16"/>
    <n v="7.81"/>
    <m/>
    <m/>
    <m/>
    <m/>
    <m/>
    <n v="43.13"/>
    <n v="108.38"/>
    <n v="108.98"/>
    <n v="101.94"/>
    <n v="97.61"/>
    <n v="79.319999999999993"/>
    <n v="73.52"/>
    <m/>
  </r>
  <r>
    <x v="0"/>
    <x v="2"/>
    <x v="12"/>
    <x v="1"/>
    <n v="29026940"/>
    <n v="0"/>
    <n v="821419"/>
    <n v="195210821"/>
    <m/>
    <m/>
    <m/>
    <m/>
    <m/>
    <m/>
    <m/>
    <m/>
    <m/>
    <m/>
    <m/>
    <m/>
    <n v="14.03"/>
    <n v="8.24"/>
    <m/>
    <m/>
    <m/>
    <m/>
    <m/>
    <n v="73.069999999999993"/>
    <n v="109.06"/>
    <n v="107.43"/>
    <n v="108.56"/>
    <n v="98.3"/>
    <n v="77.599999999999994"/>
    <n v="75.47"/>
    <m/>
  </r>
  <r>
    <x v="0"/>
    <x v="2"/>
    <x v="13"/>
    <x v="1"/>
    <n v="47499907"/>
    <n v="0"/>
    <n v="2308527"/>
    <n v="256329950"/>
    <m/>
    <m/>
    <m/>
    <m/>
    <m/>
    <m/>
    <m/>
    <m/>
    <m/>
    <m/>
    <m/>
    <m/>
    <n v="13.18"/>
    <n v="7.42"/>
    <m/>
    <m/>
    <m/>
    <m/>
    <m/>
    <n v="103.25"/>
    <n v="105.55"/>
    <n v="108.11"/>
    <n v="97.42"/>
    <n v="93.91"/>
    <n v="79.56"/>
    <n v="71.89"/>
    <m/>
  </r>
  <r>
    <x v="0"/>
    <x v="1"/>
    <x v="14"/>
    <x v="1"/>
    <n v="42250848"/>
    <n v="0"/>
    <n v="2402481"/>
    <n v="123320157"/>
    <m/>
    <m/>
    <m/>
    <m/>
    <m/>
    <m/>
    <m/>
    <m/>
    <m/>
    <m/>
    <m/>
    <m/>
    <n v="12.88"/>
    <n v="8.51"/>
    <m/>
    <m/>
    <m/>
    <m/>
    <m/>
    <n v="52.09"/>
    <n v="93.62"/>
    <n v="104.81"/>
    <n v="111.54"/>
    <n v="85.98"/>
    <n v="76.48"/>
    <n v="77.14"/>
    <m/>
  </r>
  <r>
    <x v="0"/>
    <x v="2"/>
    <x v="15"/>
    <x v="1"/>
    <n v="11895986"/>
    <n v="0"/>
    <n v="0"/>
    <n v="79379807"/>
    <m/>
    <m/>
    <m/>
    <m/>
    <m/>
    <m/>
    <m/>
    <m/>
    <m/>
    <m/>
    <m/>
    <m/>
    <n v="12.86"/>
    <n v="7.64"/>
    <m/>
    <m/>
    <m/>
    <m/>
    <m/>
    <n v="35.68"/>
    <n v="104.48"/>
    <n v="108.93"/>
    <n v="112.65"/>
    <n v="97.66"/>
    <n v="87.08"/>
    <n v="88"/>
    <m/>
  </r>
  <r>
    <x v="0"/>
    <x v="1"/>
    <x v="16"/>
    <x v="1"/>
    <n v="22747714"/>
    <n v="0"/>
    <n v="0"/>
    <n v="51194348"/>
    <m/>
    <m/>
    <m/>
    <m/>
    <m/>
    <m/>
    <m/>
    <m/>
    <m/>
    <m/>
    <m/>
    <m/>
    <n v="12.7"/>
    <n v="7.06"/>
    <m/>
    <m/>
    <m/>
    <m/>
    <m/>
    <n v="48.34"/>
    <n v="102.46"/>
    <n v="109.18"/>
    <n v="108.18"/>
    <n v="88.81"/>
    <n v="72.69"/>
    <n v="69.64"/>
    <m/>
  </r>
  <r>
    <x v="0"/>
    <x v="1"/>
    <x v="17"/>
    <x v="1"/>
    <n v="9893104"/>
    <n v="0"/>
    <n v="1097247"/>
    <n v="43362424"/>
    <m/>
    <m/>
    <m/>
    <m/>
    <m/>
    <m/>
    <m/>
    <m/>
    <m/>
    <m/>
    <m/>
    <m/>
    <n v="12.64"/>
    <n v="7.6"/>
    <m/>
    <m/>
    <m/>
    <m/>
    <m/>
    <n v="56.44"/>
    <n v="96.46"/>
    <n v="105.63"/>
    <n v="103.65"/>
    <n v="88.79"/>
    <n v="82.93"/>
    <n v="78.81"/>
    <m/>
  </r>
  <r>
    <x v="0"/>
    <x v="2"/>
    <x v="18"/>
    <x v="1"/>
    <n v="55760104"/>
    <n v="0"/>
    <n v="1191250"/>
    <n v="37084682"/>
    <m/>
    <m/>
    <m/>
    <m/>
    <m/>
    <m/>
    <m/>
    <m/>
    <m/>
    <m/>
    <m/>
    <m/>
    <n v="13.64"/>
    <n v="6.69"/>
    <m/>
    <m/>
    <m/>
    <m/>
    <m/>
    <n v="28.81"/>
    <n v="96.52"/>
    <n v="104.19"/>
    <n v="118.87"/>
    <n v="87.27"/>
    <n v="77.790000000000006"/>
    <n v="86.63"/>
    <m/>
  </r>
  <r>
    <x v="0"/>
    <x v="0"/>
    <x v="0"/>
    <x v="2"/>
    <n v="24037699"/>
    <n v="3894205"/>
    <n v="0"/>
    <n v="10185526"/>
    <m/>
    <m/>
    <m/>
    <m/>
    <m/>
    <m/>
    <m/>
    <m/>
    <m/>
    <m/>
    <m/>
    <n v="70.180000000000007"/>
    <m/>
    <m/>
    <m/>
    <m/>
    <m/>
    <m/>
    <m/>
    <m/>
    <m/>
    <m/>
    <m/>
    <m/>
    <m/>
    <m/>
    <m/>
  </r>
  <r>
    <x v="0"/>
    <x v="0"/>
    <x v="1"/>
    <x v="2"/>
    <n v="17166748"/>
    <n v="2042107"/>
    <n v="0"/>
    <n v="11036240"/>
    <m/>
    <m/>
    <m/>
    <m/>
    <m/>
    <m/>
    <m/>
    <m/>
    <m/>
    <m/>
    <m/>
    <n v="70.650000000000006"/>
    <m/>
    <m/>
    <m/>
    <m/>
    <m/>
    <m/>
    <m/>
    <m/>
    <m/>
    <m/>
    <m/>
    <m/>
    <m/>
    <m/>
    <m/>
  </r>
  <r>
    <x v="0"/>
    <x v="0"/>
    <x v="2"/>
    <x v="2"/>
    <n v="10447015"/>
    <n v="2671112"/>
    <n v="0"/>
    <n v="20256317"/>
    <m/>
    <m/>
    <m/>
    <m/>
    <m/>
    <m/>
    <m/>
    <m/>
    <m/>
    <m/>
    <m/>
    <n v="73.52"/>
    <m/>
    <m/>
    <m/>
    <m/>
    <m/>
    <m/>
    <m/>
    <m/>
    <m/>
    <m/>
    <m/>
    <m/>
    <m/>
    <m/>
    <m/>
  </r>
  <r>
    <x v="0"/>
    <x v="0"/>
    <x v="3"/>
    <x v="2"/>
    <n v="42184064"/>
    <n v="2825586"/>
    <n v="0"/>
    <n v="14578069"/>
    <m/>
    <m/>
    <m/>
    <m/>
    <m/>
    <m/>
    <m/>
    <m/>
    <m/>
    <m/>
    <m/>
    <n v="71.56"/>
    <m/>
    <m/>
    <m/>
    <m/>
    <m/>
    <m/>
    <m/>
    <m/>
    <m/>
    <m/>
    <m/>
    <m/>
    <m/>
    <m/>
    <m/>
  </r>
  <r>
    <x v="0"/>
    <x v="0"/>
    <x v="4"/>
    <x v="2"/>
    <n v="7869924"/>
    <n v="1209316"/>
    <n v="0"/>
    <n v="9173384"/>
    <m/>
    <m/>
    <m/>
    <m/>
    <m/>
    <m/>
    <m/>
    <m/>
    <m/>
    <m/>
    <m/>
    <n v="66.739999999999995"/>
    <m/>
    <m/>
    <m/>
    <m/>
    <m/>
    <m/>
    <m/>
    <m/>
    <m/>
    <m/>
    <m/>
    <m/>
    <m/>
    <m/>
    <m/>
  </r>
  <r>
    <x v="0"/>
    <x v="0"/>
    <x v="5"/>
    <x v="2"/>
    <n v="21405584"/>
    <n v="3162309"/>
    <n v="0"/>
    <n v="12435340"/>
    <m/>
    <m/>
    <m/>
    <m/>
    <m/>
    <m/>
    <m/>
    <m/>
    <m/>
    <m/>
    <m/>
    <n v="72.66"/>
    <m/>
    <m/>
    <m/>
    <m/>
    <m/>
    <m/>
    <m/>
    <m/>
    <m/>
    <m/>
    <m/>
    <m/>
    <m/>
    <m/>
    <m/>
  </r>
  <r>
    <x v="0"/>
    <x v="0"/>
    <x v="6"/>
    <x v="2"/>
    <n v="11078906"/>
    <n v="1374322"/>
    <n v="0"/>
    <n v="9031208"/>
    <m/>
    <m/>
    <m/>
    <m/>
    <m/>
    <m/>
    <m/>
    <m/>
    <m/>
    <m/>
    <m/>
    <n v="69.150000000000006"/>
    <m/>
    <m/>
    <m/>
    <m/>
    <m/>
    <m/>
    <m/>
    <m/>
    <m/>
    <m/>
    <m/>
    <m/>
    <m/>
    <m/>
    <m/>
  </r>
  <r>
    <x v="0"/>
    <x v="0"/>
    <x v="7"/>
    <x v="2"/>
    <n v="100769832"/>
    <n v="3107440"/>
    <n v="0"/>
    <n v="22236875"/>
    <m/>
    <m/>
    <m/>
    <m/>
    <m/>
    <m/>
    <m/>
    <m/>
    <m/>
    <m/>
    <m/>
    <n v="72.400000000000006"/>
    <m/>
    <m/>
    <m/>
    <m/>
    <m/>
    <m/>
    <m/>
    <m/>
    <m/>
    <m/>
    <m/>
    <m/>
    <m/>
    <m/>
    <m/>
  </r>
  <r>
    <x v="0"/>
    <x v="0"/>
    <x v="8"/>
    <x v="2"/>
    <n v="6622631"/>
    <n v="5013268"/>
    <n v="0"/>
    <n v="8929404"/>
    <m/>
    <m/>
    <m/>
    <m/>
    <m/>
    <m/>
    <m/>
    <m/>
    <m/>
    <m/>
    <m/>
    <n v="72.61"/>
    <m/>
    <m/>
    <m/>
    <m/>
    <m/>
    <m/>
    <m/>
    <m/>
    <m/>
    <m/>
    <m/>
    <m/>
    <m/>
    <m/>
    <m/>
  </r>
  <r>
    <x v="0"/>
    <x v="1"/>
    <x v="9"/>
    <x v="2"/>
    <n v="29283455"/>
    <n v="3598208"/>
    <n v="18732546"/>
    <n v="27239370"/>
    <m/>
    <m/>
    <m/>
    <m/>
    <m/>
    <m/>
    <m/>
    <m/>
    <m/>
    <m/>
    <m/>
    <n v="72.400000000000006"/>
    <m/>
    <m/>
    <m/>
    <m/>
    <m/>
    <m/>
    <m/>
    <m/>
    <m/>
    <m/>
    <m/>
    <m/>
    <m/>
    <m/>
    <m/>
  </r>
  <r>
    <x v="0"/>
    <x v="1"/>
    <x v="10"/>
    <x v="2"/>
    <n v="22771185"/>
    <n v="2864667"/>
    <n v="0"/>
    <n v="14141668"/>
    <m/>
    <m/>
    <m/>
    <m/>
    <m/>
    <m/>
    <m/>
    <m/>
    <m/>
    <m/>
    <m/>
    <n v="70.099999999999994"/>
    <m/>
    <m/>
    <m/>
    <m/>
    <m/>
    <m/>
    <m/>
    <m/>
    <m/>
    <m/>
    <m/>
    <m/>
    <m/>
    <m/>
    <m/>
  </r>
  <r>
    <x v="0"/>
    <x v="2"/>
    <x v="11"/>
    <x v="2"/>
    <n v="68624687"/>
    <n v="3359702"/>
    <n v="23715840"/>
    <n v="21641837"/>
    <m/>
    <m/>
    <m/>
    <m/>
    <m/>
    <m/>
    <m/>
    <m/>
    <m/>
    <m/>
    <m/>
    <n v="71.38"/>
    <m/>
    <m/>
    <m/>
    <m/>
    <m/>
    <m/>
    <m/>
    <m/>
    <m/>
    <m/>
    <m/>
    <m/>
    <m/>
    <m/>
    <m/>
  </r>
  <r>
    <x v="0"/>
    <x v="2"/>
    <x v="12"/>
    <x v="2"/>
    <n v="59989919"/>
    <n v="34533314"/>
    <n v="31431967"/>
    <n v="35963009"/>
    <m/>
    <m/>
    <m/>
    <m/>
    <m/>
    <m/>
    <m/>
    <m/>
    <m/>
    <m/>
    <m/>
    <n v="72.59"/>
    <m/>
    <m/>
    <m/>
    <m/>
    <m/>
    <m/>
    <m/>
    <m/>
    <m/>
    <m/>
    <m/>
    <m/>
    <m/>
    <m/>
    <m/>
  </r>
  <r>
    <x v="0"/>
    <x v="2"/>
    <x v="13"/>
    <x v="2"/>
    <n v="20498009"/>
    <n v="7291985"/>
    <n v="10524013"/>
    <n v="41224828"/>
    <m/>
    <m/>
    <m/>
    <m/>
    <m/>
    <m/>
    <m/>
    <m/>
    <m/>
    <m/>
    <m/>
    <n v="72.55"/>
    <m/>
    <m/>
    <m/>
    <m/>
    <m/>
    <m/>
    <m/>
    <m/>
    <m/>
    <m/>
    <m/>
    <m/>
    <m/>
    <m/>
    <m/>
  </r>
  <r>
    <x v="0"/>
    <x v="1"/>
    <x v="14"/>
    <x v="2"/>
    <n v="18390330"/>
    <n v="5774193"/>
    <n v="27151287"/>
    <n v="26743347"/>
    <m/>
    <m/>
    <m/>
    <m/>
    <m/>
    <m/>
    <m/>
    <m/>
    <m/>
    <m/>
    <m/>
    <n v="72.53"/>
    <m/>
    <m/>
    <m/>
    <m/>
    <m/>
    <m/>
    <m/>
    <m/>
    <m/>
    <m/>
    <m/>
    <m/>
    <m/>
    <m/>
    <m/>
  </r>
  <r>
    <x v="0"/>
    <x v="2"/>
    <x v="15"/>
    <x v="2"/>
    <n v="23648747"/>
    <n v="1610288"/>
    <n v="0"/>
    <n v="9360282"/>
    <m/>
    <m/>
    <m/>
    <m/>
    <m/>
    <m/>
    <m/>
    <m/>
    <m/>
    <m/>
    <m/>
    <n v="71.540000000000006"/>
    <m/>
    <m/>
    <m/>
    <m/>
    <m/>
    <m/>
    <m/>
    <m/>
    <m/>
    <m/>
    <m/>
    <m/>
    <m/>
    <m/>
    <m/>
  </r>
  <r>
    <x v="0"/>
    <x v="1"/>
    <x v="16"/>
    <x v="2"/>
    <n v="33262534"/>
    <n v="2047808"/>
    <n v="0"/>
    <n v="8915342"/>
    <m/>
    <m/>
    <m/>
    <m/>
    <m/>
    <m/>
    <m/>
    <m/>
    <m/>
    <m/>
    <m/>
    <n v="72.3"/>
    <m/>
    <m/>
    <m/>
    <m/>
    <m/>
    <m/>
    <m/>
    <m/>
    <m/>
    <m/>
    <m/>
    <m/>
    <m/>
    <m/>
    <m/>
  </r>
  <r>
    <x v="0"/>
    <x v="1"/>
    <x v="17"/>
    <x v="2"/>
    <n v="11001576"/>
    <n v="1436565"/>
    <n v="3891737"/>
    <n v="12427323"/>
    <m/>
    <m/>
    <m/>
    <m/>
    <m/>
    <m/>
    <m/>
    <m/>
    <m/>
    <m/>
    <m/>
    <n v="71.94"/>
    <m/>
    <m/>
    <m/>
    <m/>
    <m/>
    <m/>
    <m/>
    <m/>
    <m/>
    <m/>
    <m/>
    <m/>
    <m/>
    <m/>
    <m/>
  </r>
  <r>
    <x v="0"/>
    <x v="2"/>
    <x v="18"/>
    <x v="2"/>
    <n v="18933139"/>
    <n v="867700"/>
    <n v="0"/>
    <n v="9725681"/>
    <m/>
    <m/>
    <m/>
    <m/>
    <m/>
    <m/>
    <m/>
    <m/>
    <m/>
    <m/>
    <m/>
    <n v="67.58"/>
    <m/>
    <m/>
    <m/>
    <m/>
    <m/>
    <m/>
    <m/>
    <m/>
    <m/>
    <m/>
    <m/>
    <m/>
    <m/>
    <m/>
    <m/>
  </r>
  <r>
    <x v="0"/>
    <x v="0"/>
    <x v="0"/>
    <x v="3"/>
    <m/>
    <n v="0"/>
    <n v="0"/>
    <n v="0"/>
    <m/>
    <m/>
    <m/>
    <m/>
    <m/>
    <m/>
    <m/>
    <m/>
    <m/>
    <m/>
    <m/>
    <m/>
    <m/>
    <m/>
    <m/>
    <m/>
    <m/>
    <m/>
    <m/>
    <m/>
    <m/>
    <m/>
    <m/>
    <m/>
    <m/>
    <m/>
    <m/>
  </r>
  <r>
    <x v="0"/>
    <x v="0"/>
    <x v="1"/>
    <x v="3"/>
    <n v="59256"/>
    <n v="0"/>
    <n v="0"/>
    <n v="0"/>
    <m/>
    <m/>
    <m/>
    <m/>
    <m/>
    <m/>
    <m/>
    <m/>
    <m/>
    <m/>
    <m/>
    <m/>
    <m/>
    <m/>
    <m/>
    <m/>
    <m/>
    <m/>
    <m/>
    <m/>
    <m/>
    <m/>
    <m/>
    <m/>
    <m/>
    <m/>
    <m/>
  </r>
  <r>
    <x v="0"/>
    <x v="0"/>
    <x v="2"/>
    <x v="3"/>
    <n v="140000"/>
    <n v="0"/>
    <n v="0"/>
    <n v="0"/>
    <m/>
    <m/>
    <m/>
    <m/>
    <m/>
    <m/>
    <m/>
    <m/>
    <m/>
    <m/>
    <m/>
    <m/>
    <m/>
    <m/>
    <m/>
    <m/>
    <m/>
    <m/>
    <m/>
    <m/>
    <m/>
    <m/>
    <m/>
    <m/>
    <m/>
    <m/>
    <m/>
  </r>
  <r>
    <x v="0"/>
    <x v="0"/>
    <x v="3"/>
    <x v="3"/>
    <m/>
    <n v="0"/>
    <n v="0"/>
    <n v="0"/>
    <m/>
    <m/>
    <m/>
    <m/>
    <m/>
    <m/>
    <m/>
    <m/>
    <m/>
    <m/>
    <m/>
    <m/>
    <m/>
    <m/>
    <m/>
    <m/>
    <m/>
    <m/>
    <m/>
    <m/>
    <m/>
    <m/>
    <m/>
    <m/>
    <m/>
    <m/>
    <m/>
  </r>
  <r>
    <x v="0"/>
    <x v="0"/>
    <x v="4"/>
    <x v="3"/>
    <n v="98626"/>
    <n v="0"/>
    <n v="0"/>
    <n v="0"/>
    <m/>
    <m/>
    <m/>
    <m/>
    <m/>
    <m/>
    <m/>
    <m/>
    <m/>
    <m/>
    <m/>
    <m/>
    <m/>
    <m/>
    <m/>
    <m/>
    <m/>
    <m/>
    <m/>
    <m/>
    <m/>
    <m/>
    <m/>
    <m/>
    <m/>
    <m/>
    <m/>
  </r>
  <r>
    <x v="0"/>
    <x v="0"/>
    <x v="5"/>
    <x v="3"/>
    <n v="69826"/>
    <n v="0"/>
    <n v="0"/>
    <n v="0"/>
    <m/>
    <m/>
    <m/>
    <m/>
    <m/>
    <m/>
    <m/>
    <m/>
    <m/>
    <m/>
    <m/>
    <m/>
    <m/>
    <m/>
    <m/>
    <m/>
    <m/>
    <m/>
    <m/>
    <m/>
    <m/>
    <m/>
    <m/>
    <m/>
    <m/>
    <m/>
    <m/>
  </r>
  <r>
    <x v="0"/>
    <x v="0"/>
    <x v="6"/>
    <x v="3"/>
    <n v="98626"/>
    <n v="0"/>
    <n v="0"/>
    <n v="0"/>
    <m/>
    <m/>
    <m/>
    <m/>
    <m/>
    <m/>
    <m/>
    <m/>
    <m/>
    <m/>
    <m/>
    <m/>
    <m/>
    <m/>
    <m/>
    <m/>
    <m/>
    <m/>
    <m/>
    <m/>
    <m/>
    <m/>
    <m/>
    <m/>
    <m/>
    <m/>
    <m/>
  </r>
  <r>
    <x v="0"/>
    <x v="0"/>
    <x v="7"/>
    <x v="3"/>
    <n v="496557"/>
    <n v="0"/>
    <n v="0"/>
    <n v="0"/>
    <m/>
    <m/>
    <m/>
    <m/>
    <m/>
    <m/>
    <m/>
    <m/>
    <m/>
    <m/>
    <m/>
    <m/>
    <m/>
    <m/>
    <m/>
    <m/>
    <m/>
    <m/>
    <m/>
    <m/>
    <m/>
    <m/>
    <m/>
    <m/>
    <m/>
    <m/>
    <m/>
  </r>
  <r>
    <x v="0"/>
    <x v="0"/>
    <x v="8"/>
    <x v="3"/>
    <m/>
    <n v="0"/>
    <n v="0"/>
    <n v="0"/>
    <m/>
    <m/>
    <m/>
    <m/>
    <m/>
    <m/>
    <m/>
    <m/>
    <m/>
    <m/>
    <m/>
    <m/>
    <m/>
    <m/>
    <m/>
    <m/>
    <m/>
    <m/>
    <m/>
    <m/>
    <m/>
    <m/>
    <m/>
    <m/>
    <m/>
    <m/>
    <m/>
  </r>
  <r>
    <x v="0"/>
    <x v="1"/>
    <x v="9"/>
    <x v="3"/>
    <n v="135150"/>
    <n v="0"/>
    <n v="0"/>
    <n v="0"/>
    <m/>
    <m/>
    <m/>
    <m/>
    <m/>
    <m/>
    <m/>
    <m/>
    <m/>
    <m/>
    <m/>
    <m/>
    <m/>
    <m/>
    <m/>
    <m/>
    <m/>
    <m/>
    <m/>
    <m/>
    <m/>
    <m/>
    <m/>
    <m/>
    <m/>
    <m/>
    <m/>
  </r>
  <r>
    <x v="0"/>
    <x v="1"/>
    <x v="10"/>
    <x v="3"/>
    <n v="370526"/>
    <n v="0"/>
    <n v="0"/>
    <n v="0"/>
    <m/>
    <m/>
    <m/>
    <m/>
    <m/>
    <m/>
    <m/>
    <m/>
    <m/>
    <m/>
    <m/>
    <m/>
    <m/>
    <m/>
    <m/>
    <m/>
    <m/>
    <m/>
    <m/>
    <m/>
    <m/>
    <m/>
    <m/>
    <m/>
    <m/>
    <m/>
    <m/>
  </r>
  <r>
    <x v="0"/>
    <x v="2"/>
    <x v="11"/>
    <x v="3"/>
    <n v="433626"/>
    <n v="0"/>
    <n v="0"/>
    <n v="0"/>
    <m/>
    <m/>
    <m/>
    <m/>
    <m/>
    <m/>
    <m/>
    <m/>
    <m/>
    <m/>
    <m/>
    <m/>
    <m/>
    <m/>
    <m/>
    <m/>
    <m/>
    <m/>
    <m/>
    <m/>
    <m/>
    <m/>
    <m/>
    <m/>
    <m/>
    <m/>
    <m/>
  </r>
  <r>
    <x v="0"/>
    <x v="2"/>
    <x v="12"/>
    <x v="3"/>
    <n v="203826"/>
    <n v="0"/>
    <n v="0"/>
    <n v="0"/>
    <m/>
    <m/>
    <m/>
    <m/>
    <m/>
    <m/>
    <m/>
    <m/>
    <m/>
    <m/>
    <m/>
    <m/>
    <m/>
    <m/>
    <m/>
    <m/>
    <m/>
    <m/>
    <m/>
    <m/>
    <m/>
    <m/>
    <m/>
    <m/>
    <m/>
    <m/>
    <m/>
  </r>
  <r>
    <x v="0"/>
    <x v="2"/>
    <x v="13"/>
    <x v="3"/>
    <n v="57500"/>
    <n v="0"/>
    <n v="0"/>
    <n v="0"/>
    <m/>
    <m/>
    <m/>
    <m/>
    <m/>
    <m/>
    <m/>
    <m/>
    <m/>
    <m/>
    <m/>
    <m/>
    <m/>
    <m/>
    <m/>
    <m/>
    <m/>
    <m/>
    <m/>
    <m/>
    <m/>
    <m/>
    <m/>
    <m/>
    <m/>
    <m/>
    <m/>
  </r>
  <r>
    <x v="0"/>
    <x v="1"/>
    <x v="14"/>
    <x v="3"/>
    <n v="2021856"/>
    <n v="0"/>
    <n v="0"/>
    <n v="0"/>
    <m/>
    <m/>
    <m/>
    <m/>
    <m/>
    <m/>
    <m/>
    <m/>
    <m/>
    <m/>
    <m/>
    <m/>
    <m/>
    <m/>
    <m/>
    <m/>
    <m/>
    <m/>
    <m/>
    <m/>
    <m/>
    <m/>
    <m/>
    <m/>
    <m/>
    <m/>
    <m/>
  </r>
  <r>
    <x v="0"/>
    <x v="2"/>
    <x v="15"/>
    <x v="3"/>
    <m/>
    <n v="0"/>
    <n v="0"/>
    <n v="0"/>
    <m/>
    <m/>
    <m/>
    <m/>
    <m/>
    <m/>
    <m/>
    <m/>
    <m/>
    <m/>
    <m/>
    <m/>
    <m/>
    <m/>
    <m/>
    <m/>
    <m/>
    <m/>
    <m/>
    <m/>
    <m/>
    <m/>
    <m/>
    <m/>
    <m/>
    <m/>
    <m/>
  </r>
  <r>
    <x v="0"/>
    <x v="1"/>
    <x v="16"/>
    <x v="3"/>
    <n v="62100"/>
    <n v="0"/>
    <n v="0"/>
    <n v="0"/>
    <m/>
    <m/>
    <m/>
    <m/>
    <m/>
    <m/>
    <m/>
    <m/>
    <m/>
    <m/>
    <m/>
    <m/>
    <m/>
    <m/>
    <m/>
    <m/>
    <m/>
    <m/>
    <m/>
    <m/>
    <m/>
    <m/>
    <m/>
    <m/>
    <m/>
    <m/>
    <m/>
  </r>
  <r>
    <x v="0"/>
    <x v="1"/>
    <x v="17"/>
    <x v="3"/>
    <m/>
    <n v="0"/>
    <n v="0"/>
    <n v="0"/>
    <m/>
    <m/>
    <m/>
    <m/>
    <m/>
    <m/>
    <m/>
    <m/>
    <m/>
    <m/>
    <m/>
    <m/>
    <m/>
    <m/>
    <m/>
    <m/>
    <m/>
    <m/>
    <m/>
    <m/>
    <m/>
    <m/>
    <m/>
    <m/>
    <m/>
    <m/>
    <m/>
  </r>
  <r>
    <x v="0"/>
    <x v="2"/>
    <x v="18"/>
    <x v="3"/>
    <m/>
    <n v="0"/>
    <n v="0"/>
    <n v="0"/>
    <m/>
    <m/>
    <m/>
    <m/>
    <m/>
    <m/>
    <m/>
    <m/>
    <m/>
    <m/>
    <m/>
    <m/>
    <m/>
    <m/>
    <m/>
    <m/>
    <m/>
    <m/>
    <m/>
    <m/>
    <m/>
    <m/>
    <m/>
    <m/>
    <m/>
    <m/>
    <m/>
  </r>
  <r>
    <x v="0"/>
    <x v="0"/>
    <x v="0"/>
    <x v="4"/>
    <n v="10338348"/>
    <n v="2564037"/>
    <n v="0"/>
    <n v="0"/>
    <m/>
    <m/>
    <m/>
    <m/>
    <m/>
    <m/>
    <m/>
    <m/>
    <m/>
    <m/>
    <m/>
    <m/>
    <m/>
    <m/>
    <m/>
    <m/>
    <m/>
    <m/>
    <m/>
    <m/>
    <m/>
    <m/>
    <m/>
    <m/>
    <m/>
    <m/>
    <m/>
  </r>
  <r>
    <x v="0"/>
    <x v="0"/>
    <x v="1"/>
    <x v="4"/>
    <n v="26356313"/>
    <n v="22197391"/>
    <n v="0"/>
    <n v="0"/>
    <m/>
    <m/>
    <m/>
    <m/>
    <m/>
    <m/>
    <m/>
    <m/>
    <m/>
    <m/>
    <m/>
    <m/>
    <m/>
    <m/>
    <m/>
    <m/>
    <m/>
    <m/>
    <m/>
    <m/>
    <m/>
    <m/>
    <m/>
    <m/>
    <m/>
    <m/>
    <m/>
  </r>
  <r>
    <x v="0"/>
    <x v="0"/>
    <x v="2"/>
    <x v="4"/>
    <n v="22937591"/>
    <n v="27486446"/>
    <n v="0"/>
    <n v="0"/>
    <m/>
    <m/>
    <m/>
    <m/>
    <m/>
    <m/>
    <m/>
    <m/>
    <m/>
    <m/>
    <m/>
    <m/>
    <m/>
    <m/>
    <m/>
    <m/>
    <m/>
    <m/>
    <m/>
    <m/>
    <m/>
    <m/>
    <m/>
    <m/>
    <m/>
    <m/>
    <m/>
  </r>
  <r>
    <x v="0"/>
    <x v="0"/>
    <x v="3"/>
    <x v="4"/>
    <n v="19680251"/>
    <n v="6774024"/>
    <n v="0"/>
    <n v="0"/>
    <m/>
    <m/>
    <m/>
    <m/>
    <m/>
    <m/>
    <m/>
    <m/>
    <m/>
    <m/>
    <m/>
    <m/>
    <m/>
    <m/>
    <m/>
    <m/>
    <m/>
    <m/>
    <m/>
    <m/>
    <m/>
    <m/>
    <m/>
    <m/>
    <m/>
    <m/>
    <m/>
  </r>
  <r>
    <x v="0"/>
    <x v="0"/>
    <x v="4"/>
    <x v="4"/>
    <n v="23271824"/>
    <n v="11189032"/>
    <n v="0"/>
    <n v="0"/>
    <m/>
    <m/>
    <m/>
    <m/>
    <m/>
    <m/>
    <m/>
    <m/>
    <m/>
    <m/>
    <m/>
    <m/>
    <m/>
    <m/>
    <m/>
    <m/>
    <m/>
    <m/>
    <m/>
    <m/>
    <m/>
    <m/>
    <m/>
    <m/>
    <m/>
    <m/>
    <m/>
  </r>
  <r>
    <x v="0"/>
    <x v="0"/>
    <x v="5"/>
    <x v="4"/>
    <n v="34927144"/>
    <n v="5402337"/>
    <n v="0"/>
    <n v="0"/>
    <m/>
    <m/>
    <m/>
    <m/>
    <m/>
    <m/>
    <m/>
    <m/>
    <m/>
    <m/>
    <m/>
    <m/>
    <m/>
    <m/>
    <m/>
    <m/>
    <m/>
    <m/>
    <m/>
    <m/>
    <m/>
    <m/>
    <m/>
    <m/>
    <m/>
    <m/>
    <m/>
  </r>
  <r>
    <x v="0"/>
    <x v="0"/>
    <x v="6"/>
    <x v="4"/>
    <n v="16366429"/>
    <n v="17883103"/>
    <n v="0"/>
    <n v="0"/>
    <m/>
    <m/>
    <m/>
    <m/>
    <m/>
    <m/>
    <m/>
    <m/>
    <m/>
    <m/>
    <m/>
    <m/>
    <m/>
    <m/>
    <m/>
    <m/>
    <m/>
    <m/>
    <m/>
    <m/>
    <m/>
    <m/>
    <m/>
    <m/>
    <m/>
    <m/>
    <m/>
  </r>
  <r>
    <x v="0"/>
    <x v="0"/>
    <x v="7"/>
    <x v="4"/>
    <n v="24411642"/>
    <n v="21285928"/>
    <n v="0"/>
    <n v="0"/>
    <m/>
    <m/>
    <m/>
    <m/>
    <m/>
    <m/>
    <m/>
    <m/>
    <m/>
    <m/>
    <m/>
    <m/>
    <m/>
    <m/>
    <m/>
    <m/>
    <m/>
    <m/>
    <m/>
    <m/>
    <m/>
    <m/>
    <m/>
    <m/>
    <m/>
    <m/>
    <m/>
  </r>
  <r>
    <x v="0"/>
    <x v="0"/>
    <x v="8"/>
    <x v="4"/>
    <n v="16434996"/>
    <n v="3412399"/>
    <n v="0"/>
    <n v="0"/>
    <m/>
    <m/>
    <m/>
    <m/>
    <m/>
    <m/>
    <m/>
    <m/>
    <m/>
    <m/>
    <m/>
    <m/>
    <m/>
    <m/>
    <m/>
    <m/>
    <m/>
    <m/>
    <m/>
    <m/>
    <m/>
    <m/>
    <m/>
    <m/>
    <m/>
    <m/>
    <m/>
  </r>
  <r>
    <x v="0"/>
    <x v="1"/>
    <x v="9"/>
    <x v="4"/>
    <n v="25488056"/>
    <n v="29542866"/>
    <n v="28130868"/>
    <n v="0"/>
    <m/>
    <m/>
    <m/>
    <m/>
    <m/>
    <m/>
    <m/>
    <m/>
    <m/>
    <m/>
    <m/>
    <m/>
    <m/>
    <m/>
    <m/>
    <m/>
    <m/>
    <m/>
    <m/>
    <m/>
    <m/>
    <m/>
    <m/>
    <m/>
    <m/>
    <m/>
    <m/>
  </r>
  <r>
    <x v="0"/>
    <x v="1"/>
    <x v="10"/>
    <x v="4"/>
    <n v="23215909"/>
    <n v="10910944"/>
    <n v="15072769"/>
    <n v="0"/>
    <m/>
    <m/>
    <m/>
    <m/>
    <m/>
    <m/>
    <m/>
    <m/>
    <m/>
    <m/>
    <m/>
    <m/>
    <m/>
    <m/>
    <m/>
    <m/>
    <m/>
    <m/>
    <m/>
    <m/>
    <m/>
    <m/>
    <m/>
    <m/>
    <m/>
    <m/>
    <m/>
  </r>
  <r>
    <x v="0"/>
    <x v="2"/>
    <x v="11"/>
    <x v="4"/>
    <n v="25638984"/>
    <n v="19983958"/>
    <n v="34473530"/>
    <n v="0"/>
    <m/>
    <m/>
    <m/>
    <m/>
    <m/>
    <m/>
    <m/>
    <m/>
    <m/>
    <m/>
    <m/>
    <m/>
    <m/>
    <m/>
    <m/>
    <m/>
    <m/>
    <m/>
    <m/>
    <m/>
    <m/>
    <m/>
    <m/>
    <m/>
    <m/>
    <m/>
    <m/>
  </r>
  <r>
    <x v="0"/>
    <x v="2"/>
    <x v="12"/>
    <x v="4"/>
    <n v="23886638"/>
    <n v="36207784"/>
    <n v="33903771"/>
    <n v="0"/>
    <m/>
    <m/>
    <m/>
    <m/>
    <m/>
    <m/>
    <m/>
    <m/>
    <m/>
    <m/>
    <m/>
    <m/>
    <m/>
    <m/>
    <m/>
    <m/>
    <m/>
    <m/>
    <m/>
    <m/>
    <m/>
    <m/>
    <m/>
    <m/>
    <m/>
    <m/>
    <m/>
  </r>
  <r>
    <x v="0"/>
    <x v="2"/>
    <x v="13"/>
    <x v="4"/>
    <n v="42692626"/>
    <n v="24339000"/>
    <n v="42025415"/>
    <n v="0"/>
    <m/>
    <m/>
    <m/>
    <m/>
    <m/>
    <m/>
    <m/>
    <m/>
    <m/>
    <m/>
    <m/>
    <m/>
    <m/>
    <m/>
    <m/>
    <m/>
    <m/>
    <m/>
    <m/>
    <m/>
    <m/>
    <m/>
    <m/>
    <m/>
    <m/>
    <m/>
    <m/>
  </r>
  <r>
    <x v="0"/>
    <x v="1"/>
    <x v="14"/>
    <x v="4"/>
    <n v="25011461"/>
    <n v="30690134"/>
    <n v="35028844"/>
    <n v="0"/>
    <m/>
    <m/>
    <m/>
    <m/>
    <m/>
    <m/>
    <m/>
    <m/>
    <m/>
    <m/>
    <m/>
    <m/>
    <m/>
    <m/>
    <m/>
    <m/>
    <m/>
    <m/>
    <m/>
    <m/>
    <m/>
    <m/>
    <m/>
    <m/>
    <m/>
    <m/>
    <m/>
  </r>
  <r>
    <x v="0"/>
    <x v="2"/>
    <x v="15"/>
    <x v="4"/>
    <n v="17363675"/>
    <n v="9486403"/>
    <n v="0"/>
    <n v="0"/>
    <m/>
    <m/>
    <m/>
    <m/>
    <m/>
    <m/>
    <m/>
    <m/>
    <m/>
    <m/>
    <m/>
    <m/>
    <m/>
    <m/>
    <m/>
    <m/>
    <m/>
    <m/>
    <m/>
    <m/>
    <m/>
    <m/>
    <m/>
    <m/>
    <m/>
    <m/>
    <m/>
  </r>
  <r>
    <x v="0"/>
    <x v="1"/>
    <x v="16"/>
    <x v="4"/>
    <n v="19951231"/>
    <n v="7647415"/>
    <n v="0"/>
    <n v="0"/>
    <m/>
    <m/>
    <m/>
    <m/>
    <m/>
    <m/>
    <m/>
    <m/>
    <m/>
    <m/>
    <m/>
    <m/>
    <m/>
    <m/>
    <m/>
    <m/>
    <m/>
    <m/>
    <m/>
    <m/>
    <m/>
    <m/>
    <m/>
    <m/>
    <m/>
    <m/>
    <m/>
  </r>
  <r>
    <x v="0"/>
    <x v="1"/>
    <x v="17"/>
    <x v="4"/>
    <n v="19918439"/>
    <n v="12926130"/>
    <n v="16895824"/>
    <n v="0"/>
    <m/>
    <m/>
    <m/>
    <m/>
    <m/>
    <m/>
    <m/>
    <m/>
    <m/>
    <m/>
    <m/>
    <m/>
    <m/>
    <m/>
    <m/>
    <m/>
    <m/>
    <m/>
    <m/>
    <m/>
    <m/>
    <m/>
    <m/>
    <m/>
    <m/>
    <m/>
    <m/>
  </r>
  <r>
    <x v="0"/>
    <x v="2"/>
    <x v="18"/>
    <x v="4"/>
    <n v="16062592"/>
    <n v="6531959"/>
    <n v="22841254"/>
    <n v="0"/>
    <m/>
    <m/>
    <m/>
    <m/>
    <m/>
    <m/>
    <m/>
    <m/>
    <m/>
    <m/>
    <m/>
    <m/>
    <m/>
    <m/>
    <m/>
    <m/>
    <m/>
    <m/>
    <m/>
    <m/>
    <m/>
    <m/>
    <m/>
    <m/>
    <m/>
    <m/>
    <m/>
  </r>
  <r>
    <x v="0"/>
    <x v="0"/>
    <x v="0"/>
    <x v="5"/>
    <n v="0"/>
    <n v="1000779"/>
    <n v="0"/>
    <n v="0"/>
    <m/>
    <m/>
    <m/>
    <m/>
    <m/>
    <m/>
    <m/>
    <m/>
    <m/>
    <m/>
    <m/>
    <m/>
    <m/>
    <m/>
    <m/>
    <m/>
    <m/>
    <m/>
    <m/>
    <m/>
    <m/>
    <m/>
    <m/>
    <m/>
    <m/>
    <m/>
    <m/>
  </r>
  <r>
    <x v="0"/>
    <x v="0"/>
    <x v="1"/>
    <x v="5"/>
    <n v="0"/>
    <n v="970000"/>
    <n v="0"/>
    <n v="0"/>
    <m/>
    <m/>
    <m/>
    <m/>
    <m/>
    <m/>
    <m/>
    <m/>
    <m/>
    <m/>
    <m/>
    <m/>
    <m/>
    <m/>
    <m/>
    <m/>
    <m/>
    <m/>
    <m/>
    <m/>
    <m/>
    <m/>
    <m/>
    <m/>
    <m/>
    <m/>
    <m/>
  </r>
  <r>
    <x v="0"/>
    <x v="0"/>
    <x v="2"/>
    <x v="5"/>
    <n v="0"/>
    <n v="1801656"/>
    <n v="0"/>
    <n v="0"/>
    <m/>
    <m/>
    <m/>
    <m/>
    <m/>
    <m/>
    <m/>
    <m/>
    <m/>
    <m/>
    <m/>
    <m/>
    <m/>
    <m/>
    <m/>
    <m/>
    <m/>
    <m/>
    <m/>
    <m/>
    <m/>
    <m/>
    <m/>
    <m/>
    <m/>
    <m/>
    <m/>
  </r>
  <r>
    <x v="0"/>
    <x v="0"/>
    <x v="3"/>
    <x v="5"/>
    <n v="0"/>
    <n v="1000000"/>
    <n v="0"/>
    <n v="0"/>
    <m/>
    <m/>
    <m/>
    <m/>
    <m/>
    <m/>
    <m/>
    <m/>
    <m/>
    <m/>
    <m/>
    <m/>
    <m/>
    <m/>
    <m/>
    <m/>
    <m/>
    <m/>
    <m/>
    <m/>
    <m/>
    <m/>
    <m/>
    <m/>
    <m/>
    <m/>
    <m/>
  </r>
  <r>
    <x v="0"/>
    <x v="0"/>
    <x v="4"/>
    <x v="5"/>
    <n v="0"/>
    <n v="2101723"/>
    <n v="0"/>
    <n v="0"/>
    <m/>
    <m/>
    <m/>
    <m/>
    <m/>
    <m/>
    <m/>
    <m/>
    <m/>
    <m/>
    <m/>
    <m/>
    <m/>
    <m/>
    <m/>
    <m/>
    <m/>
    <m/>
    <m/>
    <m/>
    <m/>
    <m/>
    <m/>
    <m/>
    <m/>
    <m/>
    <m/>
  </r>
  <r>
    <x v="0"/>
    <x v="0"/>
    <x v="5"/>
    <x v="5"/>
    <n v="0"/>
    <n v="0"/>
    <n v="0"/>
    <n v="0"/>
    <m/>
    <m/>
    <m/>
    <m/>
    <m/>
    <m/>
    <m/>
    <m/>
    <m/>
    <m/>
    <m/>
    <m/>
    <m/>
    <m/>
    <m/>
    <m/>
    <m/>
    <m/>
    <m/>
    <m/>
    <m/>
    <m/>
    <m/>
    <m/>
    <m/>
    <m/>
    <m/>
  </r>
  <r>
    <x v="0"/>
    <x v="0"/>
    <x v="6"/>
    <x v="5"/>
    <n v="0"/>
    <n v="0"/>
    <n v="0"/>
    <n v="0"/>
    <m/>
    <m/>
    <m/>
    <m/>
    <m/>
    <m/>
    <m/>
    <m/>
    <m/>
    <m/>
    <m/>
    <m/>
    <m/>
    <m/>
    <m/>
    <m/>
    <m/>
    <m/>
    <m/>
    <m/>
    <m/>
    <m/>
    <m/>
    <m/>
    <m/>
    <m/>
    <m/>
  </r>
  <r>
    <x v="0"/>
    <x v="0"/>
    <x v="7"/>
    <x v="5"/>
    <n v="0"/>
    <n v="1190000"/>
    <n v="0"/>
    <n v="0"/>
    <m/>
    <m/>
    <m/>
    <m/>
    <m/>
    <m/>
    <m/>
    <m/>
    <m/>
    <m/>
    <m/>
    <m/>
    <m/>
    <m/>
    <m/>
    <m/>
    <m/>
    <m/>
    <m/>
    <m/>
    <m/>
    <m/>
    <m/>
    <m/>
    <m/>
    <m/>
    <m/>
  </r>
  <r>
    <x v="0"/>
    <x v="0"/>
    <x v="8"/>
    <x v="5"/>
    <n v="0"/>
    <n v="1045816"/>
    <n v="0"/>
    <n v="0"/>
    <m/>
    <m/>
    <m/>
    <m/>
    <m/>
    <m/>
    <m/>
    <m/>
    <m/>
    <m/>
    <m/>
    <m/>
    <m/>
    <m/>
    <m/>
    <m/>
    <m/>
    <m/>
    <m/>
    <m/>
    <m/>
    <m/>
    <m/>
    <m/>
    <m/>
    <m/>
    <m/>
  </r>
  <r>
    <x v="0"/>
    <x v="1"/>
    <x v="9"/>
    <x v="5"/>
    <n v="0"/>
    <n v="5316098"/>
    <n v="0"/>
    <n v="0"/>
    <m/>
    <m/>
    <m/>
    <m/>
    <m/>
    <m/>
    <m/>
    <m/>
    <m/>
    <m/>
    <m/>
    <m/>
    <m/>
    <m/>
    <m/>
    <m/>
    <m/>
    <m/>
    <m/>
    <m/>
    <m/>
    <m/>
    <m/>
    <m/>
    <m/>
    <m/>
    <m/>
  </r>
  <r>
    <x v="0"/>
    <x v="1"/>
    <x v="10"/>
    <x v="5"/>
    <n v="0"/>
    <n v="5401517"/>
    <n v="0"/>
    <n v="0"/>
    <m/>
    <m/>
    <m/>
    <m/>
    <m/>
    <m/>
    <m/>
    <m/>
    <m/>
    <m/>
    <m/>
    <m/>
    <m/>
    <m/>
    <m/>
    <m/>
    <m/>
    <m/>
    <m/>
    <m/>
    <m/>
    <m/>
    <m/>
    <m/>
    <m/>
    <m/>
    <m/>
  </r>
  <r>
    <x v="0"/>
    <x v="2"/>
    <x v="11"/>
    <x v="5"/>
    <n v="0"/>
    <n v="3994000"/>
    <n v="0"/>
    <n v="0"/>
    <m/>
    <m/>
    <m/>
    <m/>
    <m/>
    <m/>
    <m/>
    <m/>
    <m/>
    <m/>
    <m/>
    <m/>
    <m/>
    <m/>
    <m/>
    <m/>
    <m/>
    <m/>
    <m/>
    <m/>
    <m/>
    <m/>
    <m/>
    <m/>
    <m/>
    <m/>
    <m/>
  </r>
  <r>
    <x v="0"/>
    <x v="2"/>
    <x v="12"/>
    <x v="5"/>
    <n v="0"/>
    <n v="5130000"/>
    <n v="0"/>
    <n v="0"/>
    <m/>
    <m/>
    <m/>
    <m/>
    <m/>
    <m/>
    <m/>
    <m/>
    <m/>
    <m/>
    <m/>
    <m/>
    <m/>
    <m/>
    <m/>
    <m/>
    <m/>
    <m/>
    <m/>
    <m/>
    <m/>
    <m/>
    <m/>
    <m/>
    <m/>
    <m/>
    <m/>
  </r>
  <r>
    <x v="0"/>
    <x v="2"/>
    <x v="13"/>
    <x v="5"/>
    <n v="0"/>
    <n v="2991457"/>
    <n v="0"/>
    <n v="0"/>
    <m/>
    <m/>
    <m/>
    <m/>
    <m/>
    <m/>
    <m/>
    <m/>
    <m/>
    <m/>
    <m/>
    <m/>
    <m/>
    <m/>
    <m/>
    <m/>
    <m/>
    <m/>
    <m/>
    <m/>
    <m/>
    <m/>
    <m/>
    <m/>
    <m/>
    <m/>
    <m/>
  </r>
  <r>
    <x v="0"/>
    <x v="1"/>
    <x v="14"/>
    <x v="5"/>
    <n v="0"/>
    <n v="3380000"/>
    <n v="0"/>
    <n v="0"/>
    <m/>
    <m/>
    <m/>
    <m/>
    <m/>
    <m/>
    <m/>
    <m/>
    <m/>
    <m/>
    <m/>
    <m/>
    <m/>
    <m/>
    <m/>
    <m/>
    <m/>
    <m/>
    <m/>
    <m/>
    <m/>
    <m/>
    <m/>
    <m/>
    <m/>
    <m/>
    <m/>
  </r>
  <r>
    <x v="0"/>
    <x v="2"/>
    <x v="15"/>
    <x v="5"/>
    <n v="0"/>
    <n v="2590896"/>
    <n v="0"/>
    <n v="0"/>
    <m/>
    <m/>
    <m/>
    <m/>
    <m/>
    <m/>
    <m/>
    <m/>
    <m/>
    <m/>
    <m/>
    <m/>
    <m/>
    <m/>
    <m/>
    <m/>
    <m/>
    <m/>
    <m/>
    <m/>
    <m/>
    <m/>
    <m/>
    <m/>
    <m/>
    <m/>
    <m/>
  </r>
  <r>
    <x v="0"/>
    <x v="1"/>
    <x v="16"/>
    <x v="5"/>
    <n v="0"/>
    <n v="0"/>
    <n v="0"/>
    <n v="0"/>
    <m/>
    <m/>
    <m/>
    <m/>
    <m/>
    <m/>
    <m/>
    <m/>
    <m/>
    <m/>
    <m/>
    <m/>
    <m/>
    <m/>
    <m/>
    <m/>
    <m/>
    <m/>
    <m/>
    <m/>
    <m/>
    <m/>
    <m/>
    <m/>
    <m/>
    <m/>
    <m/>
  </r>
  <r>
    <x v="0"/>
    <x v="1"/>
    <x v="17"/>
    <x v="5"/>
    <n v="0"/>
    <n v="4650887"/>
    <n v="0"/>
    <n v="0"/>
    <m/>
    <m/>
    <m/>
    <m/>
    <m/>
    <m/>
    <m/>
    <m/>
    <m/>
    <m/>
    <m/>
    <m/>
    <m/>
    <m/>
    <m/>
    <m/>
    <m/>
    <m/>
    <m/>
    <m/>
    <m/>
    <m/>
    <m/>
    <m/>
    <m/>
    <m/>
    <m/>
  </r>
  <r>
    <x v="0"/>
    <x v="2"/>
    <x v="18"/>
    <x v="5"/>
    <n v="0"/>
    <n v="1670000"/>
    <n v="0"/>
    <n v="0"/>
    <m/>
    <m/>
    <m/>
    <m/>
    <m/>
    <m/>
    <m/>
    <m/>
    <m/>
    <m/>
    <m/>
    <m/>
    <m/>
    <m/>
    <m/>
    <m/>
    <m/>
    <m/>
    <m/>
    <m/>
    <m/>
    <m/>
    <m/>
    <m/>
    <m/>
    <m/>
    <m/>
  </r>
  <r>
    <x v="0"/>
    <x v="0"/>
    <x v="0"/>
    <x v="6"/>
    <n v="0"/>
    <n v="0"/>
    <n v="0"/>
    <n v="564662"/>
    <m/>
    <m/>
    <m/>
    <m/>
    <m/>
    <m/>
    <m/>
    <m/>
    <m/>
    <m/>
    <m/>
    <m/>
    <m/>
    <m/>
    <n v="8610"/>
    <n v="8.77"/>
    <n v="67"/>
    <m/>
    <m/>
    <m/>
    <m/>
    <m/>
    <m/>
    <m/>
    <m/>
    <m/>
    <m/>
  </r>
  <r>
    <x v="0"/>
    <x v="0"/>
    <x v="1"/>
    <x v="6"/>
    <n v="0"/>
    <n v="5700764"/>
    <n v="0"/>
    <n v="491010"/>
    <m/>
    <m/>
    <m/>
    <m/>
    <m/>
    <m/>
    <m/>
    <m/>
    <m/>
    <m/>
    <m/>
    <m/>
    <m/>
    <m/>
    <n v="12140"/>
    <n v="5.34"/>
    <n v="71.8"/>
    <m/>
    <m/>
    <m/>
    <m/>
    <m/>
    <m/>
    <m/>
    <m/>
    <m/>
    <m/>
  </r>
  <r>
    <x v="0"/>
    <x v="0"/>
    <x v="2"/>
    <x v="6"/>
    <n v="0"/>
    <n v="3325446"/>
    <n v="0"/>
    <n v="417358"/>
    <m/>
    <m/>
    <m/>
    <m/>
    <m/>
    <m/>
    <m/>
    <m/>
    <m/>
    <m/>
    <m/>
    <m/>
    <m/>
    <m/>
    <n v="10654"/>
    <n v="3.82"/>
    <n v="70.83"/>
    <m/>
    <m/>
    <m/>
    <m/>
    <m/>
    <m/>
    <m/>
    <m/>
    <m/>
    <m/>
  </r>
  <r>
    <x v="0"/>
    <x v="0"/>
    <x v="3"/>
    <x v="6"/>
    <n v="0"/>
    <n v="3500000"/>
    <n v="0"/>
    <n v="638313"/>
    <m/>
    <m/>
    <m/>
    <m/>
    <m/>
    <m/>
    <m/>
    <m/>
    <m/>
    <m/>
    <m/>
    <m/>
    <m/>
    <m/>
    <n v="10121"/>
    <n v="4.92"/>
    <n v="74.599999999999994"/>
    <m/>
    <m/>
    <m/>
    <m/>
    <m/>
    <m/>
    <m/>
    <m/>
    <m/>
    <m/>
  </r>
  <r>
    <x v="0"/>
    <x v="0"/>
    <x v="4"/>
    <x v="6"/>
    <n v="0"/>
    <n v="1662723"/>
    <n v="0"/>
    <n v="491010"/>
    <m/>
    <m/>
    <m/>
    <m/>
    <m/>
    <m/>
    <m/>
    <m/>
    <m/>
    <m/>
    <m/>
    <m/>
    <m/>
    <m/>
    <n v="10610"/>
    <n v="4.13"/>
    <n v="75.09"/>
    <m/>
    <m/>
    <m/>
    <m/>
    <m/>
    <m/>
    <m/>
    <m/>
    <m/>
    <m/>
  </r>
  <r>
    <x v="0"/>
    <x v="0"/>
    <x v="5"/>
    <x v="6"/>
    <n v="0"/>
    <n v="7900255"/>
    <n v="0"/>
    <n v="564662"/>
    <m/>
    <m/>
    <m/>
    <m/>
    <m/>
    <m/>
    <m/>
    <m/>
    <m/>
    <m/>
    <m/>
    <m/>
    <m/>
    <m/>
    <n v="13246"/>
    <n v="8.2100000000000009"/>
    <n v="66.53"/>
    <m/>
    <m/>
    <m/>
    <m/>
    <m/>
    <m/>
    <m/>
    <m/>
    <m/>
    <m/>
  </r>
  <r>
    <x v="0"/>
    <x v="0"/>
    <x v="6"/>
    <x v="6"/>
    <n v="0"/>
    <n v="3325446"/>
    <n v="0"/>
    <n v="564662"/>
    <m/>
    <m/>
    <m/>
    <m/>
    <m/>
    <m/>
    <m/>
    <m/>
    <m/>
    <m/>
    <m/>
    <m/>
    <m/>
    <m/>
    <n v="9294"/>
    <n v="5.12"/>
    <n v="68.040000000000006"/>
    <m/>
    <m/>
    <m/>
    <m/>
    <m/>
    <m/>
    <m/>
    <m/>
    <m/>
    <m/>
  </r>
  <r>
    <x v="0"/>
    <x v="0"/>
    <x v="7"/>
    <x v="6"/>
    <n v="0"/>
    <n v="0"/>
    <n v="0"/>
    <n v="491010"/>
    <m/>
    <m/>
    <m/>
    <m/>
    <m/>
    <m/>
    <m/>
    <m/>
    <m/>
    <m/>
    <m/>
    <m/>
    <m/>
    <m/>
    <n v="11261"/>
    <n v="7.48"/>
    <n v="70.23"/>
    <m/>
    <m/>
    <m/>
    <m/>
    <m/>
    <m/>
    <m/>
    <m/>
    <m/>
    <m/>
  </r>
  <r>
    <x v="0"/>
    <x v="0"/>
    <x v="8"/>
    <x v="6"/>
    <n v="0"/>
    <n v="0"/>
    <n v="0"/>
    <n v="491010"/>
    <m/>
    <m/>
    <m/>
    <m/>
    <m/>
    <m/>
    <m/>
    <m/>
    <m/>
    <m/>
    <m/>
    <m/>
    <m/>
    <m/>
    <n v="11000"/>
    <n v="5.24"/>
    <n v="70.650000000000006"/>
    <m/>
    <m/>
    <m/>
    <m/>
    <m/>
    <m/>
    <m/>
    <m/>
    <m/>
    <m/>
  </r>
  <r>
    <x v="0"/>
    <x v="1"/>
    <x v="9"/>
    <x v="6"/>
    <n v="0"/>
    <n v="1500000"/>
    <n v="0"/>
    <n v="417358"/>
    <m/>
    <m/>
    <m/>
    <m/>
    <m/>
    <m/>
    <m/>
    <m/>
    <m/>
    <m/>
    <m/>
    <m/>
    <m/>
    <m/>
    <n v="11456"/>
    <n v="5.13"/>
    <n v="70.81"/>
    <m/>
    <m/>
    <m/>
    <m/>
    <m/>
    <m/>
    <m/>
    <m/>
    <m/>
    <m/>
  </r>
  <r>
    <x v="0"/>
    <x v="1"/>
    <x v="10"/>
    <x v="6"/>
    <n v="0"/>
    <n v="6317707"/>
    <n v="0"/>
    <n v="417358"/>
    <m/>
    <m/>
    <m/>
    <m/>
    <m/>
    <m/>
    <m/>
    <m/>
    <m/>
    <m/>
    <m/>
    <m/>
    <m/>
    <m/>
    <n v="9088"/>
    <n v="3.36"/>
    <n v="66.92"/>
    <m/>
    <m/>
    <m/>
    <m/>
    <m/>
    <m/>
    <m/>
    <m/>
    <m/>
    <m/>
  </r>
  <r>
    <x v="0"/>
    <x v="2"/>
    <x v="11"/>
    <x v="6"/>
    <n v="0"/>
    <n v="5294000"/>
    <n v="0"/>
    <n v="417358"/>
    <m/>
    <m/>
    <m/>
    <m/>
    <m/>
    <m/>
    <m/>
    <m/>
    <m/>
    <m/>
    <m/>
    <m/>
    <m/>
    <m/>
    <n v="11574"/>
    <n v="4.8"/>
    <n v="71.42"/>
    <m/>
    <m/>
    <m/>
    <m/>
    <m/>
    <m/>
    <m/>
    <m/>
    <m/>
    <m/>
  </r>
  <r>
    <x v="0"/>
    <x v="2"/>
    <x v="12"/>
    <x v="6"/>
    <n v="0"/>
    <n v="10195000"/>
    <n v="0"/>
    <n v="417358"/>
    <m/>
    <m/>
    <m/>
    <m/>
    <m/>
    <m/>
    <m/>
    <m/>
    <m/>
    <m/>
    <m/>
    <m/>
    <m/>
    <m/>
    <n v="11776"/>
    <n v="3.74"/>
    <n v="73.23"/>
    <m/>
    <m/>
    <m/>
    <m/>
    <m/>
    <m/>
    <m/>
    <m/>
    <m/>
    <m/>
  </r>
  <r>
    <x v="0"/>
    <x v="2"/>
    <x v="13"/>
    <x v="6"/>
    <n v="0"/>
    <n v="6902597"/>
    <n v="0"/>
    <n v="417358"/>
    <m/>
    <m/>
    <m/>
    <m/>
    <m/>
    <m/>
    <m/>
    <m/>
    <m/>
    <m/>
    <m/>
    <m/>
    <m/>
    <m/>
    <n v="10028"/>
    <n v="5.49"/>
    <n v="71.62"/>
    <m/>
    <m/>
    <m/>
    <m/>
    <m/>
    <m/>
    <m/>
    <m/>
    <m/>
    <m/>
  </r>
  <r>
    <x v="0"/>
    <x v="1"/>
    <x v="14"/>
    <x v="6"/>
    <n v="0"/>
    <n v="9526282"/>
    <n v="0"/>
    <n v="417358"/>
    <m/>
    <m/>
    <m/>
    <m/>
    <m/>
    <m/>
    <m/>
    <m/>
    <m/>
    <m/>
    <m/>
    <m/>
    <m/>
    <m/>
    <n v="12779"/>
    <n v="5.75"/>
    <n v="69.790000000000006"/>
    <m/>
    <m/>
    <m/>
    <m/>
    <m/>
    <m/>
    <m/>
    <m/>
    <m/>
    <m/>
  </r>
  <r>
    <x v="0"/>
    <x v="2"/>
    <x v="15"/>
    <x v="6"/>
    <n v="0"/>
    <n v="1209929"/>
    <n v="0"/>
    <n v="417358"/>
    <m/>
    <m/>
    <m/>
    <m/>
    <m/>
    <m/>
    <m/>
    <m/>
    <m/>
    <m/>
    <m/>
    <m/>
    <m/>
    <m/>
    <n v="12130"/>
    <n v="4.8"/>
    <n v="65.75"/>
    <m/>
    <m/>
    <m/>
    <m/>
    <m/>
    <m/>
    <m/>
    <m/>
    <m/>
    <m/>
  </r>
  <r>
    <x v="0"/>
    <x v="1"/>
    <x v="16"/>
    <x v="6"/>
    <n v="0"/>
    <n v="1080016"/>
    <n v="0"/>
    <n v="417358"/>
    <m/>
    <m/>
    <m/>
    <m/>
    <m/>
    <m/>
    <m/>
    <m/>
    <m/>
    <m/>
    <m/>
    <m/>
    <m/>
    <m/>
    <n v="11418"/>
    <n v="5.44"/>
    <n v="72.69"/>
    <m/>
    <m/>
    <m/>
    <m/>
    <m/>
    <m/>
    <m/>
    <m/>
    <m/>
    <m/>
  </r>
  <r>
    <x v="0"/>
    <x v="1"/>
    <x v="17"/>
    <x v="6"/>
    <n v="0"/>
    <n v="3907954"/>
    <n v="0"/>
    <n v="417358"/>
    <m/>
    <m/>
    <m/>
    <m/>
    <m/>
    <m/>
    <m/>
    <m/>
    <m/>
    <m/>
    <m/>
    <m/>
    <m/>
    <m/>
    <n v="8796"/>
    <n v="2.2799999999999998"/>
    <n v="80.36"/>
    <m/>
    <m/>
    <m/>
    <m/>
    <m/>
    <m/>
    <m/>
    <m/>
    <m/>
    <m/>
  </r>
  <r>
    <x v="0"/>
    <x v="2"/>
    <x v="18"/>
    <x v="6"/>
    <n v="0"/>
    <n v="3000000"/>
    <n v="0"/>
    <n v="417358"/>
    <m/>
    <m/>
    <m/>
    <m/>
    <m/>
    <m/>
    <m/>
    <m/>
    <m/>
    <m/>
    <m/>
    <m/>
    <m/>
    <m/>
    <n v="8739"/>
    <n v="3.49"/>
    <n v="69.819999999999993"/>
    <m/>
    <m/>
    <m/>
    <m/>
    <m/>
    <m/>
    <m/>
    <m/>
    <m/>
    <m/>
  </r>
  <r>
    <x v="0"/>
    <x v="0"/>
    <x v="0"/>
    <x v="7"/>
    <n v="0"/>
    <n v="0"/>
    <n v="0"/>
    <n v="0"/>
    <m/>
    <m/>
    <m/>
    <m/>
    <m/>
    <m/>
    <m/>
    <m/>
    <m/>
    <m/>
    <m/>
    <m/>
    <m/>
    <m/>
    <m/>
    <m/>
    <m/>
    <m/>
    <m/>
    <m/>
    <m/>
    <m/>
    <m/>
    <m/>
    <m/>
    <m/>
    <m/>
  </r>
  <r>
    <x v="0"/>
    <x v="0"/>
    <x v="1"/>
    <x v="7"/>
    <n v="0"/>
    <n v="711780"/>
    <n v="0"/>
    <n v="0"/>
    <m/>
    <m/>
    <m/>
    <m/>
    <m/>
    <m/>
    <m/>
    <m/>
    <m/>
    <m/>
    <m/>
    <m/>
    <m/>
    <m/>
    <m/>
    <m/>
    <m/>
    <m/>
    <m/>
    <m/>
    <m/>
    <m/>
    <m/>
    <m/>
    <m/>
    <m/>
    <m/>
  </r>
  <r>
    <x v="0"/>
    <x v="0"/>
    <x v="2"/>
    <x v="7"/>
    <n v="0"/>
    <n v="1275972"/>
    <n v="0"/>
    <n v="0"/>
    <m/>
    <m/>
    <m/>
    <m/>
    <m/>
    <m/>
    <m/>
    <m/>
    <m/>
    <m/>
    <m/>
    <m/>
    <m/>
    <m/>
    <m/>
    <m/>
    <m/>
    <m/>
    <m/>
    <m/>
    <m/>
    <m/>
    <m/>
    <m/>
    <m/>
    <m/>
    <m/>
  </r>
  <r>
    <x v="0"/>
    <x v="0"/>
    <x v="3"/>
    <x v="7"/>
    <n v="0"/>
    <n v="343054"/>
    <n v="0"/>
    <n v="0"/>
    <m/>
    <m/>
    <m/>
    <m/>
    <m/>
    <m/>
    <m/>
    <m/>
    <m/>
    <m/>
    <m/>
    <m/>
    <m/>
    <m/>
    <m/>
    <m/>
    <m/>
    <m/>
    <m/>
    <m/>
    <m/>
    <m/>
    <m/>
    <m/>
    <m/>
    <m/>
    <m/>
  </r>
  <r>
    <x v="0"/>
    <x v="0"/>
    <x v="4"/>
    <x v="7"/>
    <n v="0"/>
    <n v="1868798"/>
    <n v="0"/>
    <n v="0"/>
    <m/>
    <m/>
    <m/>
    <m/>
    <m/>
    <m/>
    <m/>
    <m/>
    <m/>
    <m/>
    <m/>
    <m/>
    <m/>
    <m/>
    <m/>
    <m/>
    <m/>
    <m/>
    <m/>
    <m/>
    <m/>
    <m/>
    <m/>
    <m/>
    <m/>
    <m/>
    <m/>
  </r>
  <r>
    <x v="0"/>
    <x v="0"/>
    <x v="5"/>
    <x v="7"/>
    <n v="0"/>
    <n v="1282738"/>
    <n v="0"/>
    <n v="0"/>
    <m/>
    <m/>
    <m/>
    <m/>
    <m/>
    <m/>
    <m/>
    <m/>
    <m/>
    <m/>
    <m/>
    <m/>
    <m/>
    <m/>
    <m/>
    <m/>
    <m/>
    <m/>
    <m/>
    <m/>
    <m/>
    <m/>
    <m/>
    <m/>
    <m/>
    <m/>
    <m/>
  </r>
  <r>
    <x v="0"/>
    <x v="0"/>
    <x v="6"/>
    <x v="7"/>
    <n v="0"/>
    <n v="628742"/>
    <n v="0"/>
    <n v="0"/>
    <m/>
    <m/>
    <m/>
    <m/>
    <m/>
    <m/>
    <m/>
    <m/>
    <m/>
    <m/>
    <m/>
    <m/>
    <m/>
    <m/>
    <m/>
    <m/>
    <m/>
    <m/>
    <m/>
    <m/>
    <m/>
    <m/>
    <m/>
    <m/>
    <m/>
    <m/>
    <m/>
  </r>
  <r>
    <x v="0"/>
    <x v="0"/>
    <x v="7"/>
    <x v="7"/>
    <n v="0"/>
    <n v="807278"/>
    <n v="0"/>
    <n v="0"/>
    <m/>
    <m/>
    <m/>
    <m/>
    <m/>
    <m/>
    <m/>
    <m/>
    <m/>
    <m/>
    <m/>
    <m/>
    <m/>
    <m/>
    <m/>
    <m/>
    <m/>
    <m/>
    <m/>
    <m/>
    <m/>
    <m/>
    <m/>
    <m/>
    <m/>
    <m/>
    <m/>
  </r>
  <r>
    <x v="0"/>
    <x v="0"/>
    <x v="8"/>
    <x v="7"/>
    <n v="0"/>
    <n v="0"/>
    <n v="0"/>
    <n v="0"/>
    <m/>
    <m/>
    <m/>
    <m/>
    <m/>
    <m/>
    <m/>
    <m/>
    <m/>
    <m/>
    <m/>
    <m/>
    <m/>
    <m/>
    <m/>
    <m/>
    <m/>
    <m/>
    <m/>
    <m/>
    <m/>
    <m/>
    <m/>
    <m/>
    <m/>
    <m/>
    <m/>
  </r>
  <r>
    <x v="0"/>
    <x v="1"/>
    <x v="9"/>
    <x v="7"/>
    <n v="0"/>
    <n v="2585567"/>
    <n v="0"/>
    <n v="0"/>
    <m/>
    <m/>
    <m/>
    <m/>
    <m/>
    <m/>
    <m/>
    <m/>
    <m/>
    <m/>
    <m/>
    <m/>
    <m/>
    <m/>
    <m/>
    <m/>
    <m/>
    <m/>
    <m/>
    <m/>
    <m/>
    <m/>
    <m/>
    <m/>
    <m/>
    <m/>
    <m/>
  </r>
  <r>
    <x v="0"/>
    <x v="1"/>
    <x v="10"/>
    <x v="7"/>
    <n v="0"/>
    <n v="2309162"/>
    <n v="0"/>
    <n v="0"/>
    <m/>
    <m/>
    <m/>
    <m/>
    <m/>
    <m/>
    <m/>
    <m/>
    <m/>
    <m/>
    <m/>
    <m/>
    <m/>
    <m/>
    <m/>
    <m/>
    <m/>
    <m/>
    <m/>
    <m/>
    <m/>
    <m/>
    <m/>
    <m/>
    <m/>
    <m/>
    <m/>
  </r>
  <r>
    <x v="0"/>
    <x v="2"/>
    <x v="11"/>
    <x v="7"/>
    <n v="0"/>
    <n v="3261505"/>
    <n v="0"/>
    <n v="0"/>
    <m/>
    <m/>
    <m/>
    <m/>
    <m/>
    <m/>
    <m/>
    <m/>
    <m/>
    <m/>
    <m/>
    <m/>
    <m/>
    <m/>
    <m/>
    <m/>
    <m/>
    <m/>
    <m/>
    <m/>
    <m/>
    <m/>
    <m/>
    <m/>
    <m/>
    <m/>
    <m/>
  </r>
  <r>
    <x v="0"/>
    <x v="2"/>
    <x v="12"/>
    <x v="7"/>
    <n v="0"/>
    <n v="2650927"/>
    <n v="0"/>
    <n v="0"/>
    <m/>
    <m/>
    <m/>
    <m/>
    <m/>
    <m/>
    <m/>
    <m/>
    <m/>
    <m/>
    <m/>
    <m/>
    <m/>
    <m/>
    <m/>
    <m/>
    <m/>
    <m/>
    <m/>
    <m/>
    <m/>
    <m/>
    <m/>
    <m/>
    <m/>
    <m/>
    <m/>
  </r>
  <r>
    <x v="0"/>
    <x v="2"/>
    <x v="13"/>
    <x v="7"/>
    <n v="0"/>
    <n v="2901874"/>
    <n v="0"/>
    <n v="0"/>
    <m/>
    <m/>
    <m/>
    <m/>
    <m/>
    <m/>
    <m/>
    <m/>
    <m/>
    <m/>
    <m/>
    <m/>
    <m/>
    <m/>
    <m/>
    <m/>
    <m/>
    <m/>
    <m/>
    <m/>
    <m/>
    <m/>
    <m/>
    <m/>
    <m/>
    <m/>
    <m/>
  </r>
  <r>
    <x v="0"/>
    <x v="1"/>
    <x v="14"/>
    <x v="7"/>
    <n v="0"/>
    <n v="2155117"/>
    <n v="0"/>
    <n v="0"/>
    <m/>
    <m/>
    <m/>
    <m/>
    <m/>
    <m/>
    <m/>
    <m/>
    <m/>
    <m/>
    <m/>
    <m/>
    <m/>
    <m/>
    <m/>
    <m/>
    <m/>
    <m/>
    <m/>
    <m/>
    <m/>
    <m/>
    <m/>
    <m/>
    <m/>
    <m/>
    <m/>
  </r>
  <r>
    <x v="0"/>
    <x v="2"/>
    <x v="15"/>
    <x v="7"/>
    <n v="0"/>
    <n v="2440762"/>
    <n v="0"/>
    <n v="0"/>
    <m/>
    <m/>
    <m/>
    <m/>
    <m/>
    <m/>
    <m/>
    <m/>
    <m/>
    <m/>
    <m/>
    <m/>
    <m/>
    <m/>
    <m/>
    <m/>
    <m/>
    <m/>
    <m/>
    <m/>
    <m/>
    <m/>
    <m/>
    <m/>
    <m/>
    <m/>
    <m/>
  </r>
  <r>
    <x v="0"/>
    <x v="1"/>
    <x v="16"/>
    <x v="7"/>
    <n v="0"/>
    <n v="1718453"/>
    <n v="0"/>
    <n v="0"/>
    <m/>
    <m/>
    <m/>
    <m/>
    <m/>
    <m/>
    <m/>
    <m/>
    <m/>
    <m/>
    <m/>
    <m/>
    <m/>
    <m/>
    <m/>
    <m/>
    <m/>
    <m/>
    <m/>
    <m/>
    <m/>
    <m/>
    <m/>
    <m/>
    <m/>
    <m/>
    <m/>
  </r>
  <r>
    <x v="0"/>
    <x v="1"/>
    <x v="17"/>
    <x v="7"/>
    <n v="0"/>
    <n v="2559960"/>
    <n v="0"/>
    <n v="0"/>
    <m/>
    <m/>
    <m/>
    <m/>
    <m/>
    <m/>
    <m/>
    <m/>
    <m/>
    <m/>
    <m/>
    <m/>
    <m/>
    <m/>
    <m/>
    <m/>
    <m/>
    <m/>
    <m/>
    <m/>
    <m/>
    <m/>
    <m/>
    <m/>
    <m/>
    <m/>
    <m/>
  </r>
  <r>
    <x v="0"/>
    <x v="2"/>
    <x v="18"/>
    <x v="7"/>
    <n v="0"/>
    <n v="2294000"/>
    <n v="0"/>
    <n v="0"/>
    <m/>
    <m/>
    <m/>
    <m/>
    <m/>
    <m/>
    <m/>
    <m/>
    <m/>
    <m/>
    <m/>
    <m/>
    <m/>
    <m/>
    <m/>
    <m/>
    <m/>
    <m/>
    <m/>
    <m/>
    <m/>
    <m/>
    <m/>
    <m/>
    <m/>
    <m/>
    <m/>
  </r>
  <r>
    <x v="0"/>
    <x v="0"/>
    <x v="0"/>
    <x v="8"/>
    <n v="0"/>
    <n v="0"/>
    <n v="0"/>
    <n v="1016804"/>
    <m/>
    <m/>
    <m/>
    <m/>
    <m/>
    <m/>
    <m/>
    <m/>
    <m/>
    <m/>
    <m/>
    <m/>
    <m/>
    <m/>
    <m/>
    <m/>
    <m/>
    <m/>
    <m/>
    <m/>
    <m/>
    <m/>
    <m/>
    <m/>
    <m/>
    <m/>
    <m/>
  </r>
  <r>
    <x v="0"/>
    <x v="0"/>
    <x v="1"/>
    <x v="8"/>
    <n v="0"/>
    <n v="1166127"/>
    <n v="0"/>
    <n v="785004"/>
    <m/>
    <m/>
    <m/>
    <m/>
    <m/>
    <m/>
    <m/>
    <m/>
    <m/>
    <m/>
    <m/>
    <m/>
    <m/>
    <m/>
    <m/>
    <m/>
    <m/>
    <m/>
    <m/>
    <m/>
    <m/>
    <m/>
    <m/>
    <m/>
    <m/>
    <m/>
    <m/>
  </r>
  <r>
    <x v="0"/>
    <x v="0"/>
    <x v="2"/>
    <x v="8"/>
    <n v="0"/>
    <n v="3071883"/>
    <n v="0"/>
    <n v="1016804"/>
    <m/>
    <m/>
    <m/>
    <m/>
    <m/>
    <m/>
    <m/>
    <m/>
    <m/>
    <m/>
    <m/>
    <m/>
    <m/>
    <m/>
    <m/>
    <m/>
    <m/>
    <m/>
    <m/>
    <m/>
    <m/>
    <m/>
    <m/>
    <m/>
    <m/>
    <m/>
    <m/>
  </r>
  <r>
    <x v="0"/>
    <x v="0"/>
    <x v="3"/>
    <x v="8"/>
    <n v="0"/>
    <n v="1517787"/>
    <n v="0"/>
    <n v="885004"/>
    <m/>
    <m/>
    <m/>
    <m/>
    <m/>
    <m/>
    <m/>
    <m/>
    <m/>
    <m/>
    <m/>
    <m/>
    <m/>
    <m/>
    <m/>
    <m/>
    <m/>
    <m/>
    <m/>
    <m/>
    <m/>
    <m/>
    <m/>
    <m/>
    <m/>
    <m/>
    <m/>
  </r>
  <r>
    <x v="0"/>
    <x v="0"/>
    <x v="4"/>
    <x v="8"/>
    <n v="0"/>
    <n v="0"/>
    <n v="0"/>
    <n v="785004"/>
    <m/>
    <m/>
    <m/>
    <m/>
    <m/>
    <m/>
    <m/>
    <m/>
    <m/>
    <m/>
    <m/>
    <m/>
    <m/>
    <m/>
    <m/>
    <m/>
    <m/>
    <m/>
    <m/>
    <m/>
    <m/>
    <m/>
    <m/>
    <m/>
    <m/>
    <m/>
    <m/>
  </r>
  <r>
    <x v="0"/>
    <x v="0"/>
    <x v="5"/>
    <x v="8"/>
    <n v="0"/>
    <n v="4021410"/>
    <n v="0"/>
    <n v="785004"/>
    <m/>
    <m/>
    <m/>
    <m/>
    <m/>
    <m/>
    <m/>
    <m/>
    <m/>
    <m/>
    <m/>
    <m/>
    <m/>
    <m/>
    <m/>
    <m/>
    <m/>
    <m/>
    <m/>
    <m/>
    <m/>
    <m/>
    <m/>
    <m/>
    <m/>
    <m/>
    <m/>
  </r>
  <r>
    <x v="0"/>
    <x v="0"/>
    <x v="6"/>
    <x v="8"/>
    <n v="0"/>
    <n v="2122962"/>
    <n v="0"/>
    <n v="1016804"/>
    <m/>
    <m/>
    <m/>
    <m/>
    <m/>
    <m/>
    <m/>
    <m/>
    <m/>
    <m/>
    <m/>
    <m/>
    <m/>
    <m/>
    <m/>
    <m/>
    <m/>
    <m/>
    <m/>
    <m/>
    <m/>
    <m/>
    <m/>
    <m/>
    <m/>
    <m/>
    <m/>
  </r>
  <r>
    <x v="0"/>
    <x v="0"/>
    <x v="7"/>
    <x v="8"/>
    <n v="0"/>
    <n v="1000000"/>
    <n v="0"/>
    <n v="785004"/>
    <m/>
    <m/>
    <m/>
    <m/>
    <m/>
    <m/>
    <m/>
    <m/>
    <m/>
    <m/>
    <m/>
    <m/>
    <m/>
    <m/>
    <m/>
    <m/>
    <m/>
    <m/>
    <m/>
    <m/>
    <m/>
    <m/>
    <m/>
    <m/>
    <m/>
    <m/>
    <m/>
  </r>
  <r>
    <x v="0"/>
    <x v="0"/>
    <x v="8"/>
    <x v="8"/>
    <n v="0"/>
    <n v="0"/>
    <n v="0"/>
    <n v="785004"/>
    <m/>
    <m/>
    <m/>
    <m/>
    <m/>
    <m/>
    <m/>
    <m/>
    <m/>
    <m/>
    <m/>
    <m/>
    <m/>
    <m/>
    <m/>
    <m/>
    <m/>
    <m/>
    <m/>
    <m/>
    <m/>
    <m/>
    <m/>
    <m/>
    <m/>
    <m/>
    <m/>
  </r>
  <r>
    <x v="0"/>
    <x v="1"/>
    <x v="9"/>
    <x v="8"/>
    <n v="0"/>
    <n v="3760345"/>
    <n v="0"/>
    <n v="785004"/>
    <m/>
    <m/>
    <m/>
    <m/>
    <m/>
    <m/>
    <m/>
    <m/>
    <m/>
    <m/>
    <m/>
    <m/>
    <m/>
    <m/>
    <m/>
    <m/>
    <m/>
    <m/>
    <m/>
    <m/>
    <m/>
    <m/>
    <m/>
    <m/>
    <m/>
    <m/>
    <m/>
  </r>
  <r>
    <x v="0"/>
    <x v="1"/>
    <x v="10"/>
    <x v="8"/>
    <n v="0"/>
    <n v="0"/>
    <n v="0"/>
    <n v="885004"/>
    <m/>
    <m/>
    <m/>
    <m/>
    <m/>
    <m/>
    <m/>
    <m/>
    <m/>
    <m/>
    <m/>
    <m/>
    <m/>
    <m/>
    <m/>
    <m/>
    <m/>
    <m/>
    <m/>
    <m/>
    <m/>
    <m/>
    <m/>
    <m/>
    <m/>
    <m/>
    <m/>
  </r>
  <r>
    <x v="0"/>
    <x v="2"/>
    <x v="11"/>
    <x v="8"/>
    <n v="0"/>
    <n v="6450777"/>
    <n v="0"/>
    <n v="1193204"/>
    <m/>
    <m/>
    <m/>
    <m/>
    <m/>
    <m/>
    <m/>
    <m/>
    <m/>
    <m/>
    <m/>
    <m/>
    <m/>
    <m/>
    <m/>
    <m/>
    <m/>
    <m/>
    <m/>
    <m/>
    <m/>
    <m/>
    <m/>
    <m/>
    <m/>
    <m/>
    <m/>
  </r>
  <r>
    <x v="0"/>
    <x v="2"/>
    <x v="12"/>
    <x v="8"/>
    <n v="0"/>
    <n v="7914068"/>
    <n v="0"/>
    <n v="1193204"/>
    <m/>
    <m/>
    <m/>
    <m/>
    <m/>
    <m/>
    <m/>
    <m/>
    <m/>
    <m/>
    <m/>
    <m/>
    <m/>
    <m/>
    <m/>
    <m/>
    <m/>
    <m/>
    <m/>
    <m/>
    <m/>
    <m/>
    <m/>
    <m/>
    <m/>
    <m/>
    <m/>
  </r>
  <r>
    <x v="0"/>
    <x v="2"/>
    <x v="13"/>
    <x v="8"/>
    <n v="0"/>
    <n v="2851844"/>
    <n v="0"/>
    <n v="1193204"/>
    <m/>
    <m/>
    <m/>
    <m/>
    <m/>
    <m/>
    <m/>
    <m/>
    <m/>
    <m/>
    <m/>
    <m/>
    <m/>
    <m/>
    <m/>
    <m/>
    <m/>
    <m/>
    <m/>
    <m/>
    <m/>
    <m/>
    <m/>
    <m/>
    <m/>
    <m/>
    <m/>
  </r>
  <r>
    <x v="0"/>
    <x v="1"/>
    <x v="14"/>
    <x v="8"/>
    <n v="0"/>
    <n v="4389391"/>
    <n v="0"/>
    <n v="785004"/>
    <m/>
    <m/>
    <m/>
    <m/>
    <m/>
    <m/>
    <m/>
    <m/>
    <m/>
    <m/>
    <m/>
    <m/>
    <m/>
    <m/>
    <m/>
    <m/>
    <m/>
    <m/>
    <m/>
    <m/>
    <m/>
    <m/>
    <m/>
    <m/>
    <m/>
    <m/>
    <m/>
  </r>
  <r>
    <x v="0"/>
    <x v="2"/>
    <x v="15"/>
    <x v="8"/>
    <n v="0"/>
    <n v="3453840"/>
    <n v="0"/>
    <n v="961404"/>
    <m/>
    <m/>
    <m/>
    <m/>
    <m/>
    <m/>
    <m/>
    <m/>
    <m/>
    <m/>
    <m/>
    <m/>
    <m/>
    <m/>
    <m/>
    <m/>
    <m/>
    <m/>
    <m/>
    <m/>
    <m/>
    <m/>
    <m/>
    <m/>
    <m/>
    <m/>
    <m/>
  </r>
  <r>
    <x v="0"/>
    <x v="1"/>
    <x v="16"/>
    <x v="8"/>
    <n v="0"/>
    <n v="3167307"/>
    <n v="0"/>
    <n v="696804"/>
    <m/>
    <m/>
    <m/>
    <m/>
    <m/>
    <m/>
    <m/>
    <m/>
    <m/>
    <m/>
    <m/>
    <m/>
    <m/>
    <m/>
    <m/>
    <m/>
    <m/>
    <m/>
    <m/>
    <m/>
    <m/>
    <m/>
    <m/>
    <m/>
    <m/>
    <m/>
    <m/>
  </r>
  <r>
    <x v="0"/>
    <x v="1"/>
    <x v="17"/>
    <x v="8"/>
    <n v="0"/>
    <n v="0"/>
    <n v="0"/>
    <n v="928604"/>
    <m/>
    <m/>
    <m/>
    <m/>
    <m/>
    <m/>
    <m/>
    <m/>
    <m/>
    <m/>
    <m/>
    <m/>
    <m/>
    <m/>
    <m/>
    <m/>
    <m/>
    <m/>
    <m/>
    <m/>
    <m/>
    <m/>
    <m/>
    <m/>
    <m/>
    <m/>
    <m/>
  </r>
  <r>
    <x v="0"/>
    <x v="2"/>
    <x v="18"/>
    <x v="8"/>
    <n v="0"/>
    <n v="8043656"/>
    <n v="0"/>
    <n v="1425004"/>
    <m/>
    <m/>
    <m/>
    <m/>
    <m/>
    <m/>
    <m/>
    <m/>
    <m/>
    <m/>
    <m/>
    <m/>
    <m/>
    <m/>
    <m/>
    <m/>
    <m/>
    <m/>
    <m/>
    <m/>
    <m/>
    <m/>
    <m/>
    <m/>
    <m/>
    <m/>
    <m/>
  </r>
  <r>
    <x v="0"/>
    <x v="0"/>
    <x v="0"/>
    <x v="9"/>
    <n v="0"/>
    <n v="0"/>
    <n v="0"/>
    <n v="0"/>
    <m/>
    <m/>
    <m/>
    <m/>
    <m/>
    <m/>
    <m/>
    <m/>
    <m/>
    <m/>
    <m/>
    <m/>
    <m/>
    <m/>
    <m/>
    <m/>
    <m/>
    <m/>
    <m/>
    <m/>
    <m/>
    <m/>
    <m/>
    <m/>
    <m/>
    <m/>
    <m/>
  </r>
  <r>
    <x v="0"/>
    <x v="0"/>
    <x v="1"/>
    <x v="9"/>
    <n v="0"/>
    <n v="1620000"/>
    <n v="0"/>
    <n v="0"/>
    <m/>
    <m/>
    <m/>
    <m/>
    <m/>
    <m/>
    <m/>
    <m/>
    <m/>
    <m/>
    <m/>
    <m/>
    <m/>
    <m/>
    <m/>
    <m/>
    <m/>
    <m/>
    <m/>
    <m/>
    <m/>
    <m/>
    <m/>
    <m/>
    <m/>
    <m/>
    <m/>
  </r>
  <r>
    <x v="0"/>
    <x v="0"/>
    <x v="2"/>
    <x v="9"/>
    <n v="0"/>
    <n v="0"/>
    <n v="0"/>
    <n v="0"/>
    <m/>
    <m/>
    <m/>
    <m/>
    <m/>
    <m/>
    <m/>
    <m/>
    <m/>
    <m/>
    <m/>
    <m/>
    <m/>
    <m/>
    <m/>
    <m/>
    <m/>
    <m/>
    <m/>
    <m/>
    <m/>
    <m/>
    <m/>
    <m/>
    <m/>
    <m/>
    <m/>
  </r>
  <r>
    <x v="0"/>
    <x v="0"/>
    <x v="3"/>
    <x v="9"/>
    <n v="0"/>
    <n v="0"/>
    <n v="0"/>
    <n v="0"/>
    <m/>
    <m/>
    <m/>
    <m/>
    <m/>
    <m/>
    <m/>
    <m/>
    <m/>
    <m/>
    <m/>
    <m/>
    <m/>
    <m/>
    <m/>
    <m/>
    <m/>
    <m/>
    <m/>
    <m/>
    <m/>
    <m/>
    <m/>
    <m/>
    <m/>
    <m/>
    <m/>
  </r>
  <r>
    <x v="0"/>
    <x v="0"/>
    <x v="4"/>
    <x v="9"/>
    <n v="0"/>
    <n v="0"/>
    <n v="0"/>
    <n v="0"/>
    <m/>
    <m/>
    <m/>
    <m/>
    <m/>
    <m/>
    <m/>
    <m/>
    <m/>
    <m/>
    <m/>
    <m/>
    <m/>
    <m/>
    <m/>
    <m/>
    <m/>
    <m/>
    <m/>
    <m/>
    <m/>
    <m/>
    <m/>
    <m/>
    <m/>
    <m/>
    <m/>
  </r>
  <r>
    <x v="0"/>
    <x v="0"/>
    <x v="5"/>
    <x v="9"/>
    <n v="0"/>
    <n v="0"/>
    <n v="0"/>
    <n v="0"/>
    <m/>
    <m/>
    <m/>
    <m/>
    <m/>
    <m/>
    <m/>
    <m/>
    <m/>
    <m/>
    <m/>
    <m/>
    <m/>
    <m/>
    <m/>
    <m/>
    <m/>
    <m/>
    <m/>
    <m/>
    <m/>
    <m/>
    <m/>
    <m/>
    <m/>
    <m/>
    <m/>
  </r>
  <r>
    <x v="0"/>
    <x v="0"/>
    <x v="6"/>
    <x v="9"/>
    <n v="0"/>
    <n v="0"/>
    <n v="0"/>
    <n v="0"/>
    <m/>
    <m/>
    <m/>
    <m/>
    <m/>
    <m/>
    <m/>
    <m/>
    <m/>
    <m/>
    <m/>
    <m/>
    <m/>
    <m/>
    <m/>
    <m/>
    <m/>
    <m/>
    <m/>
    <m/>
    <m/>
    <m/>
    <m/>
    <m/>
    <m/>
    <m/>
    <m/>
  </r>
  <r>
    <x v="0"/>
    <x v="0"/>
    <x v="7"/>
    <x v="9"/>
    <n v="0"/>
    <n v="0"/>
    <n v="0"/>
    <n v="0"/>
    <m/>
    <m/>
    <m/>
    <m/>
    <m/>
    <m/>
    <m/>
    <m/>
    <m/>
    <m/>
    <m/>
    <m/>
    <m/>
    <m/>
    <m/>
    <m/>
    <m/>
    <m/>
    <m/>
    <m/>
    <m/>
    <m/>
    <m/>
    <m/>
    <m/>
    <m/>
    <m/>
  </r>
  <r>
    <x v="0"/>
    <x v="0"/>
    <x v="8"/>
    <x v="9"/>
    <n v="0"/>
    <n v="0"/>
    <n v="0"/>
    <n v="0"/>
    <m/>
    <m/>
    <m/>
    <m/>
    <m/>
    <m/>
    <m/>
    <m/>
    <m/>
    <m/>
    <m/>
    <m/>
    <m/>
    <m/>
    <m/>
    <m/>
    <m/>
    <m/>
    <m/>
    <m/>
    <m/>
    <m/>
    <m/>
    <m/>
    <m/>
    <m/>
    <m/>
  </r>
  <r>
    <x v="0"/>
    <x v="1"/>
    <x v="9"/>
    <x v="9"/>
    <n v="0"/>
    <n v="0"/>
    <n v="0"/>
    <n v="0"/>
    <m/>
    <m/>
    <m/>
    <m/>
    <m/>
    <m/>
    <m/>
    <m/>
    <m/>
    <m/>
    <m/>
    <m/>
    <m/>
    <m/>
    <m/>
    <m/>
    <m/>
    <m/>
    <m/>
    <m/>
    <m/>
    <m/>
    <m/>
    <m/>
    <m/>
    <m/>
    <m/>
  </r>
  <r>
    <x v="0"/>
    <x v="1"/>
    <x v="10"/>
    <x v="9"/>
    <n v="0"/>
    <n v="0"/>
    <n v="0"/>
    <n v="0"/>
    <m/>
    <m/>
    <m/>
    <m/>
    <m/>
    <m/>
    <m/>
    <m/>
    <m/>
    <m/>
    <m/>
    <m/>
    <m/>
    <m/>
    <m/>
    <m/>
    <m/>
    <m/>
    <m/>
    <m/>
    <m/>
    <m/>
    <m/>
    <m/>
    <m/>
    <m/>
    <m/>
  </r>
  <r>
    <x v="0"/>
    <x v="2"/>
    <x v="11"/>
    <x v="9"/>
    <n v="0"/>
    <n v="0"/>
    <n v="0"/>
    <n v="0"/>
    <m/>
    <m/>
    <m/>
    <m/>
    <m/>
    <m/>
    <m/>
    <m/>
    <m/>
    <m/>
    <m/>
    <m/>
    <m/>
    <m/>
    <m/>
    <m/>
    <m/>
    <m/>
    <m/>
    <m/>
    <m/>
    <m/>
    <m/>
    <m/>
    <m/>
    <m/>
    <m/>
  </r>
  <r>
    <x v="0"/>
    <x v="2"/>
    <x v="12"/>
    <x v="9"/>
    <n v="0"/>
    <n v="0"/>
    <n v="0"/>
    <n v="0"/>
    <m/>
    <m/>
    <m/>
    <m/>
    <m/>
    <m/>
    <m/>
    <m/>
    <m/>
    <m/>
    <m/>
    <m/>
    <m/>
    <m/>
    <m/>
    <m/>
    <m/>
    <m/>
    <m/>
    <m/>
    <m/>
    <m/>
    <m/>
    <m/>
    <m/>
    <m/>
    <m/>
  </r>
  <r>
    <x v="0"/>
    <x v="2"/>
    <x v="13"/>
    <x v="9"/>
    <n v="0"/>
    <n v="0"/>
    <n v="0"/>
    <n v="0"/>
    <m/>
    <m/>
    <m/>
    <m/>
    <m/>
    <m/>
    <m/>
    <m/>
    <m/>
    <m/>
    <m/>
    <m/>
    <m/>
    <m/>
    <m/>
    <m/>
    <m/>
    <m/>
    <m/>
    <m/>
    <m/>
    <m/>
    <m/>
    <m/>
    <m/>
    <m/>
    <m/>
  </r>
  <r>
    <x v="0"/>
    <x v="1"/>
    <x v="14"/>
    <x v="9"/>
    <n v="0"/>
    <n v="1003543"/>
    <n v="0"/>
    <n v="0"/>
    <m/>
    <m/>
    <m/>
    <m/>
    <m/>
    <m/>
    <m/>
    <m/>
    <m/>
    <m/>
    <m/>
    <m/>
    <m/>
    <m/>
    <m/>
    <m/>
    <m/>
    <m/>
    <m/>
    <m/>
    <m/>
    <m/>
    <m/>
    <m/>
    <m/>
    <m/>
    <m/>
  </r>
  <r>
    <x v="0"/>
    <x v="2"/>
    <x v="15"/>
    <x v="9"/>
    <n v="0"/>
    <n v="0"/>
    <n v="0"/>
    <n v="0"/>
    <m/>
    <m/>
    <m/>
    <m/>
    <m/>
    <m/>
    <m/>
    <m/>
    <m/>
    <m/>
    <m/>
    <m/>
    <m/>
    <m/>
    <m/>
    <m/>
    <m/>
    <m/>
    <m/>
    <m/>
    <m/>
    <m/>
    <m/>
    <m/>
    <m/>
    <m/>
    <m/>
  </r>
  <r>
    <x v="0"/>
    <x v="1"/>
    <x v="16"/>
    <x v="9"/>
    <n v="0"/>
    <n v="0"/>
    <n v="0"/>
    <n v="0"/>
    <m/>
    <m/>
    <m/>
    <m/>
    <m/>
    <m/>
    <m/>
    <m/>
    <m/>
    <m/>
    <m/>
    <m/>
    <m/>
    <m/>
    <m/>
    <m/>
    <m/>
    <m/>
    <m/>
    <m/>
    <m/>
    <m/>
    <m/>
    <m/>
    <m/>
    <m/>
    <m/>
  </r>
  <r>
    <x v="0"/>
    <x v="1"/>
    <x v="17"/>
    <x v="9"/>
    <n v="0"/>
    <n v="0"/>
    <n v="0"/>
    <n v="0"/>
    <m/>
    <m/>
    <m/>
    <m/>
    <m/>
    <m/>
    <m/>
    <m/>
    <m/>
    <m/>
    <m/>
    <m/>
    <m/>
    <m/>
    <m/>
    <m/>
    <m/>
    <m/>
    <m/>
    <m/>
    <m/>
    <m/>
    <m/>
    <m/>
    <m/>
    <m/>
    <m/>
  </r>
  <r>
    <x v="0"/>
    <x v="2"/>
    <x v="18"/>
    <x v="9"/>
    <n v="0"/>
    <n v="0"/>
    <n v="0"/>
    <n v="0"/>
    <m/>
    <m/>
    <m/>
    <m/>
    <m/>
    <m/>
    <m/>
    <m/>
    <m/>
    <m/>
    <m/>
    <m/>
    <m/>
    <m/>
    <m/>
    <m/>
    <m/>
    <m/>
    <m/>
    <m/>
    <m/>
    <m/>
    <m/>
    <m/>
    <m/>
    <m/>
    <m/>
  </r>
  <r>
    <x v="0"/>
    <x v="0"/>
    <x v="0"/>
    <x v="10"/>
    <n v="0"/>
    <n v="0"/>
    <n v="0"/>
    <n v="600000"/>
    <m/>
    <m/>
    <m/>
    <m/>
    <m/>
    <m/>
    <m/>
    <m/>
    <m/>
    <m/>
    <m/>
    <m/>
    <m/>
    <m/>
    <m/>
    <m/>
    <m/>
    <m/>
    <m/>
    <m/>
    <m/>
    <m/>
    <m/>
    <m/>
    <m/>
    <m/>
    <m/>
  </r>
  <r>
    <x v="0"/>
    <x v="0"/>
    <x v="1"/>
    <x v="10"/>
    <n v="0"/>
    <n v="0"/>
    <n v="0"/>
    <n v="0"/>
    <m/>
    <m/>
    <m/>
    <m/>
    <m/>
    <m/>
    <m/>
    <m/>
    <m/>
    <m/>
    <m/>
    <m/>
    <m/>
    <m/>
    <m/>
    <m/>
    <m/>
    <m/>
    <m/>
    <m/>
    <m/>
    <m/>
    <m/>
    <m/>
    <m/>
    <m/>
    <m/>
  </r>
  <r>
    <x v="0"/>
    <x v="0"/>
    <x v="2"/>
    <x v="10"/>
    <n v="0"/>
    <n v="0"/>
    <n v="0"/>
    <n v="600000"/>
    <m/>
    <m/>
    <m/>
    <m/>
    <m/>
    <m/>
    <m/>
    <m/>
    <m/>
    <m/>
    <m/>
    <m/>
    <m/>
    <m/>
    <m/>
    <m/>
    <m/>
    <m/>
    <m/>
    <m/>
    <m/>
    <m/>
    <m/>
    <m/>
    <m/>
    <m/>
    <m/>
  </r>
  <r>
    <x v="0"/>
    <x v="0"/>
    <x v="3"/>
    <x v="10"/>
    <n v="0"/>
    <n v="0"/>
    <n v="0"/>
    <n v="0"/>
    <m/>
    <m/>
    <m/>
    <m/>
    <m/>
    <m/>
    <m/>
    <m/>
    <m/>
    <m/>
    <m/>
    <m/>
    <m/>
    <m/>
    <m/>
    <m/>
    <m/>
    <m/>
    <m/>
    <m/>
    <m/>
    <m/>
    <m/>
    <m/>
    <m/>
    <m/>
    <m/>
  </r>
  <r>
    <x v="0"/>
    <x v="0"/>
    <x v="4"/>
    <x v="10"/>
    <n v="0"/>
    <n v="0"/>
    <n v="0"/>
    <n v="600000"/>
    <m/>
    <m/>
    <m/>
    <m/>
    <m/>
    <m/>
    <m/>
    <m/>
    <m/>
    <m/>
    <m/>
    <m/>
    <m/>
    <m/>
    <m/>
    <m/>
    <m/>
    <m/>
    <m/>
    <m/>
    <m/>
    <m/>
    <m/>
    <m/>
    <m/>
    <m/>
    <m/>
  </r>
  <r>
    <x v="0"/>
    <x v="0"/>
    <x v="5"/>
    <x v="10"/>
    <n v="0"/>
    <n v="0"/>
    <n v="0"/>
    <n v="0"/>
    <m/>
    <m/>
    <m/>
    <m/>
    <m/>
    <m/>
    <m/>
    <m/>
    <m/>
    <m/>
    <m/>
    <m/>
    <m/>
    <m/>
    <m/>
    <m/>
    <m/>
    <m/>
    <m/>
    <m/>
    <m/>
    <m/>
    <m/>
    <m/>
    <m/>
    <m/>
    <m/>
  </r>
  <r>
    <x v="0"/>
    <x v="0"/>
    <x v="6"/>
    <x v="10"/>
    <n v="0"/>
    <n v="0"/>
    <n v="0"/>
    <n v="600000"/>
    <m/>
    <m/>
    <m/>
    <m/>
    <m/>
    <m/>
    <m/>
    <m/>
    <m/>
    <m/>
    <m/>
    <m/>
    <m/>
    <m/>
    <m/>
    <m/>
    <m/>
    <m/>
    <m/>
    <m/>
    <m/>
    <m/>
    <m/>
    <m/>
    <m/>
    <m/>
    <m/>
  </r>
  <r>
    <x v="0"/>
    <x v="0"/>
    <x v="7"/>
    <x v="10"/>
    <n v="0"/>
    <n v="0"/>
    <n v="0"/>
    <n v="700000"/>
    <m/>
    <m/>
    <m/>
    <m/>
    <m/>
    <m/>
    <m/>
    <m/>
    <m/>
    <m/>
    <m/>
    <m/>
    <m/>
    <m/>
    <m/>
    <m/>
    <m/>
    <m/>
    <m/>
    <m/>
    <m/>
    <m/>
    <m/>
    <m/>
    <m/>
    <m/>
    <m/>
  </r>
  <r>
    <x v="0"/>
    <x v="0"/>
    <x v="8"/>
    <x v="10"/>
    <n v="0"/>
    <n v="0"/>
    <n v="0"/>
    <n v="0"/>
    <m/>
    <m/>
    <m/>
    <m/>
    <m/>
    <m/>
    <m/>
    <m/>
    <m/>
    <m/>
    <m/>
    <m/>
    <m/>
    <m/>
    <m/>
    <m/>
    <m/>
    <m/>
    <m/>
    <m/>
    <m/>
    <m/>
    <m/>
    <m/>
    <m/>
    <m/>
    <m/>
  </r>
  <r>
    <x v="0"/>
    <x v="1"/>
    <x v="9"/>
    <x v="10"/>
    <n v="0"/>
    <n v="0"/>
    <n v="0"/>
    <n v="600000"/>
    <m/>
    <m/>
    <m/>
    <m/>
    <m/>
    <m/>
    <m/>
    <m/>
    <m/>
    <m/>
    <m/>
    <m/>
    <m/>
    <m/>
    <m/>
    <m/>
    <m/>
    <m/>
    <m/>
    <m/>
    <m/>
    <m/>
    <m/>
    <m/>
    <m/>
    <m/>
    <m/>
  </r>
  <r>
    <x v="0"/>
    <x v="1"/>
    <x v="10"/>
    <x v="10"/>
    <n v="0"/>
    <n v="0"/>
    <n v="0"/>
    <n v="0"/>
    <m/>
    <m/>
    <m/>
    <m/>
    <m/>
    <m/>
    <m/>
    <m/>
    <m/>
    <m/>
    <m/>
    <m/>
    <m/>
    <m/>
    <m/>
    <m/>
    <m/>
    <m/>
    <m/>
    <m/>
    <m/>
    <m/>
    <m/>
    <m/>
    <m/>
    <m/>
    <m/>
  </r>
  <r>
    <x v="0"/>
    <x v="2"/>
    <x v="11"/>
    <x v="10"/>
    <n v="0"/>
    <n v="0"/>
    <n v="0"/>
    <n v="0"/>
    <m/>
    <m/>
    <m/>
    <m/>
    <m/>
    <m/>
    <m/>
    <m/>
    <m/>
    <m/>
    <m/>
    <m/>
    <m/>
    <m/>
    <m/>
    <m/>
    <m/>
    <m/>
    <m/>
    <m/>
    <m/>
    <m/>
    <m/>
    <m/>
    <m/>
    <m/>
    <m/>
  </r>
  <r>
    <x v="0"/>
    <x v="2"/>
    <x v="12"/>
    <x v="10"/>
    <n v="0"/>
    <n v="0"/>
    <n v="0"/>
    <n v="0"/>
    <m/>
    <m/>
    <m/>
    <m/>
    <m/>
    <m/>
    <m/>
    <m/>
    <m/>
    <m/>
    <m/>
    <m/>
    <m/>
    <m/>
    <m/>
    <m/>
    <m/>
    <m/>
    <m/>
    <m/>
    <m/>
    <m/>
    <m/>
    <m/>
    <m/>
    <m/>
    <m/>
  </r>
  <r>
    <x v="0"/>
    <x v="2"/>
    <x v="13"/>
    <x v="10"/>
    <n v="0"/>
    <n v="0"/>
    <n v="0"/>
    <n v="0"/>
    <m/>
    <m/>
    <m/>
    <m/>
    <m/>
    <m/>
    <m/>
    <m/>
    <m/>
    <m/>
    <m/>
    <m/>
    <m/>
    <m/>
    <m/>
    <m/>
    <m/>
    <m/>
    <m/>
    <m/>
    <m/>
    <m/>
    <m/>
    <m/>
    <m/>
    <m/>
    <m/>
  </r>
  <r>
    <x v="0"/>
    <x v="1"/>
    <x v="14"/>
    <x v="10"/>
    <n v="0"/>
    <n v="0"/>
    <n v="0"/>
    <n v="600000"/>
    <m/>
    <m/>
    <m/>
    <m/>
    <m/>
    <m/>
    <m/>
    <m/>
    <m/>
    <m/>
    <m/>
    <m/>
    <m/>
    <m/>
    <m/>
    <m/>
    <m/>
    <m/>
    <m/>
    <m/>
    <m/>
    <m/>
    <m/>
    <m/>
    <m/>
    <m/>
    <m/>
  </r>
  <r>
    <x v="0"/>
    <x v="2"/>
    <x v="15"/>
    <x v="10"/>
    <n v="0"/>
    <n v="0"/>
    <n v="0"/>
    <n v="0"/>
    <m/>
    <m/>
    <m/>
    <m/>
    <m/>
    <m/>
    <m/>
    <m/>
    <m/>
    <m/>
    <m/>
    <m/>
    <m/>
    <m/>
    <m/>
    <m/>
    <m/>
    <m/>
    <m/>
    <m/>
    <m/>
    <m/>
    <m/>
    <m/>
    <m/>
    <m/>
    <m/>
  </r>
  <r>
    <x v="0"/>
    <x v="1"/>
    <x v="16"/>
    <x v="10"/>
    <n v="0"/>
    <n v="0"/>
    <n v="0"/>
    <n v="0"/>
    <m/>
    <m/>
    <m/>
    <m/>
    <m/>
    <m/>
    <m/>
    <m/>
    <m/>
    <m/>
    <m/>
    <m/>
    <m/>
    <m/>
    <m/>
    <m/>
    <m/>
    <m/>
    <m/>
    <m/>
    <m/>
    <m/>
    <m/>
    <m/>
    <m/>
    <m/>
    <m/>
  </r>
  <r>
    <x v="0"/>
    <x v="1"/>
    <x v="17"/>
    <x v="10"/>
    <n v="0"/>
    <n v="0"/>
    <n v="0"/>
    <n v="0"/>
    <m/>
    <m/>
    <m/>
    <m/>
    <m/>
    <m/>
    <m/>
    <m/>
    <m/>
    <m/>
    <m/>
    <m/>
    <m/>
    <m/>
    <m/>
    <m/>
    <m/>
    <m/>
    <m/>
    <m/>
    <m/>
    <m/>
    <m/>
    <m/>
    <m/>
    <m/>
    <m/>
  </r>
  <r>
    <x v="0"/>
    <x v="2"/>
    <x v="18"/>
    <x v="10"/>
    <n v="0"/>
    <n v="0"/>
    <n v="0"/>
    <n v="0"/>
    <m/>
    <m/>
    <m/>
    <m/>
    <m/>
    <m/>
    <m/>
    <m/>
    <m/>
    <m/>
    <m/>
    <m/>
    <m/>
    <m/>
    <m/>
    <m/>
    <m/>
    <m/>
    <m/>
    <m/>
    <m/>
    <m/>
    <m/>
    <m/>
    <m/>
    <m/>
    <m/>
  </r>
  <r>
    <x v="1"/>
    <x v="0"/>
    <x v="0"/>
    <x v="0"/>
    <n v="0"/>
    <n v="0"/>
    <n v="0"/>
    <n v="1445697"/>
    <n v="338522304"/>
    <n v="104167785"/>
    <n v="104167785"/>
    <n v="64197542"/>
    <n v="3784731"/>
    <m/>
    <m/>
    <m/>
    <n v="1128319"/>
    <m/>
    <n v="64.36"/>
    <m/>
    <m/>
    <m/>
    <m/>
    <m/>
    <m/>
    <m/>
    <m/>
    <m/>
    <m/>
    <m/>
    <m/>
    <m/>
    <m/>
    <m/>
    <n v="727878"/>
  </r>
  <r>
    <x v="1"/>
    <x v="0"/>
    <x v="1"/>
    <x v="0"/>
    <n v="0"/>
    <n v="0"/>
    <n v="0"/>
    <n v="1116099"/>
    <n v="543381469"/>
    <n v="89588187"/>
    <n v="89588187"/>
    <n v="11107501"/>
    <n v="3618754"/>
    <m/>
    <m/>
    <m/>
    <n v="1128319"/>
    <m/>
    <n v="71.38"/>
    <m/>
    <m/>
    <m/>
    <m/>
    <m/>
    <m/>
    <m/>
    <m/>
    <m/>
    <m/>
    <m/>
    <m/>
    <m/>
    <m/>
    <m/>
    <n v="290259"/>
  </r>
  <r>
    <x v="1"/>
    <x v="0"/>
    <x v="2"/>
    <x v="0"/>
    <n v="0"/>
    <n v="0"/>
    <n v="0"/>
    <n v="1964399"/>
    <n v="919593725"/>
    <n v="28837016"/>
    <n v="28837016"/>
    <n v="17840555"/>
    <n v="4440159"/>
    <m/>
    <m/>
    <m/>
    <n v="1128319"/>
    <m/>
    <n v="71.05"/>
    <m/>
    <m/>
    <m/>
    <m/>
    <m/>
    <m/>
    <m/>
    <m/>
    <m/>
    <m/>
    <m/>
    <m/>
    <m/>
    <m/>
    <m/>
    <n v="1013432"/>
  </r>
  <r>
    <x v="1"/>
    <x v="0"/>
    <x v="3"/>
    <x v="0"/>
    <n v="0"/>
    <n v="0"/>
    <n v="0"/>
    <n v="1466266"/>
    <n v="658741795"/>
    <n v="40152672"/>
    <n v="40152672"/>
    <n v="18228709"/>
    <n v="3795821"/>
    <m/>
    <m/>
    <m/>
    <n v="1128319"/>
    <m/>
    <n v="69.59"/>
    <m/>
    <m/>
    <m/>
    <m/>
    <m/>
    <m/>
    <m/>
    <m/>
    <m/>
    <m/>
    <m/>
    <m/>
    <m/>
    <m/>
    <m/>
    <n v="497790"/>
  </r>
  <r>
    <x v="1"/>
    <x v="0"/>
    <x v="4"/>
    <x v="0"/>
    <n v="0"/>
    <n v="0"/>
    <n v="0"/>
    <n v="1208722"/>
    <n v="530846915"/>
    <n v="28389744"/>
    <n v="28389744"/>
    <n v="11721973"/>
    <n v="4078872"/>
    <m/>
    <m/>
    <m/>
    <n v="1128319"/>
    <m/>
    <n v="66.59"/>
    <m/>
    <m/>
    <m/>
    <m/>
    <m/>
    <m/>
    <m/>
    <m/>
    <m/>
    <m/>
    <m/>
    <m/>
    <m/>
    <m/>
    <m/>
    <n v="289283"/>
  </r>
  <r>
    <x v="1"/>
    <x v="0"/>
    <x v="5"/>
    <x v="0"/>
    <n v="0"/>
    <n v="0"/>
    <n v="0"/>
    <n v="1512205"/>
    <n v="723846259"/>
    <n v="58326553"/>
    <n v="58326553"/>
    <n v="13158621"/>
    <n v="4032425"/>
    <m/>
    <m/>
    <m/>
    <n v="1128319"/>
    <m/>
    <n v="76.5"/>
    <m/>
    <m/>
    <m/>
    <m/>
    <m/>
    <m/>
    <m/>
    <m/>
    <m/>
    <m/>
    <m/>
    <m/>
    <m/>
    <m/>
    <m/>
    <n v="321585"/>
  </r>
  <r>
    <x v="1"/>
    <x v="0"/>
    <x v="6"/>
    <x v="0"/>
    <n v="0"/>
    <n v="0"/>
    <n v="0"/>
    <n v="1036766"/>
    <n v="510642255"/>
    <n v="60268825"/>
    <n v="60268825"/>
    <n v="11592487"/>
    <n v="3487722"/>
    <m/>
    <m/>
    <m/>
    <n v="1128319"/>
    <m/>
    <n v="67.319999999999993"/>
    <m/>
    <m/>
    <m/>
    <m/>
    <m/>
    <m/>
    <m/>
    <m/>
    <m/>
    <m/>
    <m/>
    <m/>
    <m/>
    <m/>
    <m/>
    <n v="272070"/>
  </r>
  <r>
    <x v="1"/>
    <x v="0"/>
    <x v="7"/>
    <x v="0"/>
    <n v="0"/>
    <n v="0"/>
    <n v="0"/>
    <n v="1405261"/>
    <n v="770968153"/>
    <n v="31792769"/>
    <n v="31792769"/>
    <n v="15780561"/>
    <n v="4021898"/>
    <m/>
    <m/>
    <m/>
    <n v="1128319"/>
    <m/>
    <n v="73.45"/>
    <m/>
    <m/>
    <m/>
    <m/>
    <m/>
    <m/>
    <m/>
    <m/>
    <m/>
    <m/>
    <m/>
    <m/>
    <m/>
    <m/>
    <m/>
    <n v="444979"/>
  </r>
  <r>
    <x v="1"/>
    <x v="0"/>
    <x v="8"/>
    <x v="0"/>
    <n v="0"/>
    <n v="0"/>
    <n v="0"/>
    <n v="1686674"/>
    <n v="629908879"/>
    <n v="65629720"/>
    <n v="65629720"/>
    <n v="67859527"/>
    <n v="4001777"/>
    <m/>
    <m/>
    <m/>
    <n v="1128319"/>
    <m/>
    <n v="72.56"/>
    <m/>
    <m/>
    <m/>
    <m/>
    <m/>
    <m/>
    <m/>
    <m/>
    <m/>
    <m/>
    <m/>
    <m/>
    <m/>
    <m/>
    <m/>
    <n v="444979"/>
  </r>
  <r>
    <x v="1"/>
    <x v="1"/>
    <x v="9"/>
    <x v="0"/>
    <n v="0"/>
    <n v="0"/>
    <n v="0"/>
    <n v="2379000"/>
    <n v="860233662"/>
    <n v="37470839"/>
    <n v="189614045"/>
    <n v="4675493"/>
    <n v="4575249"/>
    <m/>
    <m/>
    <n v="24064"/>
    <n v="1128319"/>
    <m/>
    <n v="73.12"/>
    <m/>
    <m/>
    <m/>
    <m/>
    <m/>
    <m/>
    <m/>
    <m/>
    <m/>
    <m/>
    <m/>
    <m/>
    <m/>
    <m/>
    <m/>
    <n v="11282161"/>
  </r>
  <r>
    <x v="1"/>
    <x v="1"/>
    <x v="10"/>
    <x v="0"/>
    <n v="0"/>
    <n v="0"/>
    <n v="0"/>
    <n v="1858216"/>
    <n v="554043719"/>
    <n v="26437628"/>
    <n v="75459276"/>
    <n v="4991025"/>
    <n v="4164516"/>
    <m/>
    <m/>
    <n v="75541"/>
    <n v="1128319"/>
    <m/>
    <n v="66.069999999999993"/>
    <m/>
    <m/>
    <m/>
    <m/>
    <m/>
    <m/>
    <m/>
    <m/>
    <m/>
    <m/>
    <m/>
    <m/>
    <m/>
    <m/>
    <m/>
    <n v="5527579"/>
  </r>
  <r>
    <x v="1"/>
    <x v="2"/>
    <x v="11"/>
    <x v="0"/>
    <n v="0"/>
    <n v="0"/>
    <n v="0"/>
    <n v="2601583"/>
    <n v="740464949"/>
    <n v="35571106"/>
    <n v="162480323"/>
    <n v="6509725"/>
    <n v="4265473"/>
    <m/>
    <m/>
    <n v="27775"/>
    <n v="1128319"/>
    <m/>
    <n v="71.88"/>
    <m/>
    <m/>
    <m/>
    <m/>
    <m/>
    <m/>
    <m/>
    <m/>
    <m/>
    <m/>
    <m/>
    <m/>
    <m/>
    <m/>
    <m/>
    <n v="17181488"/>
  </r>
  <r>
    <x v="1"/>
    <x v="2"/>
    <x v="12"/>
    <x v="0"/>
    <n v="0"/>
    <n v="0"/>
    <n v="0"/>
    <n v="3090152"/>
    <n v="969942081"/>
    <n v="36052724"/>
    <n v="210862094"/>
    <n v="8279532"/>
    <n v="4829117"/>
    <m/>
    <m/>
    <n v="23016"/>
    <n v="1128319"/>
    <m/>
    <n v="74.150000000000006"/>
    <m/>
    <m/>
    <m/>
    <m/>
    <m/>
    <m/>
    <m/>
    <m/>
    <m/>
    <m/>
    <m/>
    <m/>
    <m/>
    <m/>
    <m/>
    <n v="51568196"/>
  </r>
  <r>
    <x v="1"/>
    <x v="2"/>
    <x v="13"/>
    <x v="0"/>
    <n v="0"/>
    <n v="0"/>
    <n v="0"/>
    <n v="3521074"/>
    <n v="1107842697"/>
    <n v="10193399"/>
    <n v="314800534"/>
    <n v="8543043"/>
    <n v="5293670"/>
    <m/>
    <m/>
    <n v="49068"/>
    <n v="1128319"/>
    <m/>
    <n v="70.599999999999994"/>
    <m/>
    <m/>
    <m/>
    <m/>
    <m/>
    <m/>
    <m/>
    <m/>
    <m/>
    <m/>
    <m/>
    <m/>
    <m/>
    <m/>
    <m/>
    <n v="59881093"/>
  </r>
  <r>
    <x v="1"/>
    <x v="1"/>
    <x v="14"/>
    <x v="0"/>
    <n v="0"/>
    <n v="0"/>
    <n v="0"/>
    <n v="2640353"/>
    <n v="806517021"/>
    <n v="26387801"/>
    <n v="150362757"/>
    <n v="7313529"/>
    <n v="5407534"/>
    <m/>
    <m/>
    <n v="39801"/>
    <n v="1128319"/>
    <m/>
    <n v="74.150000000000006"/>
    <m/>
    <m/>
    <m/>
    <m/>
    <m/>
    <m/>
    <m/>
    <m/>
    <m/>
    <m/>
    <m/>
    <m/>
    <m/>
    <m/>
    <m/>
    <n v="10109434"/>
  </r>
  <r>
    <x v="1"/>
    <x v="2"/>
    <x v="15"/>
    <x v="0"/>
    <n v="0"/>
    <n v="0"/>
    <n v="0"/>
    <n v="1359968"/>
    <n v="588593342"/>
    <n v="30244134"/>
    <m/>
    <n v="23004174"/>
    <n v="3757645"/>
    <m/>
    <m/>
    <n v="23016"/>
    <n v="1128319"/>
    <m/>
    <n v="71.97"/>
    <m/>
    <m/>
    <m/>
    <m/>
    <m/>
    <m/>
    <m/>
    <m/>
    <m/>
    <m/>
    <m/>
    <m/>
    <m/>
    <m/>
    <m/>
    <n v="52059365"/>
  </r>
  <r>
    <x v="1"/>
    <x v="1"/>
    <x v="16"/>
    <x v="0"/>
    <n v="0"/>
    <n v="0"/>
    <n v="0"/>
    <n v="941151"/>
    <n v="446458704"/>
    <n v="30025143"/>
    <m/>
    <n v="6377993"/>
    <n v="3620315"/>
    <m/>
    <m/>
    <n v="23016"/>
    <n v="1128319"/>
    <m/>
    <n v="71.040000000000006"/>
    <m/>
    <m/>
    <m/>
    <m/>
    <m/>
    <m/>
    <m/>
    <m/>
    <m/>
    <m/>
    <m/>
    <m/>
    <m/>
    <m/>
    <m/>
    <n v="2309484"/>
  </r>
  <r>
    <x v="1"/>
    <x v="1"/>
    <x v="17"/>
    <x v="0"/>
    <n v="0"/>
    <n v="0"/>
    <n v="0"/>
    <n v="1581000"/>
    <n v="382933128"/>
    <n v="25054942"/>
    <n v="63590954"/>
    <n v="12584728"/>
    <n v="7838291"/>
    <m/>
    <m/>
    <n v="105977"/>
    <n v="1128319"/>
    <m/>
    <n v="68.569999999999993"/>
    <m/>
    <m/>
    <m/>
    <m/>
    <m/>
    <m/>
    <m/>
    <m/>
    <m/>
    <m/>
    <m/>
    <m/>
    <m/>
    <m/>
    <m/>
    <n v="3202255"/>
  </r>
  <r>
    <x v="1"/>
    <x v="2"/>
    <x v="18"/>
    <x v="0"/>
    <n v="0"/>
    <n v="0"/>
    <n v="0"/>
    <n v="1871406"/>
    <n v="386085830"/>
    <n v="36840880"/>
    <n v="80557865"/>
    <n v="4274144"/>
    <n v="3609297"/>
    <m/>
    <m/>
    <n v="23016"/>
    <n v="1128319"/>
    <m/>
    <n v="66.400000000000006"/>
    <m/>
    <m/>
    <m/>
    <m/>
    <m/>
    <m/>
    <m/>
    <m/>
    <m/>
    <m/>
    <m/>
    <m/>
    <m/>
    <m/>
    <m/>
    <n v="9980581"/>
  </r>
  <r>
    <x v="1"/>
    <x v="0"/>
    <x v="0"/>
    <x v="1"/>
    <n v="223300"/>
    <n v="0"/>
    <n v="0"/>
    <n v="107656440"/>
    <m/>
    <m/>
    <m/>
    <m/>
    <m/>
    <m/>
    <m/>
    <m/>
    <m/>
    <m/>
    <m/>
    <m/>
    <n v="11.73"/>
    <n v="5.96"/>
    <m/>
    <m/>
    <m/>
    <m/>
    <m/>
    <n v="46.89"/>
    <n v="99.38"/>
    <n v="96.22"/>
    <n v="98.26"/>
    <n v="92.56"/>
    <n v="75.989999999999995"/>
    <n v="74.98"/>
    <m/>
  </r>
  <r>
    <x v="1"/>
    <x v="0"/>
    <x v="1"/>
    <x v="1"/>
    <n v="29934211"/>
    <n v="0"/>
    <n v="0"/>
    <n v="54631170"/>
    <m/>
    <m/>
    <m/>
    <m/>
    <m/>
    <m/>
    <m/>
    <m/>
    <m/>
    <m/>
    <m/>
    <m/>
    <n v="13.1"/>
    <n v="7.42"/>
    <m/>
    <m/>
    <m/>
    <m/>
    <m/>
    <n v="20.010000000000002"/>
    <n v="97.04"/>
    <n v="97.67"/>
    <n v="95.94"/>
    <n v="90.79"/>
    <n v="78.88"/>
    <n v="75.67"/>
    <m/>
  </r>
  <r>
    <x v="1"/>
    <x v="0"/>
    <x v="2"/>
    <x v="1"/>
    <n v="40719273"/>
    <n v="0"/>
    <n v="0"/>
    <n v="164743161"/>
    <m/>
    <m/>
    <m/>
    <m/>
    <m/>
    <m/>
    <m/>
    <m/>
    <m/>
    <m/>
    <m/>
    <m/>
    <n v="12.63"/>
    <n v="7.5"/>
    <m/>
    <m/>
    <m/>
    <m/>
    <m/>
    <n v="18.97"/>
    <n v="106.3"/>
    <n v="97.1"/>
    <n v="97.39"/>
    <n v="98.36"/>
    <n v="78.34"/>
    <n v="73.489999999999995"/>
    <m/>
  </r>
  <r>
    <x v="1"/>
    <x v="0"/>
    <x v="3"/>
    <x v="1"/>
    <n v="3848070"/>
    <n v="0"/>
    <n v="0"/>
    <n v="103783337"/>
    <m/>
    <m/>
    <m/>
    <m/>
    <m/>
    <m/>
    <m/>
    <m/>
    <m/>
    <m/>
    <m/>
    <m/>
    <n v="12.68"/>
    <n v="7.38"/>
    <m/>
    <m/>
    <m/>
    <m/>
    <m/>
    <n v="34.659999999999997"/>
    <n v="97.59"/>
    <n v="96.92"/>
    <n v="100.07"/>
    <n v="90.76"/>
    <n v="78.19"/>
    <n v="79.569999999999993"/>
    <m/>
  </r>
  <r>
    <x v="1"/>
    <x v="0"/>
    <x v="4"/>
    <x v="1"/>
    <n v="30613348"/>
    <n v="0"/>
    <n v="0"/>
    <n v="52802707"/>
    <m/>
    <m/>
    <m/>
    <m/>
    <m/>
    <m/>
    <m/>
    <m/>
    <m/>
    <m/>
    <m/>
    <m/>
    <n v="13.29"/>
    <n v="5.94"/>
    <m/>
    <m/>
    <m/>
    <m/>
    <m/>
    <n v="23.61"/>
    <n v="102.64"/>
    <n v="98.23"/>
    <n v="91.79"/>
    <n v="95.44"/>
    <n v="76.510000000000005"/>
    <n v="69.5"/>
    <m/>
  </r>
  <r>
    <x v="1"/>
    <x v="0"/>
    <x v="5"/>
    <x v="1"/>
    <n v="15921018"/>
    <n v="0"/>
    <n v="0"/>
    <n v="138100766"/>
    <m/>
    <m/>
    <m/>
    <m/>
    <m/>
    <m/>
    <m/>
    <m/>
    <m/>
    <m/>
    <m/>
    <m/>
    <n v="13.77"/>
    <n v="9.56"/>
    <m/>
    <m/>
    <m/>
    <m/>
    <m/>
    <n v="11.22"/>
    <n v="104.19"/>
    <n v="95.21"/>
    <n v="87.38"/>
    <n v="95"/>
    <n v="75.55"/>
    <n v="64.34"/>
    <m/>
  </r>
  <r>
    <x v="1"/>
    <x v="0"/>
    <x v="6"/>
    <x v="1"/>
    <n v="8483122"/>
    <n v="0"/>
    <n v="0"/>
    <n v="68604038"/>
    <m/>
    <m/>
    <m/>
    <m/>
    <m/>
    <m/>
    <m/>
    <m/>
    <m/>
    <m/>
    <m/>
    <m/>
    <n v="13.43"/>
    <n v="6.49"/>
    <m/>
    <m/>
    <m/>
    <m/>
    <m/>
    <n v="45.23"/>
    <n v="102.77"/>
    <n v="97.49"/>
    <n v="107.22"/>
    <n v="94.84"/>
    <n v="75.569999999999993"/>
    <n v="80.38"/>
    <m/>
  </r>
  <r>
    <x v="1"/>
    <x v="0"/>
    <x v="7"/>
    <x v="1"/>
    <n v="26514949"/>
    <n v="0"/>
    <n v="0"/>
    <n v="114625452"/>
    <m/>
    <m/>
    <m/>
    <m/>
    <m/>
    <m/>
    <m/>
    <m/>
    <m/>
    <m/>
    <m/>
    <m/>
    <n v="13.57"/>
    <n v="8.5500000000000007"/>
    <m/>
    <m/>
    <m/>
    <m/>
    <m/>
    <n v="37.46"/>
    <n v="101.64"/>
    <n v="95.7"/>
    <n v="81.84"/>
    <n v="94.93"/>
    <n v="74.75"/>
    <n v="59.86"/>
    <m/>
  </r>
  <r>
    <x v="1"/>
    <x v="0"/>
    <x v="8"/>
    <x v="1"/>
    <n v="6259504"/>
    <n v="0"/>
    <n v="0"/>
    <n v="87968303"/>
    <m/>
    <m/>
    <m/>
    <m/>
    <m/>
    <m/>
    <m/>
    <m/>
    <m/>
    <m/>
    <m/>
    <m/>
    <n v="13.44"/>
    <n v="8.08"/>
    <m/>
    <m/>
    <m/>
    <m/>
    <m/>
    <n v="48.12"/>
    <n v="101.76"/>
    <n v="97.23"/>
    <n v="103.2"/>
    <n v="95.22"/>
    <n v="77.75"/>
    <n v="78.81"/>
    <m/>
  </r>
  <r>
    <x v="1"/>
    <x v="1"/>
    <x v="9"/>
    <x v="1"/>
    <n v="47601975"/>
    <n v="0"/>
    <n v="0"/>
    <n v="159561634"/>
    <m/>
    <m/>
    <m/>
    <m/>
    <m/>
    <m/>
    <m/>
    <m/>
    <m/>
    <m/>
    <m/>
    <m/>
    <n v="13.77"/>
    <n v="8.0399999999999991"/>
    <m/>
    <m/>
    <m/>
    <m/>
    <m/>
    <n v="72.739999999999995"/>
    <n v="98.4"/>
    <n v="100.33"/>
    <n v="111.81"/>
    <n v="83.05"/>
    <n v="60.76"/>
    <n v="59.25"/>
    <m/>
  </r>
  <r>
    <x v="1"/>
    <x v="1"/>
    <x v="10"/>
    <x v="1"/>
    <n v="18903820"/>
    <n v="0"/>
    <n v="0"/>
    <n v="63376547"/>
    <m/>
    <m/>
    <m/>
    <m/>
    <m/>
    <m/>
    <m/>
    <m/>
    <m/>
    <m/>
    <m/>
    <m/>
    <n v="11.88"/>
    <n v="6.67"/>
    <m/>
    <m/>
    <m/>
    <m/>
    <m/>
    <n v="37.65"/>
    <n v="104.8"/>
    <n v="108.26"/>
    <n v="121.24"/>
    <n v="84.19"/>
    <n v="64.83"/>
    <n v="70.13"/>
    <m/>
  </r>
  <r>
    <x v="1"/>
    <x v="2"/>
    <x v="11"/>
    <x v="1"/>
    <n v="38833937"/>
    <n v="0"/>
    <n v="0"/>
    <n v="134245100"/>
    <m/>
    <m/>
    <m/>
    <m/>
    <m/>
    <m/>
    <m/>
    <m/>
    <m/>
    <m/>
    <m/>
    <m/>
    <n v="13.17"/>
    <n v="7.82"/>
    <m/>
    <m/>
    <m/>
    <m/>
    <m/>
    <n v="47.86"/>
    <n v="108.55"/>
    <n v="111.4"/>
    <n v="110.8"/>
    <n v="99.39"/>
    <n v="81.19"/>
    <n v="77.39"/>
    <m/>
  </r>
  <r>
    <x v="1"/>
    <x v="2"/>
    <x v="12"/>
    <x v="1"/>
    <n v="37261814"/>
    <n v="0"/>
    <n v="0"/>
    <n v="198840887"/>
    <m/>
    <m/>
    <m/>
    <m/>
    <m/>
    <m/>
    <m/>
    <m/>
    <m/>
    <m/>
    <m/>
    <m/>
    <n v="14.04"/>
    <n v="8.36"/>
    <m/>
    <m/>
    <m/>
    <m/>
    <m/>
    <n v="78.11"/>
    <n v="108.81"/>
    <n v="108.25"/>
    <n v="112.93"/>
    <n v="98.25"/>
    <n v="75.8"/>
    <n v="74.05"/>
    <m/>
  </r>
  <r>
    <x v="1"/>
    <x v="2"/>
    <x v="13"/>
    <x v="1"/>
    <n v="52223312"/>
    <n v="0"/>
    <n v="0"/>
    <n v="260928002"/>
    <m/>
    <m/>
    <m/>
    <m/>
    <m/>
    <m/>
    <m/>
    <m/>
    <m/>
    <m/>
    <m/>
    <m/>
    <n v="13.24"/>
    <n v="7.43"/>
    <m/>
    <m/>
    <m/>
    <m/>
    <m/>
    <n v="105.74"/>
    <n v="104.33"/>
    <n v="109.6"/>
    <n v="100.85"/>
    <n v="94.34"/>
    <n v="79.5"/>
    <n v="71.31"/>
    <m/>
  </r>
  <r>
    <x v="1"/>
    <x v="1"/>
    <x v="14"/>
    <x v="1"/>
    <n v="24839304"/>
    <n v="0"/>
    <n v="0"/>
    <n v="129983900"/>
    <m/>
    <m/>
    <m/>
    <m/>
    <m/>
    <m/>
    <m/>
    <m/>
    <m/>
    <m/>
    <m/>
    <m/>
    <n v="12.95"/>
    <n v="8.64"/>
    <m/>
    <m/>
    <m/>
    <m/>
    <m/>
    <n v="56.13"/>
    <n v="91.79"/>
    <n v="102.97"/>
    <n v="119.9"/>
    <n v="85.26"/>
    <n v="77.83"/>
    <n v="82.08"/>
    <m/>
  </r>
  <r>
    <x v="1"/>
    <x v="2"/>
    <x v="15"/>
    <x v="1"/>
    <n v="26729731"/>
    <n v="0"/>
    <n v="0"/>
    <n v="80456411"/>
    <m/>
    <m/>
    <m/>
    <m/>
    <m/>
    <m/>
    <m/>
    <m/>
    <m/>
    <m/>
    <m/>
    <m/>
    <n v="12.87"/>
    <n v="7.78"/>
    <m/>
    <m/>
    <m/>
    <m/>
    <m/>
    <n v="35.26"/>
    <n v="102.83"/>
    <n v="105.87"/>
    <n v="122.63"/>
    <n v="96.44"/>
    <n v="87.48"/>
    <n v="93.79"/>
    <m/>
  </r>
  <r>
    <x v="1"/>
    <x v="1"/>
    <x v="16"/>
    <x v="1"/>
    <n v="27143349"/>
    <n v="0"/>
    <n v="0"/>
    <n v="48561211"/>
    <m/>
    <m/>
    <m/>
    <m/>
    <m/>
    <m/>
    <m/>
    <m/>
    <m/>
    <m/>
    <m/>
    <m/>
    <n v="12.83"/>
    <n v="7.26"/>
    <m/>
    <m/>
    <m/>
    <m/>
    <m/>
    <n v="51.77"/>
    <n v="100.96"/>
    <n v="105.11"/>
    <n v="117.74"/>
    <n v="88.45"/>
    <n v="67.540000000000006"/>
    <n v="67.849999999999994"/>
    <m/>
  </r>
  <r>
    <x v="1"/>
    <x v="1"/>
    <x v="17"/>
    <x v="1"/>
    <n v="18134836"/>
    <n v="0"/>
    <n v="0"/>
    <n v="47038213"/>
    <m/>
    <m/>
    <m/>
    <m/>
    <m/>
    <m/>
    <m/>
    <m/>
    <m/>
    <m/>
    <m/>
    <m/>
    <n v="12.65"/>
    <n v="7.61"/>
    <m/>
    <m/>
    <m/>
    <m/>
    <m/>
    <n v="54.49"/>
    <n v="94.87"/>
    <n v="111.24"/>
    <n v="109.13"/>
    <n v="88.26"/>
    <n v="88.93"/>
    <n v="79.239999999999995"/>
    <m/>
  </r>
  <r>
    <x v="1"/>
    <x v="2"/>
    <x v="18"/>
    <x v="1"/>
    <n v="25752236"/>
    <n v="0"/>
    <n v="0"/>
    <n v="40711034"/>
    <m/>
    <m/>
    <m/>
    <m/>
    <m/>
    <m/>
    <m/>
    <m/>
    <m/>
    <m/>
    <m/>
    <m/>
    <n v="13.65"/>
    <n v="6.7"/>
    <m/>
    <m/>
    <m/>
    <m/>
    <m/>
    <n v="30.46"/>
    <n v="97.19"/>
    <n v="109.89"/>
    <n v="126.11"/>
    <n v="88.48"/>
    <n v="77.77"/>
    <n v="88.1"/>
    <m/>
  </r>
  <r>
    <x v="1"/>
    <x v="0"/>
    <x v="0"/>
    <x v="10"/>
    <n v="0"/>
    <n v="0"/>
    <n v="0"/>
    <n v="600000"/>
    <m/>
    <m/>
    <m/>
    <m/>
    <m/>
    <m/>
    <m/>
    <m/>
    <m/>
    <m/>
    <m/>
    <m/>
    <m/>
    <m/>
    <m/>
    <m/>
    <m/>
    <m/>
    <m/>
    <m/>
    <m/>
    <m/>
    <m/>
    <m/>
    <m/>
    <m/>
    <m/>
  </r>
  <r>
    <x v="1"/>
    <x v="0"/>
    <x v="1"/>
    <x v="10"/>
    <n v="0"/>
    <n v="0"/>
    <n v="0"/>
    <n v="0"/>
    <m/>
    <m/>
    <m/>
    <m/>
    <m/>
    <m/>
    <m/>
    <m/>
    <m/>
    <m/>
    <m/>
    <m/>
    <m/>
    <m/>
    <m/>
    <m/>
    <m/>
    <m/>
    <m/>
    <m/>
    <m/>
    <m/>
    <m/>
    <m/>
    <m/>
    <m/>
    <m/>
  </r>
  <r>
    <x v="1"/>
    <x v="0"/>
    <x v="2"/>
    <x v="10"/>
    <n v="0"/>
    <n v="0"/>
    <n v="0"/>
    <n v="600000"/>
    <m/>
    <m/>
    <m/>
    <m/>
    <m/>
    <m/>
    <m/>
    <m/>
    <m/>
    <m/>
    <m/>
    <m/>
    <m/>
    <m/>
    <m/>
    <m/>
    <m/>
    <m/>
    <m/>
    <m/>
    <m/>
    <m/>
    <m/>
    <m/>
    <m/>
    <m/>
    <m/>
  </r>
  <r>
    <x v="1"/>
    <x v="0"/>
    <x v="3"/>
    <x v="10"/>
    <n v="0"/>
    <n v="0"/>
    <n v="0"/>
    <n v="0"/>
    <m/>
    <m/>
    <m/>
    <m/>
    <m/>
    <m/>
    <m/>
    <m/>
    <m/>
    <m/>
    <m/>
    <m/>
    <m/>
    <m/>
    <m/>
    <m/>
    <m/>
    <m/>
    <m/>
    <m/>
    <m/>
    <m/>
    <m/>
    <m/>
    <m/>
    <m/>
    <m/>
  </r>
  <r>
    <x v="1"/>
    <x v="0"/>
    <x v="4"/>
    <x v="10"/>
    <n v="0"/>
    <n v="0"/>
    <n v="0"/>
    <n v="0"/>
    <m/>
    <m/>
    <m/>
    <m/>
    <m/>
    <m/>
    <m/>
    <m/>
    <m/>
    <m/>
    <m/>
    <m/>
    <m/>
    <m/>
    <m/>
    <m/>
    <m/>
    <m/>
    <m/>
    <m/>
    <m/>
    <m/>
    <m/>
    <m/>
    <m/>
    <m/>
    <m/>
  </r>
  <r>
    <x v="1"/>
    <x v="0"/>
    <x v="5"/>
    <x v="10"/>
    <n v="0"/>
    <n v="0"/>
    <n v="0"/>
    <n v="0"/>
    <m/>
    <m/>
    <m/>
    <m/>
    <m/>
    <m/>
    <m/>
    <m/>
    <m/>
    <m/>
    <m/>
    <m/>
    <m/>
    <m/>
    <m/>
    <m/>
    <m/>
    <m/>
    <m/>
    <m/>
    <m/>
    <m/>
    <m/>
    <m/>
    <m/>
    <m/>
    <m/>
  </r>
  <r>
    <x v="1"/>
    <x v="0"/>
    <x v="6"/>
    <x v="10"/>
    <n v="0"/>
    <n v="0"/>
    <n v="0"/>
    <n v="600000"/>
    <m/>
    <m/>
    <m/>
    <m/>
    <m/>
    <m/>
    <m/>
    <m/>
    <m/>
    <m/>
    <m/>
    <m/>
    <m/>
    <m/>
    <m/>
    <m/>
    <m/>
    <m/>
    <m/>
    <m/>
    <m/>
    <m/>
    <m/>
    <m/>
    <m/>
    <m/>
    <m/>
  </r>
  <r>
    <x v="1"/>
    <x v="0"/>
    <x v="7"/>
    <x v="10"/>
    <n v="0"/>
    <n v="0"/>
    <n v="0"/>
    <n v="700000"/>
    <m/>
    <m/>
    <m/>
    <m/>
    <m/>
    <m/>
    <m/>
    <m/>
    <m/>
    <m/>
    <m/>
    <m/>
    <m/>
    <m/>
    <m/>
    <m/>
    <m/>
    <m/>
    <m/>
    <m/>
    <m/>
    <m/>
    <m/>
    <m/>
    <m/>
    <m/>
    <m/>
  </r>
  <r>
    <x v="1"/>
    <x v="0"/>
    <x v="8"/>
    <x v="10"/>
    <n v="0"/>
    <n v="0"/>
    <n v="0"/>
    <n v="0"/>
    <m/>
    <m/>
    <m/>
    <m/>
    <m/>
    <m/>
    <m/>
    <m/>
    <m/>
    <m/>
    <m/>
    <m/>
    <m/>
    <m/>
    <m/>
    <m/>
    <m/>
    <m/>
    <m/>
    <m/>
    <m/>
    <m/>
    <m/>
    <m/>
    <m/>
    <m/>
    <m/>
  </r>
  <r>
    <x v="1"/>
    <x v="1"/>
    <x v="9"/>
    <x v="10"/>
    <n v="0"/>
    <n v="0"/>
    <n v="0"/>
    <n v="600000"/>
    <m/>
    <m/>
    <m/>
    <m/>
    <m/>
    <m/>
    <m/>
    <m/>
    <m/>
    <m/>
    <m/>
    <m/>
    <m/>
    <m/>
    <m/>
    <m/>
    <m/>
    <m/>
    <m/>
    <m/>
    <m/>
    <m/>
    <m/>
    <m/>
    <m/>
    <m/>
    <m/>
  </r>
  <r>
    <x v="1"/>
    <x v="1"/>
    <x v="10"/>
    <x v="10"/>
    <n v="0"/>
    <n v="0"/>
    <n v="0"/>
    <n v="0"/>
    <m/>
    <m/>
    <m/>
    <m/>
    <m/>
    <m/>
    <m/>
    <m/>
    <m/>
    <m/>
    <m/>
    <m/>
    <m/>
    <m/>
    <m/>
    <m/>
    <m/>
    <m/>
    <m/>
    <m/>
    <m/>
    <m/>
    <m/>
    <m/>
    <m/>
    <m/>
    <m/>
  </r>
  <r>
    <x v="1"/>
    <x v="2"/>
    <x v="11"/>
    <x v="10"/>
    <n v="0"/>
    <n v="0"/>
    <n v="0"/>
    <n v="0"/>
    <m/>
    <m/>
    <m/>
    <m/>
    <m/>
    <m/>
    <m/>
    <m/>
    <m/>
    <m/>
    <m/>
    <m/>
    <m/>
    <m/>
    <m/>
    <m/>
    <m/>
    <m/>
    <m/>
    <m/>
    <m/>
    <m/>
    <m/>
    <m/>
    <m/>
    <m/>
    <m/>
  </r>
  <r>
    <x v="1"/>
    <x v="2"/>
    <x v="12"/>
    <x v="10"/>
    <n v="0"/>
    <n v="0"/>
    <n v="0"/>
    <n v="0"/>
    <m/>
    <m/>
    <m/>
    <m/>
    <m/>
    <m/>
    <m/>
    <m/>
    <m/>
    <m/>
    <m/>
    <m/>
    <m/>
    <m/>
    <m/>
    <m/>
    <m/>
    <m/>
    <m/>
    <m/>
    <m/>
    <m/>
    <m/>
    <m/>
    <m/>
    <m/>
    <m/>
  </r>
  <r>
    <x v="1"/>
    <x v="2"/>
    <x v="13"/>
    <x v="10"/>
    <n v="0"/>
    <n v="0"/>
    <n v="0"/>
    <n v="0"/>
    <m/>
    <m/>
    <m/>
    <m/>
    <m/>
    <m/>
    <m/>
    <m/>
    <m/>
    <m/>
    <m/>
    <m/>
    <m/>
    <m/>
    <m/>
    <m/>
    <m/>
    <m/>
    <m/>
    <m/>
    <m/>
    <m/>
    <m/>
    <m/>
    <m/>
    <m/>
    <m/>
  </r>
  <r>
    <x v="1"/>
    <x v="1"/>
    <x v="14"/>
    <x v="10"/>
    <n v="0"/>
    <n v="0"/>
    <n v="0"/>
    <n v="600000"/>
    <m/>
    <m/>
    <m/>
    <m/>
    <m/>
    <m/>
    <m/>
    <m/>
    <m/>
    <m/>
    <m/>
    <m/>
    <m/>
    <m/>
    <m/>
    <m/>
    <m/>
    <m/>
    <m/>
    <m/>
    <m/>
    <m/>
    <m/>
    <m/>
    <m/>
    <m/>
    <m/>
  </r>
  <r>
    <x v="1"/>
    <x v="2"/>
    <x v="15"/>
    <x v="10"/>
    <n v="0"/>
    <n v="0"/>
    <n v="0"/>
    <n v="0"/>
    <m/>
    <m/>
    <m/>
    <m/>
    <m/>
    <m/>
    <m/>
    <m/>
    <m/>
    <m/>
    <m/>
    <m/>
    <m/>
    <m/>
    <m/>
    <m/>
    <m/>
    <m/>
    <m/>
    <m/>
    <m/>
    <m/>
    <m/>
    <m/>
    <m/>
    <m/>
    <m/>
  </r>
  <r>
    <x v="1"/>
    <x v="1"/>
    <x v="16"/>
    <x v="10"/>
    <n v="0"/>
    <n v="0"/>
    <n v="0"/>
    <n v="0"/>
    <m/>
    <m/>
    <m/>
    <m/>
    <m/>
    <m/>
    <m/>
    <m/>
    <m/>
    <m/>
    <m/>
    <m/>
    <m/>
    <m/>
    <m/>
    <m/>
    <m/>
    <m/>
    <m/>
    <m/>
    <m/>
    <m/>
    <m/>
    <m/>
    <m/>
    <m/>
    <m/>
  </r>
  <r>
    <x v="1"/>
    <x v="1"/>
    <x v="17"/>
    <x v="10"/>
    <n v="0"/>
    <n v="0"/>
    <n v="0"/>
    <n v="0"/>
    <m/>
    <m/>
    <m/>
    <m/>
    <m/>
    <m/>
    <m/>
    <m/>
    <m/>
    <m/>
    <m/>
    <m/>
    <m/>
    <m/>
    <m/>
    <m/>
    <m/>
    <m/>
    <m/>
    <m/>
    <m/>
    <m/>
    <m/>
    <m/>
    <m/>
    <m/>
    <m/>
  </r>
  <r>
    <x v="1"/>
    <x v="2"/>
    <x v="18"/>
    <x v="10"/>
    <n v="0"/>
    <n v="0"/>
    <n v="0"/>
    <n v="0"/>
    <m/>
    <m/>
    <m/>
    <m/>
    <m/>
    <m/>
    <m/>
    <m/>
    <m/>
    <m/>
    <m/>
    <m/>
    <m/>
    <m/>
    <m/>
    <m/>
    <m/>
    <m/>
    <m/>
    <m/>
    <m/>
    <m/>
    <m/>
    <m/>
    <m/>
    <m/>
    <m/>
  </r>
  <r>
    <x v="1"/>
    <x v="0"/>
    <x v="0"/>
    <x v="2"/>
    <n v="21976016"/>
    <n v="1484191"/>
    <n v="0"/>
    <n v="13221720"/>
    <m/>
    <m/>
    <m/>
    <m/>
    <m/>
    <m/>
    <m/>
    <m/>
    <m/>
    <m/>
    <m/>
    <n v="70.22"/>
    <m/>
    <m/>
    <m/>
    <m/>
    <m/>
    <m/>
    <m/>
    <m/>
    <m/>
    <m/>
    <m/>
    <m/>
    <m/>
    <m/>
    <m/>
  </r>
  <r>
    <x v="1"/>
    <x v="0"/>
    <x v="1"/>
    <x v="2"/>
    <n v="14085694"/>
    <n v="12500318"/>
    <n v="0"/>
    <n v="13363423"/>
    <m/>
    <m/>
    <m/>
    <m/>
    <m/>
    <m/>
    <m/>
    <m/>
    <m/>
    <m/>
    <m/>
    <n v="70.72"/>
    <m/>
    <m/>
    <m/>
    <m/>
    <m/>
    <m/>
    <m/>
    <m/>
    <m/>
    <m/>
    <m/>
    <m/>
    <m/>
    <m/>
    <m/>
  </r>
  <r>
    <x v="1"/>
    <x v="0"/>
    <x v="2"/>
    <x v="2"/>
    <n v="17647041"/>
    <n v="25612112"/>
    <n v="0"/>
    <n v="20203474"/>
    <m/>
    <m/>
    <m/>
    <m/>
    <m/>
    <m/>
    <m/>
    <m/>
    <m/>
    <m/>
    <m/>
    <n v="73.61"/>
    <m/>
    <m/>
    <m/>
    <m/>
    <m/>
    <m/>
    <m/>
    <m/>
    <m/>
    <m/>
    <m/>
    <m/>
    <m/>
    <m/>
    <m/>
  </r>
  <r>
    <x v="1"/>
    <x v="0"/>
    <x v="3"/>
    <x v="2"/>
    <n v="30585320"/>
    <n v="774708"/>
    <n v="0"/>
    <n v="15129472"/>
    <m/>
    <m/>
    <m/>
    <m/>
    <m/>
    <m/>
    <m/>
    <m/>
    <m/>
    <m/>
    <m/>
    <n v="71.72"/>
    <m/>
    <m/>
    <m/>
    <m/>
    <m/>
    <m/>
    <m/>
    <m/>
    <m/>
    <m/>
    <m/>
    <m/>
    <m/>
    <m/>
    <m/>
  </r>
  <r>
    <x v="1"/>
    <x v="0"/>
    <x v="4"/>
    <x v="2"/>
    <n v="11105521"/>
    <m/>
    <n v="0"/>
    <n v="9854370"/>
    <m/>
    <m/>
    <m/>
    <m/>
    <m/>
    <m/>
    <m/>
    <m/>
    <m/>
    <m/>
    <m/>
    <n v="66.89"/>
    <m/>
    <m/>
    <m/>
    <m/>
    <m/>
    <m/>
    <m/>
    <m/>
    <m/>
    <m/>
    <m/>
    <m/>
    <m/>
    <m/>
    <m/>
  </r>
  <r>
    <x v="1"/>
    <x v="0"/>
    <x v="5"/>
    <x v="2"/>
    <n v="16068878"/>
    <n v="8994959"/>
    <n v="0"/>
    <n v="13608720"/>
    <m/>
    <m/>
    <m/>
    <m/>
    <m/>
    <m/>
    <m/>
    <m/>
    <m/>
    <m/>
    <m/>
    <n v="72.67"/>
    <m/>
    <m/>
    <m/>
    <m/>
    <m/>
    <m/>
    <m/>
    <m/>
    <m/>
    <m/>
    <m/>
    <m/>
    <m/>
    <m/>
    <m/>
  </r>
  <r>
    <x v="1"/>
    <x v="0"/>
    <x v="6"/>
    <x v="2"/>
    <n v="11198442"/>
    <m/>
    <n v="0"/>
    <n v="10212497"/>
    <m/>
    <m/>
    <m/>
    <m/>
    <m/>
    <m/>
    <m/>
    <m/>
    <m/>
    <m/>
    <m/>
    <n v="69.28"/>
    <m/>
    <m/>
    <m/>
    <m/>
    <m/>
    <m/>
    <m/>
    <m/>
    <m/>
    <m/>
    <m/>
    <m/>
    <m/>
    <m/>
    <m/>
  </r>
  <r>
    <x v="1"/>
    <x v="0"/>
    <x v="7"/>
    <x v="2"/>
    <n v="15880316"/>
    <n v="45814813"/>
    <n v="0"/>
    <n v="24804826"/>
    <m/>
    <m/>
    <m/>
    <m/>
    <m/>
    <m/>
    <m/>
    <m/>
    <m/>
    <m/>
    <m/>
    <n v="72.489999999999995"/>
    <m/>
    <m/>
    <m/>
    <m/>
    <m/>
    <m/>
    <m/>
    <m/>
    <m/>
    <m/>
    <m/>
    <m/>
    <m/>
    <m/>
    <m/>
  </r>
  <r>
    <x v="1"/>
    <x v="0"/>
    <x v="8"/>
    <x v="2"/>
    <n v="22979051"/>
    <n v="1395999"/>
    <n v="0"/>
    <n v="10805615"/>
    <m/>
    <m/>
    <m/>
    <m/>
    <m/>
    <m/>
    <m/>
    <m/>
    <m/>
    <m/>
    <m/>
    <n v="72.650000000000006"/>
    <m/>
    <m/>
    <m/>
    <m/>
    <m/>
    <m/>
    <m/>
    <m/>
    <m/>
    <m/>
    <m/>
    <m/>
    <m/>
    <m/>
    <m/>
  </r>
  <r>
    <x v="1"/>
    <x v="1"/>
    <x v="9"/>
    <x v="2"/>
    <n v="21504149"/>
    <n v="68378639"/>
    <n v="0"/>
    <n v="31496133"/>
    <m/>
    <m/>
    <m/>
    <m/>
    <m/>
    <m/>
    <m/>
    <m/>
    <m/>
    <m/>
    <m/>
    <n v="72.489999999999995"/>
    <m/>
    <m/>
    <m/>
    <m/>
    <m/>
    <m/>
    <m/>
    <m/>
    <m/>
    <m/>
    <m/>
    <m/>
    <m/>
    <m/>
    <m/>
  </r>
  <r>
    <x v="1"/>
    <x v="1"/>
    <x v="10"/>
    <x v="2"/>
    <n v="25756244"/>
    <n v="377500"/>
    <n v="0"/>
    <n v="15273983"/>
    <m/>
    <m/>
    <m/>
    <m/>
    <m/>
    <m/>
    <m/>
    <m/>
    <m/>
    <m/>
    <m/>
    <n v="70.209999999999994"/>
    <m/>
    <m/>
    <m/>
    <m/>
    <m/>
    <m/>
    <m/>
    <m/>
    <m/>
    <m/>
    <m/>
    <m/>
    <m/>
    <m/>
    <m/>
  </r>
  <r>
    <x v="1"/>
    <x v="2"/>
    <x v="11"/>
    <x v="2"/>
    <n v="33831816"/>
    <n v="208000"/>
    <n v="0"/>
    <n v="25288506"/>
    <m/>
    <m/>
    <m/>
    <m/>
    <m/>
    <m/>
    <m/>
    <m/>
    <m/>
    <m/>
    <m/>
    <n v="71.5"/>
    <m/>
    <m/>
    <m/>
    <m/>
    <m/>
    <m/>
    <m/>
    <m/>
    <m/>
    <m/>
    <m/>
    <m/>
    <m/>
    <m/>
    <m/>
  </r>
  <r>
    <x v="1"/>
    <x v="2"/>
    <x v="12"/>
    <x v="2"/>
    <n v="30527058"/>
    <n v="64994920"/>
    <n v="0"/>
    <n v="35016800"/>
    <m/>
    <m/>
    <m/>
    <m/>
    <m/>
    <m/>
    <m/>
    <m/>
    <m/>
    <m/>
    <m/>
    <n v="72.650000000000006"/>
    <m/>
    <m/>
    <m/>
    <m/>
    <m/>
    <m/>
    <m/>
    <m/>
    <m/>
    <m/>
    <m/>
    <m/>
    <m/>
    <m/>
    <m/>
  </r>
  <r>
    <x v="1"/>
    <x v="2"/>
    <x v="13"/>
    <x v="2"/>
    <n v="20829824"/>
    <n v="92169606"/>
    <n v="0"/>
    <n v="46363510"/>
    <m/>
    <m/>
    <m/>
    <m/>
    <m/>
    <m/>
    <m/>
    <m/>
    <m/>
    <m/>
    <m/>
    <n v="72.61"/>
    <m/>
    <m/>
    <m/>
    <m/>
    <m/>
    <m/>
    <m/>
    <m/>
    <m/>
    <m/>
    <m/>
    <m/>
    <m/>
    <m/>
    <m/>
  </r>
  <r>
    <x v="1"/>
    <x v="1"/>
    <x v="14"/>
    <x v="2"/>
    <n v="33779601"/>
    <n v="349199"/>
    <n v="0"/>
    <n v="31198540"/>
    <m/>
    <m/>
    <m/>
    <m/>
    <m/>
    <m/>
    <m/>
    <m/>
    <m/>
    <m/>
    <m/>
    <n v="72.59"/>
    <m/>
    <m/>
    <m/>
    <m/>
    <m/>
    <m/>
    <m/>
    <m/>
    <m/>
    <m/>
    <m/>
    <m/>
    <m/>
    <m/>
    <m/>
  </r>
  <r>
    <x v="1"/>
    <x v="2"/>
    <x v="15"/>
    <x v="2"/>
    <n v="59533423"/>
    <n v="415000"/>
    <n v="0"/>
    <n v="11898262"/>
    <m/>
    <m/>
    <m/>
    <m/>
    <m/>
    <m/>
    <m/>
    <m/>
    <m/>
    <m/>
    <m/>
    <n v="71.599999999999994"/>
    <m/>
    <m/>
    <m/>
    <m/>
    <m/>
    <m/>
    <m/>
    <m/>
    <m/>
    <m/>
    <m/>
    <m/>
    <m/>
    <m/>
    <m/>
  </r>
  <r>
    <x v="1"/>
    <x v="1"/>
    <x v="16"/>
    <x v="2"/>
    <n v="25831969"/>
    <m/>
    <n v="0"/>
    <n v="8235934"/>
    <m/>
    <m/>
    <m/>
    <m/>
    <m/>
    <m/>
    <m/>
    <m/>
    <m/>
    <m/>
    <m/>
    <n v="72.41"/>
    <m/>
    <m/>
    <m/>
    <m/>
    <m/>
    <m/>
    <m/>
    <m/>
    <m/>
    <m/>
    <m/>
    <m/>
    <m/>
    <m/>
    <m/>
  </r>
  <r>
    <x v="1"/>
    <x v="1"/>
    <x v="17"/>
    <x v="2"/>
    <n v="25189749"/>
    <n v="1760592"/>
    <n v="0"/>
    <n v="12351090"/>
    <m/>
    <m/>
    <m/>
    <m/>
    <m/>
    <m/>
    <m/>
    <m/>
    <m/>
    <m/>
    <m/>
    <n v="72.069999999999993"/>
    <m/>
    <m/>
    <m/>
    <m/>
    <m/>
    <m/>
    <m/>
    <m/>
    <m/>
    <m/>
    <m/>
    <m/>
    <m/>
    <m/>
    <m/>
  </r>
  <r>
    <x v="1"/>
    <x v="2"/>
    <x v="18"/>
    <x v="2"/>
    <n v="5987451"/>
    <n v="48575636"/>
    <n v="0"/>
    <n v="10923062"/>
    <m/>
    <m/>
    <m/>
    <m/>
    <m/>
    <m/>
    <m/>
    <m/>
    <m/>
    <m/>
    <m/>
    <n v="67.67"/>
    <m/>
    <m/>
    <m/>
    <m/>
    <m/>
    <m/>
    <m/>
    <m/>
    <m/>
    <m/>
    <m/>
    <m/>
    <m/>
    <m/>
    <m/>
  </r>
  <r>
    <x v="1"/>
    <x v="0"/>
    <x v="0"/>
    <x v="8"/>
    <n v="0"/>
    <n v="1196325"/>
    <n v="0"/>
    <n v="862578"/>
    <m/>
    <m/>
    <m/>
    <m/>
    <m/>
    <m/>
    <m/>
    <m/>
    <m/>
    <m/>
    <m/>
    <m/>
    <m/>
    <m/>
    <m/>
    <m/>
    <m/>
    <m/>
    <m/>
    <m/>
    <m/>
    <m/>
    <m/>
    <m/>
    <m/>
    <m/>
    <m/>
  </r>
  <r>
    <x v="1"/>
    <x v="0"/>
    <x v="1"/>
    <x v="8"/>
    <n v="0"/>
    <n v="1369999"/>
    <n v="0"/>
    <n v="862578"/>
    <m/>
    <m/>
    <m/>
    <m/>
    <m/>
    <m/>
    <m/>
    <m/>
    <m/>
    <m/>
    <m/>
    <m/>
    <m/>
    <m/>
    <m/>
    <m/>
    <m/>
    <m/>
    <m/>
    <m/>
    <m/>
    <m/>
    <m/>
    <m/>
    <m/>
    <m/>
    <m/>
  </r>
  <r>
    <x v="1"/>
    <x v="0"/>
    <x v="2"/>
    <x v="8"/>
    <n v="0"/>
    <n v="2146092"/>
    <n v="0"/>
    <n v="962578"/>
    <m/>
    <m/>
    <m/>
    <m/>
    <m/>
    <m/>
    <m/>
    <m/>
    <m/>
    <m/>
    <m/>
    <m/>
    <m/>
    <m/>
    <m/>
    <m/>
    <m/>
    <m/>
    <m/>
    <m/>
    <m/>
    <m/>
    <m/>
    <m/>
    <m/>
    <m/>
    <m/>
  </r>
  <r>
    <x v="1"/>
    <x v="0"/>
    <x v="3"/>
    <x v="8"/>
    <n v="0"/>
    <n v="1601999"/>
    <n v="0"/>
    <n v="862578"/>
    <m/>
    <m/>
    <m/>
    <m/>
    <m/>
    <m/>
    <m/>
    <m/>
    <m/>
    <m/>
    <m/>
    <m/>
    <m/>
    <m/>
    <m/>
    <m/>
    <m/>
    <m/>
    <m/>
    <m/>
    <m/>
    <m/>
    <m/>
    <m/>
    <m/>
    <m/>
    <m/>
  </r>
  <r>
    <x v="1"/>
    <x v="0"/>
    <x v="4"/>
    <x v="8"/>
    <n v="0"/>
    <m/>
    <n v="0"/>
    <n v="862578"/>
    <m/>
    <m/>
    <m/>
    <m/>
    <m/>
    <m/>
    <m/>
    <m/>
    <m/>
    <m/>
    <m/>
    <m/>
    <m/>
    <m/>
    <m/>
    <m/>
    <m/>
    <m/>
    <m/>
    <m/>
    <m/>
    <m/>
    <m/>
    <m/>
    <m/>
    <m/>
    <m/>
  </r>
  <r>
    <x v="1"/>
    <x v="0"/>
    <x v="5"/>
    <x v="8"/>
    <n v="0"/>
    <n v="3967498"/>
    <n v="0"/>
    <n v="962578"/>
    <m/>
    <m/>
    <m/>
    <m/>
    <m/>
    <m/>
    <m/>
    <m/>
    <m/>
    <m/>
    <m/>
    <m/>
    <m/>
    <m/>
    <m/>
    <m/>
    <m/>
    <m/>
    <m/>
    <m/>
    <m/>
    <m/>
    <m/>
    <m/>
    <m/>
    <m/>
    <m/>
  </r>
  <r>
    <x v="1"/>
    <x v="0"/>
    <x v="6"/>
    <x v="8"/>
    <n v="0"/>
    <n v="9403308"/>
    <n v="0"/>
    <n v="862578"/>
    <m/>
    <m/>
    <m/>
    <m/>
    <m/>
    <m/>
    <m/>
    <m/>
    <m/>
    <m/>
    <m/>
    <m/>
    <m/>
    <m/>
    <m/>
    <m/>
    <m/>
    <m/>
    <m/>
    <m/>
    <m/>
    <m/>
    <m/>
    <m/>
    <m/>
    <m/>
    <m/>
  </r>
  <r>
    <x v="1"/>
    <x v="0"/>
    <x v="7"/>
    <x v="8"/>
    <n v="0"/>
    <n v="1400599"/>
    <n v="0"/>
    <n v="862578"/>
    <m/>
    <m/>
    <m/>
    <m/>
    <m/>
    <m/>
    <m/>
    <m/>
    <m/>
    <m/>
    <m/>
    <m/>
    <m/>
    <m/>
    <m/>
    <m/>
    <m/>
    <m/>
    <m/>
    <m/>
    <m/>
    <m/>
    <m/>
    <m/>
    <m/>
    <m/>
    <m/>
  </r>
  <r>
    <x v="1"/>
    <x v="0"/>
    <x v="8"/>
    <x v="8"/>
    <n v="0"/>
    <m/>
    <n v="0"/>
    <n v="862578"/>
    <m/>
    <m/>
    <m/>
    <m/>
    <m/>
    <m/>
    <m/>
    <m/>
    <m/>
    <m/>
    <m/>
    <m/>
    <m/>
    <m/>
    <m/>
    <m/>
    <m/>
    <m/>
    <m/>
    <m/>
    <m/>
    <m/>
    <m/>
    <m/>
    <m/>
    <m/>
    <m/>
  </r>
  <r>
    <x v="1"/>
    <x v="1"/>
    <x v="9"/>
    <x v="8"/>
    <n v="0"/>
    <m/>
    <n v="0"/>
    <n v="0"/>
    <m/>
    <m/>
    <m/>
    <m/>
    <m/>
    <m/>
    <m/>
    <m/>
    <m/>
    <m/>
    <m/>
    <m/>
    <m/>
    <m/>
    <m/>
    <m/>
    <m/>
    <m/>
    <m/>
    <m/>
    <m/>
    <m/>
    <m/>
    <m/>
    <m/>
    <m/>
    <m/>
  </r>
  <r>
    <x v="1"/>
    <x v="1"/>
    <x v="10"/>
    <x v="8"/>
    <n v="0"/>
    <m/>
    <n v="0"/>
    <n v="0"/>
    <m/>
    <m/>
    <m/>
    <m/>
    <m/>
    <m/>
    <m/>
    <m/>
    <m/>
    <m/>
    <m/>
    <m/>
    <m/>
    <m/>
    <m/>
    <m/>
    <m/>
    <m/>
    <m/>
    <m/>
    <m/>
    <m/>
    <m/>
    <m/>
    <m/>
    <m/>
    <m/>
  </r>
  <r>
    <x v="1"/>
    <x v="2"/>
    <x v="11"/>
    <x v="8"/>
    <n v="0"/>
    <n v="2920639"/>
    <n v="0"/>
    <n v="862578"/>
    <m/>
    <m/>
    <m/>
    <m/>
    <m/>
    <m/>
    <m/>
    <m/>
    <m/>
    <m/>
    <m/>
    <m/>
    <m/>
    <m/>
    <m/>
    <m/>
    <m/>
    <m/>
    <m/>
    <m/>
    <m/>
    <m/>
    <m/>
    <m/>
    <m/>
    <m/>
    <m/>
  </r>
  <r>
    <x v="1"/>
    <x v="2"/>
    <x v="12"/>
    <x v="8"/>
    <n v="0"/>
    <n v="9420996"/>
    <n v="0"/>
    <n v="862578"/>
    <m/>
    <m/>
    <m/>
    <m/>
    <m/>
    <m/>
    <m/>
    <m/>
    <m/>
    <m/>
    <m/>
    <m/>
    <m/>
    <m/>
    <m/>
    <m/>
    <m/>
    <m/>
    <m/>
    <m/>
    <m/>
    <m/>
    <m/>
    <m/>
    <m/>
    <m/>
    <m/>
  </r>
  <r>
    <x v="1"/>
    <x v="2"/>
    <x v="13"/>
    <x v="8"/>
    <n v="0"/>
    <m/>
    <n v="0"/>
    <n v="862578"/>
    <m/>
    <m/>
    <m/>
    <m/>
    <m/>
    <m/>
    <m/>
    <m/>
    <m/>
    <m/>
    <m/>
    <m/>
    <m/>
    <m/>
    <m/>
    <m/>
    <m/>
    <m/>
    <m/>
    <m/>
    <m/>
    <m/>
    <m/>
    <m/>
    <m/>
    <m/>
    <m/>
  </r>
  <r>
    <x v="1"/>
    <x v="1"/>
    <x v="14"/>
    <x v="8"/>
    <n v="0"/>
    <m/>
    <n v="0"/>
    <n v="0"/>
    <m/>
    <m/>
    <m/>
    <m/>
    <m/>
    <m/>
    <m/>
    <m/>
    <m/>
    <m/>
    <m/>
    <m/>
    <m/>
    <m/>
    <m/>
    <m/>
    <m/>
    <m/>
    <m/>
    <m/>
    <m/>
    <m/>
    <m/>
    <m/>
    <m/>
    <m/>
    <m/>
  </r>
  <r>
    <x v="1"/>
    <x v="2"/>
    <x v="15"/>
    <x v="8"/>
    <n v="0"/>
    <n v="16987083"/>
    <n v="0"/>
    <n v="862578"/>
    <m/>
    <m/>
    <m/>
    <m/>
    <m/>
    <m/>
    <m/>
    <m/>
    <m/>
    <m/>
    <m/>
    <m/>
    <m/>
    <m/>
    <m/>
    <m/>
    <m/>
    <m/>
    <m/>
    <m/>
    <m/>
    <m/>
    <m/>
    <m/>
    <m/>
    <m/>
    <m/>
  </r>
  <r>
    <x v="1"/>
    <x v="1"/>
    <x v="16"/>
    <x v="8"/>
    <n v="0"/>
    <m/>
    <n v="0"/>
    <n v="0"/>
    <m/>
    <m/>
    <m/>
    <m/>
    <m/>
    <m/>
    <m/>
    <m/>
    <m/>
    <m/>
    <m/>
    <m/>
    <m/>
    <m/>
    <m/>
    <m/>
    <m/>
    <m/>
    <m/>
    <m/>
    <m/>
    <m/>
    <m/>
    <m/>
    <m/>
    <m/>
    <m/>
  </r>
  <r>
    <x v="1"/>
    <x v="1"/>
    <x v="17"/>
    <x v="8"/>
    <n v="0"/>
    <m/>
    <n v="0"/>
    <n v="0"/>
    <m/>
    <m/>
    <m/>
    <m/>
    <m/>
    <m/>
    <m/>
    <m/>
    <m/>
    <m/>
    <m/>
    <m/>
    <m/>
    <m/>
    <m/>
    <m/>
    <m/>
    <m/>
    <m/>
    <m/>
    <m/>
    <m/>
    <m/>
    <m/>
    <m/>
    <m/>
    <m/>
  </r>
  <r>
    <x v="1"/>
    <x v="2"/>
    <x v="18"/>
    <x v="8"/>
    <n v="0"/>
    <n v="4558845"/>
    <n v="0"/>
    <n v="862578"/>
    <m/>
    <m/>
    <m/>
    <m/>
    <m/>
    <m/>
    <m/>
    <m/>
    <m/>
    <m/>
    <m/>
    <m/>
    <m/>
    <m/>
    <m/>
    <m/>
    <m/>
    <m/>
    <m/>
    <m/>
    <m/>
    <m/>
    <m/>
    <m/>
    <m/>
    <m/>
    <m/>
  </r>
  <r>
    <x v="1"/>
    <x v="0"/>
    <x v="0"/>
    <x v="6"/>
    <n v="0"/>
    <m/>
    <n v="0"/>
    <n v="734117"/>
    <m/>
    <m/>
    <m/>
    <m/>
    <m/>
    <m/>
    <m/>
    <m/>
    <m/>
    <m/>
    <m/>
    <m/>
    <m/>
    <m/>
    <n v="8673"/>
    <n v="8.07"/>
    <n v="68.66"/>
    <m/>
    <m/>
    <m/>
    <m/>
    <m/>
    <m/>
    <m/>
    <m/>
    <m/>
    <m/>
  </r>
  <r>
    <x v="1"/>
    <x v="0"/>
    <x v="1"/>
    <x v="6"/>
    <n v="0"/>
    <m/>
    <n v="0"/>
    <n v="802994"/>
    <m/>
    <m/>
    <m/>
    <m/>
    <m/>
    <m/>
    <m/>
    <m/>
    <m/>
    <m/>
    <m/>
    <m/>
    <m/>
    <m/>
    <n v="12217"/>
    <n v="5.42"/>
    <n v="72.319999999999993"/>
    <m/>
    <m/>
    <m/>
    <m/>
    <m/>
    <m/>
    <m/>
    <m/>
    <m/>
    <m/>
  </r>
  <r>
    <x v="1"/>
    <x v="0"/>
    <x v="2"/>
    <x v="6"/>
    <n v="0"/>
    <m/>
    <n v="0"/>
    <n v="734117"/>
    <m/>
    <m/>
    <m/>
    <m/>
    <m/>
    <m/>
    <m/>
    <m/>
    <m/>
    <m/>
    <m/>
    <m/>
    <m/>
    <m/>
    <n v="10757"/>
    <n v="3.66"/>
    <n v="70.44"/>
    <m/>
    <m/>
    <m/>
    <m/>
    <m/>
    <m/>
    <m/>
    <m/>
    <m/>
    <m/>
  </r>
  <r>
    <x v="1"/>
    <x v="0"/>
    <x v="3"/>
    <x v="6"/>
    <n v="0"/>
    <m/>
    <n v="0"/>
    <n v="940841"/>
    <m/>
    <m/>
    <m/>
    <m/>
    <m/>
    <m/>
    <m/>
    <m/>
    <m/>
    <m/>
    <m/>
    <m/>
    <m/>
    <m/>
    <n v="10221"/>
    <n v="4.82"/>
    <n v="71.84"/>
    <m/>
    <m/>
    <m/>
    <m/>
    <m/>
    <m/>
    <m/>
    <m/>
    <m/>
    <m/>
  </r>
  <r>
    <x v="1"/>
    <x v="0"/>
    <x v="4"/>
    <x v="6"/>
    <n v="0"/>
    <m/>
    <n v="0"/>
    <n v="343813"/>
    <m/>
    <m/>
    <m/>
    <m/>
    <m/>
    <m/>
    <m/>
    <m/>
    <m/>
    <m/>
    <m/>
    <m/>
    <m/>
    <m/>
    <n v="10690"/>
    <n v="4.46"/>
    <n v="73.89"/>
    <m/>
    <m/>
    <m/>
    <m/>
    <m/>
    <m/>
    <m/>
    <m/>
    <m/>
    <m/>
  </r>
  <r>
    <x v="1"/>
    <x v="0"/>
    <x v="5"/>
    <x v="6"/>
    <n v="0"/>
    <m/>
    <n v="0"/>
    <n v="734117"/>
    <m/>
    <m/>
    <m/>
    <m/>
    <m/>
    <m/>
    <m/>
    <m/>
    <m/>
    <m/>
    <m/>
    <m/>
    <m/>
    <m/>
    <n v="13280"/>
    <n v="8"/>
    <n v="69.430000000000007"/>
    <m/>
    <m/>
    <m/>
    <m/>
    <m/>
    <m/>
    <m/>
    <m/>
    <m/>
    <m/>
  </r>
  <r>
    <x v="1"/>
    <x v="0"/>
    <x v="6"/>
    <x v="6"/>
    <n v="0"/>
    <m/>
    <n v="0"/>
    <n v="734117"/>
    <m/>
    <m/>
    <m/>
    <m/>
    <m/>
    <m/>
    <m/>
    <m/>
    <m/>
    <m/>
    <m/>
    <m/>
    <m/>
    <m/>
    <n v="9410"/>
    <n v="5.44"/>
    <n v="68.97"/>
    <m/>
    <m/>
    <m/>
    <m/>
    <m/>
    <m/>
    <m/>
    <m/>
    <m/>
    <m/>
  </r>
  <r>
    <x v="1"/>
    <x v="0"/>
    <x v="7"/>
    <x v="6"/>
    <n v="0"/>
    <m/>
    <n v="0"/>
    <n v="734117"/>
    <m/>
    <m/>
    <m/>
    <m/>
    <m/>
    <m/>
    <m/>
    <m/>
    <m/>
    <m/>
    <m/>
    <m/>
    <m/>
    <m/>
    <n v="11394"/>
    <n v="7.09"/>
    <n v="70.69"/>
    <m/>
    <m/>
    <m/>
    <m/>
    <m/>
    <m/>
    <m/>
    <m/>
    <m/>
    <m/>
  </r>
  <r>
    <x v="1"/>
    <x v="0"/>
    <x v="8"/>
    <x v="6"/>
    <n v="0"/>
    <m/>
    <n v="0"/>
    <n v="802994"/>
    <m/>
    <m/>
    <m/>
    <m/>
    <m/>
    <m/>
    <m/>
    <m/>
    <m/>
    <m/>
    <m/>
    <m/>
    <m/>
    <m/>
    <n v="11127"/>
    <n v="5.15"/>
    <n v="69.34"/>
    <m/>
    <m/>
    <m/>
    <m/>
    <m/>
    <m/>
    <m/>
    <m/>
    <m/>
    <m/>
  </r>
  <r>
    <x v="1"/>
    <x v="1"/>
    <x v="9"/>
    <x v="6"/>
    <n v="0"/>
    <m/>
    <n v="0"/>
    <n v="782527"/>
    <m/>
    <m/>
    <m/>
    <m/>
    <m/>
    <m/>
    <m/>
    <m/>
    <m/>
    <m/>
    <m/>
    <m/>
    <m/>
    <m/>
    <n v="11510"/>
    <n v="4.9000000000000004"/>
    <n v="70.72"/>
    <m/>
    <m/>
    <m/>
    <m/>
    <m/>
    <m/>
    <m/>
    <m/>
    <m/>
    <m/>
  </r>
  <r>
    <x v="1"/>
    <x v="1"/>
    <x v="10"/>
    <x v="6"/>
    <n v="0"/>
    <m/>
    <n v="0"/>
    <n v="782527"/>
    <m/>
    <m/>
    <m/>
    <m/>
    <m/>
    <m/>
    <m/>
    <m/>
    <m/>
    <m/>
    <m/>
    <m/>
    <m/>
    <m/>
    <n v="9203"/>
    <n v="3.51"/>
    <n v="66.19"/>
    <m/>
    <m/>
    <m/>
    <m/>
    <m/>
    <m/>
    <m/>
    <m/>
    <m/>
    <m/>
  </r>
  <r>
    <x v="1"/>
    <x v="2"/>
    <x v="11"/>
    <x v="6"/>
    <n v="0"/>
    <n v="1468143"/>
    <n v="0"/>
    <n v="782527"/>
    <m/>
    <m/>
    <m/>
    <m/>
    <m/>
    <m/>
    <m/>
    <m/>
    <m/>
    <m/>
    <m/>
    <m/>
    <m/>
    <m/>
    <n v="11658"/>
    <n v="4.99"/>
    <n v="67.77"/>
    <m/>
    <m/>
    <m/>
    <m/>
    <m/>
    <m/>
    <m/>
    <m/>
    <m/>
    <m/>
  </r>
  <r>
    <x v="1"/>
    <x v="2"/>
    <x v="12"/>
    <x v="6"/>
    <n v="0"/>
    <n v="10000974"/>
    <n v="0"/>
    <n v="782527"/>
    <m/>
    <m/>
    <m/>
    <m/>
    <m/>
    <m/>
    <m/>
    <m/>
    <m/>
    <m/>
    <m/>
    <m/>
    <m/>
    <m/>
    <n v="11833"/>
    <n v="3.86"/>
    <n v="73.31"/>
    <m/>
    <m/>
    <m/>
    <m/>
    <m/>
    <m/>
    <m/>
    <m/>
    <m/>
    <m/>
  </r>
  <r>
    <x v="1"/>
    <x v="2"/>
    <x v="13"/>
    <x v="6"/>
    <n v="0"/>
    <n v="3684360"/>
    <n v="0"/>
    <n v="782527"/>
    <m/>
    <m/>
    <m/>
    <m/>
    <m/>
    <m/>
    <m/>
    <m/>
    <m/>
    <m/>
    <m/>
    <m/>
    <m/>
    <m/>
    <n v="10163"/>
    <n v="5.4"/>
    <n v="68.489999999999995"/>
    <m/>
    <m/>
    <m/>
    <m/>
    <m/>
    <m/>
    <m/>
    <m/>
    <m/>
    <m/>
  </r>
  <r>
    <x v="1"/>
    <x v="1"/>
    <x v="14"/>
    <x v="6"/>
    <n v="0"/>
    <n v="1650160"/>
    <n v="0"/>
    <n v="782527"/>
    <m/>
    <m/>
    <m/>
    <m/>
    <m/>
    <m/>
    <m/>
    <m/>
    <m/>
    <m/>
    <m/>
    <m/>
    <m/>
    <m/>
    <n v="12844"/>
    <n v="5.54"/>
    <n v="70.47"/>
    <m/>
    <m/>
    <m/>
    <m/>
    <m/>
    <m/>
    <m/>
    <m/>
    <m/>
    <m/>
  </r>
  <r>
    <x v="1"/>
    <x v="2"/>
    <x v="15"/>
    <x v="6"/>
    <n v="0"/>
    <m/>
    <n v="0"/>
    <n v="734117"/>
    <m/>
    <m/>
    <m/>
    <m/>
    <m/>
    <m/>
    <m/>
    <m/>
    <m/>
    <m/>
    <m/>
    <m/>
    <m/>
    <m/>
    <n v="12172"/>
    <n v="4.9800000000000004"/>
    <n v="64.239999999999995"/>
    <m/>
    <m/>
    <m/>
    <m/>
    <m/>
    <m/>
    <m/>
    <m/>
    <m/>
    <m/>
  </r>
  <r>
    <x v="1"/>
    <x v="1"/>
    <x v="16"/>
    <x v="6"/>
    <n v="0"/>
    <m/>
    <n v="0"/>
    <n v="734117"/>
    <m/>
    <m/>
    <m/>
    <m/>
    <m/>
    <m/>
    <m/>
    <m/>
    <m/>
    <m/>
    <m/>
    <m/>
    <m/>
    <m/>
    <n v="11459"/>
    <n v="4.25"/>
    <n v="72.88"/>
    <m/>
    <m/>
    <m/>
    <m/>
    <m/>
    <m/>
    <m/>
    <m/>
    <m/>
    <m/>
  </r>
  <r>
    <x v="1"/>
    <x v="1"/>
    <x v="17"/>
    <x v="6"/>
    <n v="0"/>
    <m/>
    <n v="0"/>
    <n v="782527"/>
    <m/>
    <m/>
    <m/>
    <m/>
    <m/>
    <m/>
    <m/>
    <m/>
    <m/>
    <m/>
    <m/>
    <m/>
    <m/>
    <m/>
    <n v="8887"/>
    <n v="2.04"/>
    <n v="80.569999999999993"/>
    <m/>
    <m/>
    <m/>
    <m/>
    <m/>
    <m/>
    <m/>
    <m/>
    <m/>
    <m/>
  </r>
  <r>
    <x v="1"/>
    <x v="2"/>
    <x v="18"/>
    <x v="6"/>
    <n v="0"/>
    <m/>
    <n v="0"/>
    <n v="782527"/>
    <m/>
    <m/>
    <m/>
    <m/>
    <m/>
    <m/>
    <m/>
    <m/>
    <m/>
    <m/>
    <m/>
    <m/>
    <m/>
    <m/>
    <n v="8804"/>
    <n v="3.1"/>
    <n v="65.88"/>
    <m/>
    <m/>
    <m/>
    <m/>
    <m/>
    <m/>
    <m/>
    <m/>
    <m/>
    <m/>
  </r>
  <r>
    <x v="1"/>
    <x v="0"/>
    <x v="0"/>
    <x v="5"/>
    <n v="0"/>
    <n v="1685371"/>
    <n v="0"/>
    <n v="191250"/>
    <m/>
    <m/>
    <m/>
    <m/>
    <m/>
    <m/>
    <m/>
    <m/>
    <m/>
    <m/>
    <m/>
    <m/>
    <m/>
    <m/>
    <m/>
    <m/>
    <m/>
    <m/>
    <m/>
    <m/>
    <m/>
    <m/>
    <m/>
    <m/>
    <m/>
    <m/>
    <m/>
  </r>
  <r>
    <x v="1"/>
    <x v="0"/>
    <x v="1"/>
    <x v="5"/>
    <n v="0"/>
    <m/>
    <n v="0"/>
    <n v="191250"/>
    <m/>
    <m/>
    <m/>
    <m/>
    <m/>
    <m/>
    <m/>
    <m/>
    <m/>
    <m/>
    <m/>
    <m/>
    <m/>
    <m/>
    <m/>
    <m/>
    <m/>
    <m/>
    <m/>
    <m/>
    <m/>
    <m/>
    <m/>
    <m/>
    <m/>
    <m/>
    <m/>
  </r>
  <r>
    <x v="1"/>
    <x v="0"/>
    <x v="2"/>
    <x v="5"/>
    <n v="0"/>
    <n v="2404203"/>
    <n v="0"/>
    <n v="232250"/>
    <m/>
    <m/>
    <m/>
    <m/>
    <m/>
    <m/>
    <m/>
    <m/>
    <m/>
    <m/>
    <m/>
    <m/>
    <m/>
    <m/>
    <m/>
    <m/>
    <m/>
    <m/>
    <m/>
    <m/>
    <m/>
    <m/>
    <m/>
    <m/>
    <m/>
    <m/>
    <m/>
  </r>
  <r>
    <x v="1"/>
    <x v="0"/>
    <x v="3"/>
    <x v="5"/>
    <n v="0"/>
    <n v="1220000"/>
    <n v="0"/>
    <n v="211750"/>
    <m/>
    <m/>
    <m/>
    <m/>
    <m/>
    <m/>
    <m/>
    <m/>
    <m/>
    <m/>
    <m/>
    <m/>
    <m/>
    <m/>
    <m/>
    <m/>
    <m/>
    <m/>
    <m/>
    <m/>
    <m/>
    <m/>
    <m/>
    <m/>
    <m/>
    <m/>
    <m/>
  </r>
  <r>
    <x v="1"/>
    <x v="0"/>
    <x v="4"/>
    <x v="5"/>
    <n v="0"/>
    <n v="3318000"/>
    <n v="0"/>
    <n v="611250"/>
    <m/>
    <m/>
    <m/>
    <m/>
    <m/>
    <m/>
    <m/>
    <m/>
    <m/>
    <m/>
    <m/>
    <m/>
    <m/>
    <m/>
    <m/>
    <m/>
    <m/>
    <m/>
    <m/>
    <m/>
    <m/>
    <m/>
    <m/>
    <m/>
    <m/>
    <m/>
    <m/>
  </r>
  <r>
    <x v="1"/>
    <x v="0"/>
    <x v="5"/>
    <x v="5"/>
    <n v="0"/>
    <n v="946139"/>
    <n v="0"/>
    <n v="642000"/>
    <m/>
    <m/>
    <m/>
    <m/>
    <m/>
    <m/>
    <m/>
    <m/>
    <m/>
    <m/>
    <m/>
    <m/>
    <m/>
    <m/>
    <m/>
    <m/>
    <m/>
    <m/>
    <m/>
    <m/>
    <m/>
    <m/>
    <m/>
    <m/>
    <m/>
    <m/>
    <m/>
  </r>
  <r>
    <x v="1"/>
    <x v="0"/>
    <x v="6"/>
    <x v="5"/>
    <n v="0"/>
    <n v="2090000"/>
    <n v="0"/>
    <n v="181000"/>
    <m/>
    <m/>
    <m/>
    <m/>
    <m/>
    <m/>
    <m/>
    <m/>
    <m/>
    <m/>
    <m/>
    <m/>
    <m/>
    <m/>
    <m/>
    <m/>
    <m/>
    <m/>
    <m/>
    <m/>
    <m/>
    <m/>
    <m/>
    <m/>
    <m/>
    <m/>
    <m/>
  </r>
  <r>
    <x v="1"/>
    <x v="0"/>
    <x v="7"/>
    <x v="5"/>
    <n v="0"/>
    <n v="2750000"/>
    <n v="0"/>
    <n v="662500"/>
    <m/>
    <m/>
    <m/>
    <m/>
    <m/>
    <m/>
    <m/>
    <m/>
    <m/>
    <m/>
    <m/>
    <m/>
    <m/>
    <m/>
    <m/>
    <m/>
    <m/>
    <m/>
    <m/>
    <m/>
    <m/>
    <m/>
    <m/>
    <m/>
    <m/>
    <m/>
    <m/>
  </r>
  <r>
    <x v="1"/>
    <x v="0"/>
    <x v="8"/>
    <x v="5"/>
    <n v="0"/>
    <n v="752831"/>
    <n v="0"/>
    <n v="601000"/>
    <n v="0"/>
    <n v="0"/>
    <n v="0"/>
    <n v="0"/>
    <n v="0"/>
    <n v="0"/>
    <n v="0"/>
    <n v="0"/>
    <n v="0"/>
    <n v="0"/>
    <m/>
    <m/>
    <m/>
    <m/>
    <m/>
    <m/>
    <m/>
    <m/>
    <m/>
    <m/>
    <m/>
    <m/>
    <m/>
    <m/>
    <m/>
    <m/>
    <m/>
  </r>
  <r>
    <x v="1"/>
    <x v="1"/>
    <x v="9"/>
    <x v="5"/>
    <n v="0"/>
    <n v="7555000"/>
    <n v="0"/>
    <n v="744500"/>
    <n v="0"/>
    <n v="0"/>
    <n v="0"/>
    <n v="0"/>
    <n v="0"/>
    <n v="0"/>
    <n v="0"/>
    <n v="0"/>
    <n v="0"/>
    <n v="0"/>
    <m/>
    <m/>
    <m/>
    <m/>
    <m/>
    <m/>
    <m/>
    <m/>
    <m/>
    <m/>
    <m/>
    <m/>
    <m/>
    <m/>
    <m/>
    <m/>
    <m/>
  </r>
  <r>
    <x v="1"/>
    <x v="1"/>
    <x v="10"/>
    <x v="5"/>
    <n v="0"/>
    <n v="6280502"/>
    <n v="0"/>
    <n v="642000"/>
    <n v="0"/>
    <n v="0"/>
    <n v="0"/>
    <n v="0"/>
    <n v="0"/>
    <n v="0"/>
    <n v="0"/>
    <n v="0"/>
    <n v="0"/>
    <n v="0"/>
    <m/>
    <m/>
    <m/>
    <m/>
    <m/>
    <m/>
    <m/>
    <m/>
    <m/>
    <m/>
    <m/>
    <m/>
    <m/>
    <m/>
    <m/>
    <m/>
    <m/>
  </r>
  <r>
    <x v="1"/>
    <x v="2"/>
    <x v="11"/>
    <x v="5"/>
    <n v="0"/>
    <n v="3650000"/>
    <n v="0"/>
    <n v="452500"/>
    <n v="0"/>
    <n v="0"/>
    <n v="0"/>
    <n v="0"/>
    <n v="0"/>
    <n v="0"/>
    <n v="0"/>
    <n v="0"/>
    <n v="0"/>
    <n v="0"/>
    <m/>
    <m/>
    <m/>
    <m/>
    <m/>
    <m/>
    <m/>
    <m/>
    <m/>
    <m/>
    <m/>
    <m/>
    <m/>
    <m/>
    <m/>
    <m/>
    <m/>
  </r>
  <r>
    <x v="1"/>
    <x v="2"/>
    <x v="12"/>
    <x v="5"/>
    <n v="0"/>
    <n v="2815000"/>
    <n v="0"/>
    <n v="473000"/>
    <n v="0"/>
    <n v="0"/>
    <n v="0"/>
    <n v="0"/>
    <n v="0"/>
    <n v="0"/>
    <n v="0"/>
    <n v="0"/>
    <n v="0"/>
    <n v="0"/>
    <m/>
    <m/>
    <m/>
    <m/>
    <m/>
    <m/>
    <m/>
    <m/>
    <m/>
    <m/>
    <m/>
    <m/>
    <m/>
    <m/>
    <m/>
    <m/>
    <m/>
  </r>
  <r>
    <x v="1"/>
    <x v="2"/>
    <x v="13"/>
    <x v="5"/>
    <n v="0"/>
    <n v="8235000"/>
    <n v="0"/>
    <n v="765000"/>
    <n v="0"/>
    <n v="0"/>
    <n v="0"/>
    <n v="0"/>
    <n v="0"/>
    <n v="0"/>
    <n v="0"/>
    <n v="0"/>
    <n v="0"/>
    <n v="0"/>
    <m/>
    <m/>
    <m/>
    <m/>
    <m/>
    <m/>
    <m/>
    <m/>
    <m/>
    <m/>
    <m/>
    <m/>
    <m/>
    <m/>
    <m/>
    <m/>
    <m/>
  </r>
  <r>
    <x v="1"/>
    <x v="1"/>
    <x v="14"/>
    <x v="5"/>
    <n v="0"/>
    <n v="6143318"/>
    <n v="0"/>
    <n v="806000"/>
    <n v="0"/>
    <n v="0"/>
    <n v="0"/>
    <n v="0"/>
    <n v="0"/>
    <n v="0"/>
    <n v="0"/>
    <n v="0"/>
    <n v="0"/>
    <n v="0"/>
    <m/>
    <m/>
    <m/>
    <m/>
    <m/>
    <m/>
    <m/>
    <m/>
    <m/>
    <m/>
    <m/>
    <m/>
    <m/>
    <m/>
    <m/>
    <m/>
    <m/>
  </r>
  <r>
    <x v="1"/>
    <x v="2"/>
    <x v="15"/>
    <x v="5"/>
    <n v="0"/>
    <m/>
    <n v="0"/>
    <n v="621500"/>
    <n v="0"/>
    <n v="0"/>
    <n v="0"/>
    <n v="0"/>
    <n v="0"/>
    <n v="0"/>
    <n v="0"/>
    <n v="0"/>
    <n v="0"/>
    <n v="0"/>
    <m/>
    <m/>
    <m/>
    <m/>
    <m/>
    <m/>
    <m/>
    <m/>
    <m/>
    <m/>
    <m/>
    <m/>
    <m/>
    <m/>
    <m/>
    <m/>
    <m/>
  </r>
  <r>
    <x v="1"/>
    <x v="1"/>
    <x v="16"/>
    <x v="5"/>
    <n v="0"/>
    <m/>
    <n v="0"/>
    <n v="561250"/>
    <n v="0"/>
    <n v="0"/>
    <n v="0"/>
    <n v="0"/>
    <n v="0"/>
    <n v="0"/>
    <n v="0"/>
    <n v="0"/>
    <n v="0"/>
    <n v="0"/>
    <m/>
    <m/>
    <m/>
    <m/>
    <m/>
    <m/>
    <m/>
    <m/>
    <m/>
    <m/>
    <m/>
    <m/>
    <m/>
    <m/>
    <m/>
    <m/>
    <m/>
  </r>
  <r>
    <x v="1"/>
    <x v="1"/>
    <x v="17"/>
    <x v="5"/>
    <n v="0"/>
    <n v="6890000"/>
    <n v="0"/>
    <n v="642000"/>
    <n v="0"/>
    <n v="0"/>
    <n v="0"/>
    <n v="0"/>
    <n v="0"/>
    <n v="0"/>
    <n v="0"/>
    <n v="0"/>
    <n v="0"/>
    <n v="0"/>
    <m/>
    <m/>
    <m/>
    <m/>
    <m/>
    <m/>
    <m/>
    <m/>
    <m/>
    <m/>
    <m/>
    <m/>
    <m/>
    <m/>
    <m/>
    <m/>
    <m/>
  </r>
  <r>
    <x v="1"/>
    <x v="2"/>
    <x v="18"/>
    <x v="5"/>
    <n v="0"/>
    <m/>
    <n v="0"/>
    <n v="611250"/>
    <n v="0"/>
    <n v="0"/>
    <n v="0"/>
    <n v="0"/>
    <n v="0"/>
    <n v="0"/>
    <n v="0"/>
    <n v="0"/>
    <n v="0"/>
    <n v="0"/>
    <m/>
    <m/>
    <m/>
    <m/>
    <m/>
    <m/>
    <m/>
    <m/>
    <m/>
    <m/>
    <m/>
    <m/>
    <m/>
    <m/>
    <m/>
    <m/>
    <m/>
  </r>
  <r>
    <x v="1"/>
    <x v="0"/>
    <x v="0"/>
    <x v="4"/>
    <n v="30408416"/>
    <n v="2721598"/>
    <n v="0"/>
    <n v="0"/>
    <n v="0"/>
    <n v="0"/>
    <n v="0"/>
    <n v="0"/>
    <n v="0"/>
    <n v="0"/>
    <n v="0"/>
    <n v="0"/>
    <n v="0"/>
    <n v="0"/>
    <m/>
    <m/>
    <m/>
    <m/>
    <m/>
    <m/>
    <m/>
    <m/>
    <m/>
    <m/>
    <m/>
    <m/>
    <m/>
    <m/>
    <m/>
    <m/>
    <m/>
  </r>
  <r>
    <x v="1"/>
    <x v="0"/>
    <x v="1"/>
    <x v="4"/>
    <n v="32438151"/>
    <n v="32936839"/>
    <n v="0"/>
    <n v="0"/>
    <n v="0"/>
    <n v="0"/>
    <n v="0"/>
    <n v="0"/>
    <n v="0"/>
    <n v="0"/>
    <n v="0"/>
    <n v="0"/>
    <n v="0"/>
    <n v="0"/>
    <m/>
    <m/>
    <m/>
    <m/>
    <m/>
    <m/>
    <m/>
    <m/>
    <m/>
    <m/>
    <m/>
    <m/>
    <m/>
    <m/>
    <m/>
    <m/>
    <m/>
  </r>
  <r>
    <x v="1"/>
    <x v="0"/>
    <x v="2"/>
    <x v="4"/>
    <n v="31437579"/>
    <n v="39676869"/>
    <n v="0"/>
    <n v="0"/>
    <n v="0"/>
    <n v="0"/>
    <n v="0"/>
    <n v="0"/>
    <n v="0"/>
    <n v="0"/>
    <n v="0"/>
    <n v="0"/>
    <n v="0"/>
    <n v="0"/>
    <m/>
    <m/>
    <m/>
    <m/>
    <m/>
    <m/>
    <m/>
    <m/>
    <m/>
    <m/>
    <m/>
    <m/>
    <m/>
    <m/>
    <m/>
    <m/>
    <m/>
  </r>
  <r>
    <x v="1"/>
    <x v="0"/>
    <x v="3"/>
    <x v="4"/>
    <n v="7091237"/>
    <n v="24657474"/>
    <n v="0"/>
    <n v="0"/>
    <n v="0"/>
    <n v="0"/>
    <n v="0"/>
    <n v="0"/>
    <n v="0"/>
    <n v="0"/>
    <n v="0"/>
    <n v="0"/>
    <n v="0"/>
    <n v="0"/>
    <m/>
    <m/>
    <m/>
    <m/>
    <m/>
    <m/>
    <m/>
    <m/>
    <m/>
    <m/>
    <m/>
    <m/>
    <m/>
    <m/>
    <m/>
    <m/>
    <m/>
  </r>
  <r>
    <x v="1"/>
    <x v="0"/>
    <x v="4"/>
    <x v="4"/>
    <n v="10406967"/>
    <n v="10522979"/>
    <n v="0"/>
    <n v="0"/>
    <n v="0"/>
    <n v="0"/>
    <n v="0"/>
    <n v="0"/>
    <n v="0"/>
    <n v="0"/>
    <n v="0"/>
    <n v="0"/>
    <n v="0"/>
    <n v="0"/>
    <m/>
    <m/>
    <m/>
    <m/>
    <m/>
    <m/>
    <m/>
    <m/>
    <m/>
    <m/>
    <m/>
    <m/>
    <m/>
    <m/>
    <m/>
    <m/>
    <m/>
  </r>
  <r>
    <x v="1"/>
    <x v="0"/>
    <x v="5"/>
    <x v="4"/>
    <n v="37698981"/>
    <n v="18174784"/>
    <n v="0"/>
    <n v="0"/>
    <n v="0"/>
    <n v="0"/>
    <n v="0"/>
    <n v="0"/>
    <n v="0"/>
    <n v="0"/>
    <n v="0"/>
    <n v="0"/>
    <n v="0"/>
    <n v="0"/>
    <m/>
    <m/>
    <m/>
    <m/>
    <m/>
    <m/>
    <m/>
    <m/>
    <m/>
    <m/>
    <m/>
    <m/>
    <m/>
    <m/>
    <m/>
    <m/>
    <m/>
  </r>
  <r>
    <x v="1"/>
    <x v="0"/>
    <x v="6"/>
    <x v="4"/>
    <n v="15094957"/>
    <n v="20250530"/>
    <n v="0"/>
    <n v="0"/>
    <n v="0"/>
    <n v="0"/>
    <n v="0"/>
    <n v="0"/>
    <n v="0"/>
    <n v="0"/>
    <n v="0"/>
    <n v="0"/>
    <n v="0"/>
    <n v="0"/>
    <m/>
    <m/>
    <m/>
    <m/>
    <m/>
    <m/>
    <m/>
    <m/>
    <m/>
    <m/>
    <m/>
    <m/>
    <m/>
    <m/>
    <m/>
    <m/>
    <m/>
  </r>
  <r>
    <x v="1"/>
    <x v="0"/>
    <x v="7"/>
    <x v="4"/>
    <n v="29897868"/>
    <n v="14731959"/>
    <n v="0"/>
    <n v="0"/>
    <n v="0"/>
    <n v="0"/>
    <n v="0"/>
    <n v="0"/>
    <n v="0"/>
    <n v="0"/>
    <n v="0"/>
    <n v="0"/>
    <n v="0"/>
    <n v="0"/>
    <m/>
    <m/>
    <m/>
    <m/>
    <m/>
    <m/>
    <m/>
    <m/>
    <m/>
    <m/>
    <m/>
    <m/>
    <m/>
    <m/>
    <m/>
    <m/>
    <m/>
  </r>
  <r>
    <x v="1"/>
    <x v="0"/>
    <x v="8"/>
    <x v="4"/>
    <n v="9378557"/>
    <n v="5567275"/>
    <n v="0"/>
    <n v="0"/>
    <n v="0"/>
    <n v="0"/>
    <n v="0"/>
    <n v="0"/>
    <n v="0"/>
    <n v="0"/>
    <n v="0"/>
    <n v="0"/>
    <n v="0"/>
    <n v="0"/>
    <m/>
    <m/>
    <m/>
    <m/>
    <m/>
    <m/>
    <m/>
    <m/>
    <m/>
    <m/>
    <m/>
    <m/>
    <m/>
    <m/>
    <m/>
    <m/>
    <m/>
  </r>
  <r>
    <x v="1"/>
    <x v="1"/>
    <x v="9"/>
    <x v="4"/>
    <n v="22737940"/>
    <n v="39736444"/>
    <n v="0"/>
    <n v="0"/>
    <n v="0"/>
    <n v="0"/>
    <n v="0"/>
    <n v="0"/>
    <n v="0"/>
    <n v="0"/>
    <n v="0"/>
    <n v="0"/>
    <n v="0"/>
    <n v="0"/>
    <m/>
    <m/>
    <m/>
    <m/>
    <m/>
    <m/>
    <m/>
    <m/>
    <m/>
    <m/>
    <m/>
    <m/>
    <m/>
    <m/>
    <m/>
    <m/>
    <m/>
  </r>
  <r>
    <x v="1"/>
    <x v="1"/>
    <x v="10"/>
    <x v="4"/>
    <n v="17099711"/>
    <n v="19584224"/>
    <n v="0"/>
    <n v="0"/>
    <n v="0"/>
    <n v="0"/>
    <n v="0"/>
    <n v="0"/>
    <n v="0"/>
    <n v="0"/>
    <n v="0"/>
    <n v="0"/>
    <n v="0"/>
    <n v="0"/>
    <m/>
    <m/>
    <m/>
    <m/>
    <m/>
    <m/>
    <m/>
    <m/>
    <m/>
    <m/>
    <m/>
    <m/>
    <m/>
    <m/>
    <m/>
    <m/>
    <m/>
  </r>
  <r>
    <x v="1"/>
    <x v="2"/>
    <x v="11"/>
    <x v="4"/>
    <n v="28144436"/>
    <n v="48797253"/>
    <n v="0"/>
    <n v="0"/>
    <n v="0"/>
    <n v="0"/>
    <n v="0"/>
    <n v="0"/>
    <n v="0"/>
    <n v="0"/>
    <n v="0"/>
    <n v="0"/>
    <n v="0"/>
    <n v="0"/>
    <m/>
    <m/>
    <m/>
    <m/>
    <m/>
    <m/>
    <m/>
    <m/>
    <m/>
    <m/>
    <m/>
    <m/>
    <m/>
    <m/>
    <m/>
    <m/>
    <m/>
  </r>
  <r>
    <x v="1"/>
    <x v="2"/>
    <x v="12"/>
    <x v="4"/>
    <n v="23427935"/>
    <n v="42495011"/>
    <n v="0"/>
    <n v="0"/>
    <n v="0"/>
    <n v="0"/>
    <n v="0"/>
    <n v="0"/>
    <n v="0"/>
    <n v="0"/>
    <n v="0"/>
    <n v="0"/>
    <n v="0"/>
    <n v="0"/>
    <m/>
    <m/>
    <m/>
    <m/>
    <m/>
    <m/>
    <m/>
    <m/>
    <m/>
    <m/>
    <m/>
    <m/>
    <m/>
    <m/>
    <m/>
    <m/>
    <m/>
  </r>
  <r>
    <x v="1"/>
    <x v="2"/>
    <x v="13"/>
    <x v="4"/>
    <n v="45832268"/>
    <n v="57618497"/>
    <n v="0"/>
    <n v="0"/>
    <n v="0"/>
    <n v="0"/>
    <n v="0"/>
    <n v="0"/>
    <n v="0"/>
    <n v="0"/>
    <n v="0"/>
    <n v="0"/>
    <n v="0"/>
    <n v="0"/>
    <m/>
    <m/>
    <m/>
    <m/>
    <m/>
    <m/>
    <m/>
    <m/>
    <m/>
    <m/>
    <m/>
    <m/>
    <m/>
    <m/>
    <m/>
    <m/>
    <m/>
  </r>
  <r>
    <x v="1"/>
    <x v="1"/>
    <x v="14"/>
    <x v="4"/>
    <n v="21453019"/>
    <n v="49043257"/>
    <n v="0"/>
    <n v="0"/>
    <n v="0"/>
    <n v="0"/>
    <n v="0"/>
    <n v="0"/>
    <n v="0"/>
    <n v="0"/>
    <n v="0"/>
    <n v="0"/>
    <n v="0"/>
    <n v="0"/>
    <m/>
    <m/>
    <m/>
    <m/>
    <m/>
    <m/>
    <m/>
    <m/>
    <m/>
    <m/>
    <m/>
    <m/>
    <m/>
    <m/>
    <m/>
    <m/>
    <m/>
  </r>
  <r>
    <x v="1"/>
    <x v="2"/>
    <x v="15"/>
    <x v="4"/>
    <n v="8845062"/>
    <n v="2160141"/>
    <n v="0"/>
    <n v="0"/>
    <n v="0"/>
    <n v="0"/>
    <n v="0"/>
    <n v="0"/>
    <n v="0"/>
    <n v="0"/>
    <n v="0"/>
    <n v="0"/>
    <n v="0"/>
    <n v="0"/>
    <m/>
    <m/>
    <m/>
    <m/>
    <m/>
    <m/>
    <m/>
    <m/>
    <m/>
    <m/>
    <m/>
    <m/>
    <m/>
    <m/>
    <m/>
    <m/>
    <m/>
  </r>
  <r>
    <x v="1"/>
    <x v="1"/>
    <x v="16"/>
    <x v="4"/>
    <n v="5936248"/>
    <n v="10218336"/>
    <n v="0"/>
    <n v="0"/>
    <n v="0"/>
    <n v="0"/>
    <n v="0"/>
    <n v="0"/>
    <n v="0"/>
    <n v="0"/>
    <n v="0"/>
    <n v="0"/>
    <n v="0"/>
    <n v="0"/>
    <m/>
    <m/>
    <m/>
    <m/>
    <m/>
    <m/>
    <m/>
    <m/>
    <m/>
    <m/>
    <m/>
    <m/>
    <m/>
    <m/>
    <m/>
    <m/>
    <m/>
  </r>
  <r>
    <x v="1"/>
    <x v="1"/>
    <x v="17"/>
    <x v="4"/>
    <n v="19025980"/>
    <n v="37687745"/>
    <n v="0"/>
    <n v="0"/>
    <n v="0"/>
    <n v="0"/>
    <n v="0"/>
    <n v="0"/>
    <n v="0"/>
    <n v="0"/>
    <n v="0"/>
    <n v="0"/>
    <n v="0"/>
    <n v="0"/>
    <m/>
    <m/>
    <m/>
    <m/>
    <m/>
    <m/>
    <m/>
    <m/>
    <m/>
    <m/>
    <m/>
    <m/>
    <m/>
    <m/>
    <m/>
    <m/>
    <m/>
  </r>
  <r>
    <x v="1"/>
    <x v="2"/>
    <x v="18"/>
    <x v="4"/>
    <n v="20859301"/>
    <n v="26318972"/>
    <n v="0"/>
    <n v="0"/>
    <n v="0"/>
    <n v="0"/>
    <n v="0"/>
    <n v="0"/>
    <n v="0"/>
    <n v="0"/>
    <n v="0"/>
    <n v="0"/>
    <n v="0"/>
    <n v="0"/>
    <m/>
    <m/>
    <m/>
    <m/>
    <m/>
    <m/>
    <m/>
    <m/>
    <m/>
    <m/>
    <m/>
    <m/>
    <m/>
    <m/>
    <m/>
    <m/>
    <m/>
  </r>
  <r>
    <x v="1"/>
    <x v="0"/>
    <x v="0"/>
    <x v="7"/>
    <n v="0"/>
    <m/>
    <n v="0"/>
    <n v="0"/>
    <n v="0"/>
    <n v="0"/>
    <n v="0"/>
    <n v="0"/>
    <n v="0"/>
    <n v="0"/>
    <n v="0"/>
    <n v="0"/>
    <m/>
    <n v="0"/>
    <m/>
    <m/>
    <m/>
    <m/>
    <m/>
    <m/>
    <m/>
    <m/>
    <m/>
    <m/>
    <m/>
    <m/>
    <m/>
    <m/>
    <m/>
    <m/>
    <m/>
  </r>
  <r>
    <x v="1"/>
    <x v="0"/>
    <x v="1"/>
    <x v="7"/>
    <n v="0"/>
    <n v="315000"/>
    <n v="0"/>
    <n v="0"/>
    <n v="0"/>
    <n v="0"/>
    <n v="0"/>
    <n v="0"/>
    <n v="0"/>
    <n v="0"/>
    <n v="0"/>
    <n v="0"/>
    <m/>
    <n v="0"/>
    <m/>
    <m/>
    <m/>
    <m/>
    <m/>
    <m/>
    <m/>
    <m/>
    <m/>
    <m/>
    <m/>
    <m/>
    <m/>
    <m/>
    <m/>
    <m/>
    <m/>
  </r>
  <r>
    <x v="1"/>
    <x v="0"/>
    <x v="2"/>
    <x v="7"/>
    <n v="0"/>
    <n v="1132500"/>
    <n v="0"/>
    <n v="0"/>
    <n v="0"/>
    <n v="0"/>
    <n v="0"/>
    <n v="0"/>
    <n v="0"/>
    <n v="0"/>
    <n v="0"/>
    <n v="0"/>
    <m/>
    <n v="0"/>
    <m/>
    <m/>
    <m/>
    <m/>
    <m/>
    <m/>
    <m/>
    <m/>
    <m/>
    <m/>
    <m/>
    <m/>
    <m/>
    <m/>
    <m/>
    <m/>
    <m/>
  </r>
  <r>
    <x v="1"/>
    <x v="0"/>
    <x v="3"/>
    <x v="7"/>
    <n v="0"/>
    <n v="300000"/>
    <n v="0"/>
    <n v="0"/>
    <n v="0"/>
    <n v="0"/>
    <n v="0"/>
    <n v="0"/>
    <n v="0"/>
    <n v="0"/>
    <n v="0"/>
    <n v="0"/>
    <m/>
    <n v="0"/>
    <m/>
    <m/>
    <m/>
    <m/>
    <m/>
    <m/>
    <m/>
    <m/>
    <m/>
    <m/>
    <m/>
    <m/>
    <m/>
    <m/>
    <m/>
    <m/>
    <m/>
  </r>
  <r>
    <x v="1"/>
    <x v="0"/>
    <x v="4"/>
    <x v="7"/>
    <n v="0"/>
    <n v="1650000"/>
    <n v="0"/>
    <n v="0"/>
    <n v="0"/>
    <n v="0"/>
    <n v="0"/>
    <n v="0"/>
    <n v="0"/>
    <n v="0"/>
    <n v="0"/>
    <n v="0"/>
    <m/>
    <n v="0"/>
    <m/>
    <m/>
    <m/>
    <m/>
    <m/>
    <m/>
    <m/>
    <m/>
    <m/>
    <m/>
    <m/>
    <m/>
    <m/>
    <m/>
    <m/>
    <m/>
    <m/>
  </r>
  <r>
    <x v="1"/>
    <x v="0"/>
    <x v="5"/>
    <x v="7"/>
    <n v="0"/>
    <m/>
    <n v="0"/>
    <n v="0"/>
    <n v="0"/>
    <n v="0"/>
    <n v="0"/>
    <n v="0"/>
    <n v="0"/>
    <n v="0"/>
    <n v="0"/>
    <n v="0"/>
    <m/>
    <n v="0"/>
    <m/>
    <m/>
    <m/>
    <m/>
    <m/>
    <m/>
    <m/>
    <m/>
    <m/>
    <m/>
    <m/>
    <m/>
    <m/>
    <m/>
    <m/>
    <m/>
    <m/>
  </r>
  <r>
    <x v="1"/>
    <x v="0"/>
    <x v="6"/>
    <x v="7"/>
    <n v="0"/>
    <n v="767627"/>
    <n v="0"/>
    <n v="0"/>
    <n v="0"/>
    <n v="0"/>
    <n v="0"/>
    <n v="0"/>
    <n v="0"/>
    <n v="0"/>
    <n v="0"/>
    <n v="0"/>
    <m/>
    <n v="0"/>
    <m/>
    <m/>
    <m/>
    <m/>
    <m/>
    <m/>
    <m/>
    <m/>
    <m/>
    <m/>
    <m/>
    <m/>
    <m/>
    <m/>
    <m/>
    <m/>
    <m/>
  </r>
  <r>
    <x v="1"/>
    <x v="0"/>
    <x v="7"/>
    <x v="7"/>
    <n v="0"/>
    <n v="958000"/>
    <n v="0"/>
    <n v="0"/>
    <n v="0"/>
    <n v="0"/>
    <n v="0"/>
    <n v="0"/>
    <n v="0"/>
    <n v="0"/>
    <n v="0"/>
    <n v="0"/>
    <m/>
    <n v="0"/>
    <m/>
    <m/>
    <m/>
    <m/>
    <m/>
    <m/>
    <m/>
    <m/>
    <m/>
    <m/>
    <m/>
    <m/>
    <m/>
    <m/>
    <m/>
    <m/>
    <m/>
  </r>
  <r>
    <x v="1"/>
    <x v="0"/>
    <x v="8"/>
    <x v="7"/>
    <n v="0"/>
    <n v="420000"/>
    <n v="0"/>
    <n v="0"/>
    <n v="0"/>
    <n v="0"/>
    <n v="0"/>
    <n v="0"/>
    <n v="0"/>
    <n v="0"/>
    <n v="0"/>
    <n v="0"/>
    <m/>
    <n v="0"/>
    <m/>
    <m/>
    <m/>
    <m/>
    <m/>
    <m/>
    <m/>
    <m/>
    <m/>
    <m/>
    <m/>
    <m/>
    <m/>
    <m/>
    <m/>
    <m/>
    <m/>
  </r>
  <r>
    <x v="1"/>
    <x v="1"/>
    <x v="9"/>
    <x v="7"/>
    <n v="0"/>
    <n v="2405000"/>
    <n v="0"/>
    <n v="0"/>
    <n v="0"/>
    <n v="0"/>
    <n v="0"/>
    <n v="0"/>
    <n v="0"/>
    <n v="0"/>
    <n v="0"/>
    <n v="0"/>
    <m/>
    <n v="0"/>
    <m/>
    <m/>
    <m/>
    <m/>
    <m/>
    <m/>
    <m/>
    <m/>
    <m/>
    <m/>
    <m/>
    <m/>
    <m/>
    <m/>
    <m/>
    <m/>
    <m/>
  </r>
  <r>
    <x v="1"/>
    <x v="1"/>
    <x v="10"/>
    <x v="7"/>
    <n v="0"/>
    <n v="2327625"/>
    <n v="0"/>
    <n v="0"/>
    <n v="0"/>
    <n v="0"/>
    <n v="0"/>
    <n v="0"/>
    <n v="0"/>
    <n v="0"/>
    <n v="0"/>
    <n v="0"/>
    <m/>
    <n v="0"/>
    <m/>
    <m/>
    <m/>
    <m/>
    <m/>
    <m/>
    <m/>
    <m/>
    <m/>
    <m/>
    <m/>
    <m/>
    <m/>
    <m/>
    <m/>
    <m/>
    <m/>
  </r>
  <r>
    <x v="1"/>
    <x v="2"/>
    <x v="11"/>
    <x v="7"/>
    <n v="0"/>
    <n v="2905250"/>
    <n v="0"/>
    <n v="0"/>
    <n v="0"/>
    <n v="0"/>
    <n v="0"/>
    <n v="0"/>
    <n v="0"/>
    <n v="0"/>
    <n v="0"/>
    <n v="0"/>
    <m/>
    <n v="0"/>
    <m/>
    <m/>
    <m/>
    <m/>
    <m/>
    <m/>
    <m/>
    <m/>
    <m/>
    <m/>
    <m/>
    <m/>
    <m/>
    <m/>
    <m/>
    <m/>
    <m/>
  </r>
  <r>
    <x v="1"/>
    <x v="2"/>
    <x v="12"/>
    <x v="7"/>
    <n v="0"/>
    <n v="2474836"/>
    <n v="0"/>
    <n v="0"/>
    <n v="0"/>
    <n v="0"/>
    <n v="0"/>
    <n v="0"/>
    <n v="0"/>
    <n v="0"/>
    <n v="0"/>
    <n v="0"/>
    <m/>
    <n v="0"/>
    <m/>
    <m/>
    <m/>
    <m/>
    <m/>
    <m/>
    <m/>
    <m/>
    <m/>
    <m/>
    <m/>
    <m/>
    <m/>
    <m/>
    <m/>
    <m/>
    <m/>
  </r>
  <r>
    <x v="1"/>
    <x v="2"/>
    <x v="13"/>
    <x v="7"/>
    <n v="0"/>
    <n v="2315211"/>
    <n v="0"/>
    <n v="0"/>
    <n v="0"/>
    <n v="0"/>
    <n v="0"/>
    <n v="0"/>
    <n v="0"/>
    <n v="0"/>
    <n v="0"/>
    <n v="0"/>
    <m/>
    <n v="0"/>
    <m/>
    <m/>
    <m/>
    <m/>
    <m/>
    <m/>
    <m/>
    <m/>
    <m/>
    <m/>
    <m/>
    <m/>
    <m/>
    <m/>
    <m/>
    <m/>
    <m/>
  </r>
  <r>
    <x v="1"/>
    <x v="1"/>
    <x v="14"/>
    <x v="7"/>
    <n v="0"/>
    <n v="2160419"/>
    <n v="0"/>
    <n v="0"/>
    <n v="0"/>
    <n v="0"/>
    <n v="0"/>
    <n v="0"/>
    <n v="0"/>
    <n v="0"/>
    <n v="0"/>
    <n v="0"/>
    <m/>
    <n v="0"/>
    <m/>
    <m/>
    <m/>
    <m/>
    <m/>
    <m/>
    <m/>
    <m/>
    <m/>
    <m/>
    <m/>
    <m/>
    <m/>
    <m/>
    <m/>
    <m/>
    <m/>
  </r>
  <r>
    <x v="1"/>
    <x v="2"/>
    <x v="15"/>
    <x v="7"/>
    <n v="0"/>
    <n v="2147000"/>
    <n v="0"/>
    <n v="0"/>
    <n v="0"/>
    <n v="0"/>
    <n v="0"/>
    <n v="0"/>
    <n v="0"/>
    <n v="0"/>
    <n v="0"/>
    <n v="0"/>
    <m/>
    <n v="0"/>
    <m/>
    <m/>
    <m/>
    <m/>
    <m/>
    <m/>
    <m/>
    <m/>
    <m/>
    <m/>
    <m/>
    <m/>
    <m/>
    <m/>
    <m/>
    <m/>
    <m/>
  </r>
  <r>
    <x v="1"/>
    <x v="1"/>
    <x v="16"/>
    <x v="7"/>
    <n v="0"/>
    <n v="1384000"/>
    <n v="0"/>
    <n v="0"/>
    <n v="0"/>
    <n v="0"/>
    <n v="0"/>
    <n v="0"/>
    <n v="0"/>
    <n v="0"/>
    <n v="0"/>
    <n v="0"/>
    <m/>
    <n v="0"/>
    <m/>
    <m/>
    <m/>
    <m/>
    <m/>
    <m/>
    <m/>
    <m/>
    <m/>
    <m/>
    <m/>
    <m/>
    <m/>
    <m/>
    <m/>
    <m/>
    <m/>
  </r>
  <r>
    <x v="1"/>
    <x v="1"/>
    <x v="17"/>
    <x v="7"/>
    <n v="0"/>
    <n v="2375893"/>
    <n v="0"/>
    <n v="0"/>
    <n v="0"/>
    <n v="0"/>
    <n v="0"/>
    <n v="0"/>
    <n v="0"/>
    <n v="0"/>
    <n v="0"/>
    <n v="0"/>
    <m/>
    <n v="0"/>
    <m/>
    <m/>
    <m/>
    <m/>
    <m/>
    <m/>
    <m/>
    <m/>
    <m/>
    <m/>
    <m/>
    <m/>
    <m/>
    <m/>
    <m/>
    <m/>
    <m/>
  </r>
  <r>
    <x v="1"/>
    <x v="2"/>
    <x v="18"/>
    <x v="7"/>
    <n v="0"/>
    <n v="1870000"/>
    <n v="0"/>
    <n v="0"/>
    <n v="0"/>
    <n v="0"/>
    <n v="0"/>
    <n v="0"/>
    <n v="0"/>
    <n v="0"/>
    <n v="0"/>
    <n v="0"/>
    <m/>
    <n v="0"/>
    <m/>
    <m/>
    <m/>
    <m/>
    <m/>
    <m/>
    <m/>
    <m/>
    <m/>
    <m/>
    <m/>
    <m/>
    <m/>
    <m/>
    <m/>
    <m/>
    <m/>
  </r>
  <r>
    <x v="1"/>
    <x v="0"/>
    <x v="0"/>
    <x v="9"/>
    <n v="0"/>
    <n v="0"/>
    <n v="0"/>
    <n v="0"/>
    <n v="0"/>
    <n v="0"/>
    <n v="0"/>
    <n v="0"/>
    <n v="0"/>
    <n v="0"/>
    <n v="0"/>
    <n v="0"/>
    <m/>
    <n v="0"/>
    <m/>
    <m/>
    <m/>
    <m/>
    <m/>
    <m/>
    <m/>
    <m/>
    <m/>
    <m/>
    <m/>
    <m/>
    <m/>
    <m/>
    <m/>
    <m/>
    <m/>
  </r>
  <r>
    <x v="1"/>
    <x v="0"/>
    <x v="1"/>
    <x v="9"/>
    <n v="0"/>
    <n v="0"/>
    <n v="0"/>
    <n v="0"/>
    <n v="0"/>
    <n v="0"/>
    <n v="0"/>
    <n v="0"/>
    <n v="0"/>
    <n v="0"/>
    <n v="0"/>
    <n v="0"/>
    <n v="0"/>
    <n v="0"/>
    <m/>
    <m/>
    <m/>
    <m/>
    <m/>
    <m/>
    <m/>
    <m/>
    <m/>
    <m/>
    <m/>
    <m/>
    <m/>
    <m/>
    <m/>
    <m/>
    <m/>
  </r>
  <r>
    <x v="1"/>
    <x v="0"/>
    <x v="2"/>
    <x v="9"/>
    <n v="0"/>
    <n v="0"/>
    <n v="0"/>
    <n v="0"/>
    <n v="0"/>
    <n v="0"/>
    <n v="0"/>
    <n v="0"/>
    <n v="0"/>
    <n v="0"/>
    <n v="0"/>
    <n v="0"/>
    <n v="0"/>
    <n v="0"/>
    <m/>
    <m/>
    <m/>
    <m/>
    <m/>
    <m/>
    <m/>
    <m/>
    <m/>
    <m/>
    <m/>
    <m/>
    <m/>
    <m/>
    <m/>
    <m/>
    <m/>
  </r>
  <r>
    <x v="1"/>
    <x v="0"/>
    <x v="3"/>
    <x v="9"/>
    <n v="0"/>
    <n v="5502554"/>
    <n v="0"/>
    <n v="0"/>
    <n v="0"/>
    <n v="0"/>
    <n v="0"/>
    <n v="0"/>
    <n v="0"/>
    <n v="0"/>
    <n v="0"/>
    <n v="0"/>
    <n v="0"/>
    <n v="0"/>
    <m/>
    <m/>
    <m/>
    <m/>
    <m/>
    <m/>
    <m/>
    <m/>
    <m/>
    <m/>
    <m/>
    <m/>
    <m/>
    <m/>
    <m/>
    <m/>
    <m/>
  </r>
  <r>
    <x v="1"/>
    <x v="0"/>
    <x v="4"/>
    <x v="9"/>
    <n v="0"/>
    <n v="0"/>
    <n v="0"/>
    <n v="0"/>
    <n v="0"/>
    <n v="0"/>
    <n v="0"/>
    <n v="0"/>
    <n v="0"/>
    <n v="0"/>
    <n v="0"/>
    <n v="0"/>
    <n v="0"/>
    <n v="0"/>
    <m/>
    <m/>
    <m/>
    <m/>
    <m/>
    <m/>
    <m/>
    <m/>
    <m/>
    <m/>
    <m/>
    <m/>
    <m/>
    <m/>
    <m/>
    <m/>
    <m/>
  </r>
  <r>
    <x v="1"/>
    <x v="0"/>
    <x v="5"/>
    <x v="9"/>
    <n v="0"/>
    <n v="0"/>
    <n v="0"/>
    <n v="0"/>
    <n v="0"/>
    <n v="0"/>
    <n v="0"/>
    <n v="0"/>
    <n v="0"/>
    <n v="0"/>
    <n v="0"/>
    <n v="0"/>
    <n v="0"/>
    <n v="0"/>
    <m/>
    <m/>
    <m/>
    <m/>
    <m/>
    <m/>
    <m/>
    <m/>
    <m/>
    <m/>
    <m/>
    <m/>
    <m/>
    <m/>
    <m/>
    <m/>
    <m/>
  </r>
  <r>
    <x v="1"/>
    <x v="0"/>
    <x v="6"/>
    <x v="9"/>
    <n v="0"/>
    <n v="0"/>
    <n v="0"/>
    <n v="0"/>
    <n v="0"/>
    <n v="0"/>
    <n v="0"/>
    <n v="0"/>
    <n v="0"/>
    <n v="0"/>
    <n v="0"/>
    <n v="0"/>
    <n v="0"/>
    <n v="0"/>
    <m/>
    <m/>
    <m/>
    <m/>
    <m/>
    <m/>
    <m/>
    <m/>
    <m/>
    <m/>
    <m/>
    <m/>
    <m/>
    <m/>
    <m/>
    <m/>
    <m/>
  </r>
  <r>
    <x v="1"/>
    <x v="0"/>
    <x v="7"/>
    <x v="9"/>
    <n v="0"/>
    <n v="0"/>
    <n v="0"/>
    <n v="0"/>
    <n v="0"/>
    <n v="0"/>
    <n v="0"/>
    <n v="0"/>
    <n v="0"/>
    <n v="0"/>
    <n v="0"/>
    <n v="0"/>
    <n v="0"/>
    <n v="0"/>
    <m/>
    <m/>
    <m/>
    <m/>
    <m/>
    <m/>
    <m/>
    <m/>
    <m/>
    <m/>
    <m/>
    <m/>
    <m/>
    <m/>
    <m/>
    <m/>
    <m/>
  </r>
  <r>
    <x v="1"/>
    <x v="0"/>
    <x v="8"/>
    <x v="9"/>
    <n v="0"/>
    <n v="0"/>
    <n v="0"/>
    <n v="0"/>
    <n v="0"/>
    <n v="0"/>
    <n v="0"/>
    <n v="0"/>
    <n v="0"/>
    <n v="0"/>
    <n v="0"/>
    <m/>
    <n v="0"/>
    <n v="0"/>
    <m/>
    <m/>
    <m/>
    <m/>
    <m/>
    <m/>
    <m/>
    <m/>
    <m/>
    <m/>
    <m/>
    <m/>
    <m/>
    <m/>
    <m/>
    <m/>
    <m/>
  </r>
  <r>
    <x v="1"/>
    <x v="1"/>
    <x v="9"/>
    <x v="9"/>
    <n v="0"/>
    <n v="0"/>
    <n v="0"/>
    <n v="0"/>
    <n v="0"/>
    <n v="0"/>
    <n v="0"/>
    <n v="0"/>
    <n v="0"/>
    <n v="0"/>
    <n v="0"/>
    <m/>
    <n v="0"/>
    <n v="0"/>
    <m/>
    <m/>
    <m/>
    <m/>
    <m/>
    <m/>
    <m/>
    <m/>
    <m/>
    <m/>
    <m/>
    <m/>
    <m/>
    <m/>
    <m/>
    <m/>
    <m/>
  </r>
  <r>
    <x v="1"/>
    <x v="1"/>
    <x v="10"/>
    <x v="9"/>
    <n v="0"/>
    <n v="0"/>
    <n v="0"/>
    <n v="0"/>
    <n v="0"/>
    <n v="0"/>
    <n v="0"/>
    <n v="0"/>
    <n v="0"/>
    <n v="0"/>
    <n v="0"/>
    <m/>
    <n v="0"/>
    <n v="0"/>
    <m/>
    <m/>
    <m/>
    <m/>
    <m/>
    <m/>
    <m/>
    <m/>
    <m/>
    <m/>
    <m/>
    <m/>
    <m/>
    <m/>
    <m/>
    <m/>
    <m/>
  </r>
  <r>
    <x v="1"/>
    <x v="2"/>
    <x v="11"/>
    <x v="9"/>
    <n v="0"/>
    <n v="0"/>
    <n v="0"/>
    <n v="0"/>
    <n v="0"/>
    <n v="0"/>
    <n v="0"/>
    <n v="0"/>
    <n v="0"/>
    <n v="0"/>
    <n v="0"/>
    <m/>
    <n v="0"/>
    <n v="0"/>
    <m/>
    <m/>
    <m/>
    <m/>
    <m/>
    <m/>
    <m/>
    <m/>
    <m/>
    <m/>
    <m/>
    <m/>
    <m/>
    <m/>
    <m/>
    <m/>
    <m/>
  </r>
  <r>
    <x v="1"/>
    <x v="2"/>
    <x v="12"/>
    <x v="9"/>
    <n v="0"/>
    <n v="7220000"/>
    <n v="0"/>
    <n v="0"/>
    <n v="0"/>
    <n v="0"/>
    <n v="0"/>
    <n v="0"/>
    <n v="0"/>
    <n v="0"/>
    <n v="0"/>
    <m/>
    <n v="0"/>
    <n v="0"/>
    <m/>
    <m/>
    <m/>
    <m/>
    <m/>
    <m/>
    <m/>
    <m/>
    <m/>
    <m/>
    <m/>
    <m/>
    <m/>
    <m/>
    <m/>
    <m/>
    <m/>
  </r>
  <r>
    <x v="1"/>
    <x v="2"/>
    <x v="13"/>
    <x v="9"/>
    <n v="0"/>
    <n v="0"/>
    <n v="0"/>
    <n v="0"/>
    <n v="0"/>
    <n v="0"/>
    <n v="0"/>
    <n v="0"/>
    <n v="0"/>
    <n v="0"/>
    <n v="0"/>
    <m/>
    <n v="0"/>
    <n v="0"/>
    <m/>
    <m/>
    <m/>
    <m/>
    <m/>
    <m/>
    <m/>
    <m/>
    <m/>
    <m/>
    <m/>
    <m/>
    <m/>
    <m/>
    <m/>
    <m/>
    <m/>
  </r>
  <r>
    <x v="1"/>
    <x v="1"/>
    <x v="14"/>
    <x v="9"/>
    <n v="0"/>
    <n v="1300000"/>
    <n v="0"/>
    <n v="0"/>
    <n v="0"/>
    <n v="0"/>
    <n v="0"/>
    <n v="0"/>
    <n v="0"/>
    <n v="0"/>
    <n v="0"/>
    <m/>
    <n v="0"/>
    <n v="0"/>
    <m/>
    <m/>
    <m/>
    <m/>
    <m/>
    <m/>
    <m/>
    <m/>
    <m/>
    <m/>
    <m/>
    <m/>
    <m/>
    <m/>
    <m/>
    <m/>
    <m/>
  </r>
  <r>
    <x v="1"/>
    <x v="2"/>
    <x v="15"/>
    <x v="9"/>
    <n v="0"/>
    <n v="0"/>
    <n v="0"/>
    <n v="0"/>
    <n v="0"/>
    <n v="0"/>
    <n v="0"/>
    <n v="0"/>
    <n v="0"/>
    <n v="0"/>
    <n v="0"/>
    <m/>
    <n v="0"/>
    <n v="0"/>
    <m/>
    <m/>
    <m/>
    <m/>
    <m/>
    <m/>
    <m/>
    <m/>
    <m/>
    <m/>
    <m/>
    <m/>
    <m/>
    <m/>
    <m/>
    <m/>
    <m/>
  </r>
  <r>
    <x v="1"/>
    <x v="1"/>
    <x v="16"/>
    <x v="9"/>
    <n v="0"/>
    <n v="0"/>
    <n v="0"/>
    <n v="0"/>
    <n v="0"/>
    <n v="0"/>
    <n v="0"/>
    <n v="0"/>
    <n v="0"/>
    <n v="0"/>
    <n v="0"/>
    <m/>
    <n v="0"/>
    <n v="0"/>
    <m/>
    <m/>
    <m/>
    <m/>
    <m/>
    <m/>
    <m/>
    <m/>
    <m/>
    <m/>
    <m/>
    <m/>
    <m/>
    <m/>
    <m/>
    <m/>
    <m/>
  </r>
  <r>
    <x v="1"/>
    <x v="1"/>
    <x v="17"/>
    <x v="9"/>
    <n v="0"/>
    <n v="0"/>
    <n v="0"/>
    <n v="0"/>
    <n v="0"/>
    <n v="0"/>
    <n v="0"/>
    <n v="0"/>
    <n v="0"/>
    <n v="0"/>
    <n v="0"/>
    <m/>
    <n v="0"/>
    <n v="0"/>
    <m/>
    <m/>
    <m/>
    <m/>
    <m/>
    <m/>
    <m/>
    <m/>
    <m/>
    <m/>
    <m/>
    <m/>
    <m/>
    <m/>
    <m/>
    <m/>
    <m/>
  </r>
  <r>
    <x v="1"/>
    <x v="2"/>
    <x v="18"/>
    <x v="9"/>
    <n v="0"/>
    <n v="0"/>
    <n v="0"/>
    <n v="0"/>
    <n v="0"/>
    <n v="0"/>
    <n v="0"/>
    <n v="0"/>
    <n v="0"/>
    <n v="0"/>
    <n v="0"/>
    <m/>
    <n v="0"/>
    <n v="0"/>
    <m/>
    <m/>
    <m/>
    <m/>
    <m/>
    <m/>
    <m/>
    <m/>
    <m/>
    <m/>
    <m/>
    <m/>
    <m/>
    <m/>
    <m/>
    <m/>
    <m/>
  </r>
  <r>
    <x v="0"/>
    <x v="0"/>
    <x v="0"/>
    <x v="11"/>
    <m/>
    <m/>
    <m/>
    <m/>
    <m/>
    <m/>
    <m/>
    <m/>
    <m/>
    <m/>
    <m/>
    <n v="0"/>
    <n v="0"/>
    <n v="0"/>
    <m/>
    <m/>
    <m/>
    <m/>
    <m/>
    <m/>
    <m/>
    <n v="13.75"/>
    <n v="2.02"/>
    <m/>
    <m/>
    <m/>
    <m/>
    <m/>
    <m/>
    <m/>
    <m/>
  </r>
  <r>
    <x v="0"/>
    <x v="0"/>
    <x v="1"/>
    <x v="11"/>
    <m/>
    <m/>
    <m/>
    <m/>
    <m/>
    <m/>
    <m/>
    <m/>
    <m/>
    <m/>
    <m/>
    <n v="0"/>
    <n v="0"/>
    <n v="0"/>
    <m/>
    <m/>
    <m/>
    <m/>
    <m/>
    <m/>
    <m/>
    <n v="9.56"/>
    <n v="4.1900000000000004"/>
    <m/>
    <m/>
    <m/>
    <m/>
    <m/>
    <m/>
    <m/>
    <m/>
  </r>
  <r>
    <x v="0"/>
    <x v="0"/>
    <x v="2"/>
    <x v="11"/>
    <m/>
    <m/>
    <m/>
    <m/>
    <m/>
    <m/>
    <m/>
    <m/>
    <m/>
    <m/>
    <m/>
    <n v="0"/>
    <n v="0"/>
    <n v="0"/>
    <m/>
    <m/>
    <m/>
    <m/>
    <m/>
    <m/>
    <m/>
    <n v="35.25"/>
    <n v="5.32"/>
    <m/>
    <m/>
    <m/>
    <m/>
    <m/>
    <m/>
    <m/>
    <m/>
  </r>
  <r>
    <x v="0"/>
    <x v="0"/>
    <x v="3"/>
    <x v="11"/>
    <m/>
    <m/>
    <m/>
    <m/>
    <m/>
    <m/>
    <m/>
    <m/>
    <m/>
    <m/>
    <m/>
    <n v="0"/>
    <n v="0"/>
    <n v="0"/>
    <m/>
    <m/>
    <m/>
    <m/>
    <m/>
    <m/>
    <m/>
    <n v="21.01"/>
    <n v="4.08"/>
    <m/>
    <m/>
    <m/>
    <m/>
    <m/>
    <m/>
    <m/>
    <m/>
  </r>
  <r>
    <x v="0"/>
    <x v="0"/>
    <x v="4"/>
    <x v="11"/>
    <m/>
    <m/>
    <m/>
    <m/>
    <m/>
    <m/>
    <m/>
    <m/>
    <m/>
    <m/>
    <m/>
    <n v="0"/>
    <n v="0"/>
    <n v="0"/>
    <m/>
    <m/>
    <m/>
    <m/>
    <m/>
    <m/>
    <m/>
    <n v="12.6"/>
    <n v="4.51"/>
    <m/>
    <m/>
    <m/>
    <m/>
    <m/>
    <m/>
    <m/>
    <m/>
  </r>
  <r>
    <x v="0"/>
    <x v="0"/>
    <x v="5"/>
    <x v="11"/>
    <m/>
    <m/>
    <m/>
    <m/>
    <m/>
    <m/>
    <m/>
    <m/>
    <m/>
    <m/>
    <m/>
    <n v="0"/>
    <n v="0"/>
    <n v="0"/>
    <m/>
    <m/>
    <m/>
    <m/>
    <m/>
    <m/>
    <m/>
    <n v="24.69"/>
    <n v="5.91"/>
    <m/>
    <m/>
    <m/>
    <m/>
    <m/>
    <m/>
    <m/>
    <m/>
  </r>
  <r>
    <x v="0"/>
    <x v="0"/>
    <x v="6"/>
    <x v="11"/>
    <m/>
    <m/>
    <m/>
    <m/>
    <m/>
    <m/>
    <m/>
    <m/>
    <m/>
    <m/>
    <m/>
    <n v="0"/>
    <n v="0"/>
    <n v="0"/>
    <m/>
    <m/>
    <m/>
    <m/>
    <m/>
    <m/>
    <m/>
    <n v="8.76"/>
    <n v="4.87"/>
    <m/>
    <m/>
    <m/>
    <m/>
    <m/>
    <m/>
    <m/>
    <m/>
  </r>
  <r>
    <x v="0"/>
    <x v="0"/>
    <x v="7"/>
    <x v="11"/>
    <m/>
    <m/>
    <m/>
    <m/>
    <m/>
    <m/>
    <m/>
    <m/>
    <m/>
    <m/>
    <m/>
    <n v="0"/>
    <n v="0"/>
    <n v="0"/>
    <m/>
    <m/>
    <m/>
    <m/>
    <m/>
    <m/>
    <m/>
    <n v="19.11"/>
    <n v="4.2699999999999996"/>
    <m/>
    <m/>
    <m/>
    <m/>
    <m/>
    <m/>
    <m/>
    <m/>
  </r>
  <r>
    <x v="0"/>
    <x v="0"/>
    <x v="8"/>
    <x v="11"/>
    <m/>
    <m/>
    <m/>
    <m/>
    <m/>
    <m/>
    <m/>
    <m/>
    <m/>
    <m/>
    <m/>
    <n v="0"/>
    <n v="0"/>
    <n v="0"/>
    <m/>
    <m/>
    <m/>
    <m/>
    <m/>
    <m/>
    <m/>
    <n v="20.48"/>
    <n v="2.14"/>
    <m/>
    <m/>
    <m/>
    <m/>
    <m/>
    <m/>
    <m/>
    <m/>
  </r>
  <r>
    <x v="0"/>
    <x v="1"/>
    <x v="9"/>
    <x v="11"/>
    <m/>
    <m/>
    <m/>
    <m/>
    <m/>
    <m/>
    <m/>
    <m/>
    <m/>
    <m/>
    <m/>
    <n v="0"/>
    <n v="0"/>
    <n v="0"/>
    <m/>
    <m/>
    <m/>
    <m/>
    <m/>
    <m/>
    <m/>
    <n v="71.319999999999993"/>
    <n v="14.49"/>
    <m/>
    <m/>
    <m/>
    <m/>
    <m/>
    <m/>
    <m/>
    <m/>
  </r>
  <r>
    <x v="0"/>
    <x v="1"/>
    <x v="10"/>
    <x v="11"/>
    <m/>
    <m/>
    <m/>
    <m/>
    <m/>
    <m/>
    <m/>
    <m/>
    <m/>
    <m/>
    <m/>
    <n v="0"/>
    <n v="0"/>
    <n v="0"/>
    <m/>
    <m/>
    <m/>
    <m/>
    <m/>
    <m/>
    <m/>
    <n v="30.97"/>
    <n v="12.16"/>
    <m/>
    <m/>
    <m/>
    <m/>
    <m/>
    <m/>
    <m/>
    <m/>
  </r>
  <r>
    <x v="0"/>
    <x v="2"/>
    <x v="11"/>
    <x v="11"/>
    <m/>
    <m/>
    <m/>
    <m/>
    <m/>
    <m/>
    <m/>
    <m/>
    <m/>
    <m/>
    <m/>
    <n v="0"/>
    <n v="0"/>
    <n v="0"/>
    <m/>
    <m/>
    <m/>
    <m/>
    <m/>
    <m/>
    <m/>
    <n v="100.25"/>
    <n v="14.28"/>
    <m/>
    <m/>
    <m/>
    <m/>
    <m/>
    <m/>
    <m/>
    <m/>
  </r>
  <r>
    <x v="0"/>
    <x v="2"/>
    <x v="12"/>
    <x v="11"/>
    <m/>
    <m/>
    <m/>
    <m/>
    <m/>
    <m/>
    <m/>
    <m/>
    <m/>
    <m/>
    <m/>
    <n v="0"/>
    <n v="0"/>
    <n v="0"/>
    <m/>
    <m/>
    <m/>
    <m/>
    <m/>
    <m/>
    <m/>
    <n v="128.1"/>
    <n v="13.44"/>
    <m/>
    <m/>
    <m/>
    <m/>
    <m/>
    <m/>
    <m/>
    <m/>
  </r>
  <r>
    <x v="0"/>
    <x v="2"/>
    <x v="13"/>
    <x v="11"/>
    <m/>
    <m/>
    <m/>
    <m/>
    <m/>
    <m/>
    <m/>
    <m/>
    <m/>
    <m/>
    <m/>
    <n v="0"/>
    <n v="0"/>
    <n v="0"/>
    <m/>
    <m/>
    <m/>
    <m/>
    <m/>
    <m/>
    <m/>
    <n v="183.84"/>
    <n v="15.24"/>
    <m/>
    <m/>
    <m/>
    <m/>
    <m/>
    <m/>
    <m/>
    <m/>
  </r>
  <r>
    <x v="0"/>
    <x v="1"/>
    <x v="14"/>
    <x v="11"/>
    <m/>
    <m/>
    <m/>
    <m/>
    <m/>
    <m/>
    <m/>
    <m/>
    <m/>
    <m/>
    <m/>
    <n v="0"/>
    <n v="0"/>
    <n v="0"/>
    <m/>
    <m/>
    <m/>
    <m/>
    <m/>
    <m/>
    <m/>
    <n v="62.88"/>
    <n v="13.65"/>
    <m/>
    <m/>
    <m/>
    <m/>
    <m/>
    <m/>
    <m/>
    <m/>
  </r>
  <r>
    <x v="0"/>
    <x v="2"/>
    <x v="15"/>
    <x v="11"/>
    <m/>
    <m/>
    <m/>
    <m/>
    <m/>
    <m/>
    <m/>
    <m/>
    <m/>
    <m/>
    <m/>
    <n v="0"/>
    <n v="0"/>
    <n v="0"/>
    <m/>
    <m/>
    <m/>
    <m/>
    <m/>
    <m/>
    <m/>
    <n v="41.8"/>
    <n v="8.4700000000000006"/>
    <m/>
    <m/>
    <m/>
    <m/>
    <m/>
    <m/>
    <m/>
    <m/>
  </r>
  <r>
    <x v="0"/>
    <x v="1"/>
    <x v="16"/>
    <x v="11"/>
    <m/>
    <m/>
    <m/>
    <m/>
    <m/>
    <m/>
    <m/>
    <m/>
    <m/>
    <m/>
    <m/>
    <n v="0"/>
    <n v="0"/>
    <n v="0"/>
    <m/>
    <m/>
    <m/>
    <m/>
    <m/>
    <m/>
    <m/>
    <n v="14.66"/>
    <n v="8.35"/>
    <m/>
    <m/>
    <m/>
    <m/>
    <m/>
    <m/>
    <m/>
    <m/>
  </r>
  <r>
    <x v="0"/>
    <x v="1"/>
    <x v="17"/>
    <x v="11"/>
    <m/>
    <m/>
    <m/>
    <m/>
    <m/>
    <m/>
    <m/>
    <m/>
    <m/>
    <m/>
    <m/>
    <n v="0"/>
    <n v="0"/>
    <n v="0"/>
    <m/>
    <m/>
    <m/>
    <m/>
    <m/>
    <m/>
    <m/>
    <n v="20.2"/>
    <n v="13.34"/>
    <m/>
    <m/>
    <m/>
    <m/>
    <m/>
    <m/>
    <m/>
    <m/>
  </r>
  <r>
    <x v="0"/>
    <x v="2"/>
    <x v="18"/>
    <x v="11"/>
    <m/>
    <m/>
    <m/>
    <m/>
    <m/>
    <m/>
    <m/>
    <m/>
    <m/>
    <m/>
    <m/>
    <n v="0"/>
    <n v="0"/>
    <n v="0"/>
    <m/>
    <m/>
    <m/>
    <m/>
    <m/>
    <m/>
    <m/>
    <n v="59.86"/>
    <n v="26.99"/>
    <m/>
    <m/>
    <m/>
    <m/>
    <m/>
    <m/>
    <m/>
    <m/>
  </r>
  <r>
    <x v="1"/>
    <x v="0"/>
    <x v="0"/>
    <x v="11"/>
    <m/>
    <m/>
    <m/>
    <m/>
    <m/>
    <m/>
    <m/>
    <m/>
    <m/>
    <m/>
    <m/>
    <n v="0"/>
    <n v="0"/>
    <n v="0"/>
    <m/>
    <m/>
    <m/>
    <m/>
    <m/>
    <m/>
    <m/>
    <n v="18.52"/>
    <n v="2.62"/>
    <m/>
    <m/>
    <m/>
    <m/>
    <m/>
    <m/>
    <m/>
    <m/>
  </r>
  <r>
    <x v="1"/>
    <x v="0"/>
    <x v="1"/>
    <x v="11"/>
    <m/>
    <m/>
    <m/>
    <m/>
    <m/>
    <m/>
    <m/>
    <m/>
    <m/>
    <m/>
    <m/>
    <n v="0"/>
    <n v="0"/>
    <n v="0"/>
    <m/>
    <m/>
    <m/>
    <m/>
    <m/>
    <m/>
    <m/>
    <n v="11.68"/>
    <n v="5.09"/>
    <m/>
    <m/>
    <m/>
    <m/>
    <m/>
    <m/>
    <m/>
    <m/>
  </r>
  <r>
    <x v="1"/>
    <x v="0"/>
    <x v="2"/>
    <x v="11"/>
    <m/>
    <m/>
    <m/>
    <m/>
    <m/>
    <m/>
    <m/>
    <m/>
    <m/>
    <m/>
    <m/>
    <n v="0"/>
    <n v="0"/>
    <n v="0"/>
    <m/>
    <m/>
    <m/>
    <m/>
    <m/>
    <m/>
    <m/>
    <n v="40.92"/>
    <n v="6.12"/>
    <m/>
    <m/>
    <m/>
    <m/>
    <m/>
    <m/>
    <m/>
    <m/>
  </r>
  <r>
    <x v="1"/>
    <x v="0"/>
    <x v="3"/>
    <x v="11"/>
    <m/>
    <m/>
    <m/>
    <m/>
    <m/>
    <m/>
    <m/>
    <m/>
    <m/>
    <m/>
    <m/>
    <n v="0"/>
    <n v="0"/>
    <n v="0"/>
    <m/>
    <m/>
    <m/>
    <m/>
    <m/>
    <m/>
    <m/>
    <n v="25.36"/>
    <n v="4.8499999999999996"/>
    <m/>
    <m/>
    <m/>
    <m/>
    <m/>
    <m/>
    <m/>
    <m/>
  </r>
  <r>
    <x v="1"/>
    <x v="0"/>
    <x v="4"/>
    <x v="11"/>
    <m/>
    <m/>
    <m/>
    <m/>
    <m/>
    <m/>
    <m/>
    <m/>
    <m/>
    <m/>
    <m/>
    <n v="0"/>
    <n v="0"/>
    <n v="0"/>
    <m/>
    <m/>
    <m/>
    <m/>
    <m/>
    <m/>
    <m/>
    <n v="14.24"/>
    <n v="5.0599999999999996"/>
    <m/>
    <m/>
    <m/>
    <m/>
    <m/>
    <m/>
    <m/>
    <m/>
  </r>
  <r>
    <x v="1"/>
    <x v="0"/>
    <x v="5"/>
    <x v="11"/>
    <m/>
    <m/>
    <m/>
    <m/>
    <m/>
    <m/>
    <m/>
    <m/>
    <m/>
    <m/>
    <m/>
    <n v="0"/>
    <n v="0"/>
    <n v="0"/>
    <m/>
    <m/>
    <m/>
    <m/>
    <m/>
    <m/>
    <m/>
    <n v="28.52"/>
    <n v="6.78"/>
    <m/>
    <m/>
    <m/>
    <m/>
    <m/>
    <m/>
    <m/>
    <m/>
  </r>
  <r>
    <x v="1"/>
    <x v="0"/>
    <x v="6"/>
    <x v="11"/>
    <m/>
    <m/>
    <m/>
    <m/>
    <m/>
    <m/>
    <m/>
    <m/>
    <m/>
    <m/>
    <m/>
    <n v="0"/>
    <n v="0"/>
    <n v="0"/>
    <m/>
    <m/>
    <m/>
    <m/>
    <m/>
    <m/>
    <m/>
    <n v="10.19"/>
    <n v="5.64"/>
    <m/>
    <m/>
    <m/>
    <m/>
    <m/>
    <m/>
    <m/>
    <m/>
  </r>
  <r>
    <x v="1"/>
    <x v="0"/>
    <x v="7"/>
    <x v="11"/>
    <m/>
    <m/>
    <m/>
    <m/>
    <m/>
    <m/>
    <m/>
    <m/>
    <m/>
    <m/>
    <m/>
    <n v="0"/>
    <n v="0"/>
    <n v="0"/>
    <m/>
    <m/>
    <m/>
    <m/>
    <m/>
    <m/>
    <m/>
    <n v="23.11"/>
    <n v="5.12"/>
    <m/>
    <m/>
    <m/>
    <m/>
    <m/>
    <m/>
    <m/>
    <m/>
  </r>
  <r>
    <x v="1"/>
    <x v="0"/>
    <x v="8"/>
    <x v="11"/>
    <m/>
    <m/>
    <m/>
    <m/>
    <m/>
    <m/>
    <m/>
    <m/>
    <m/>
    <m/>
    <m/>
    <n v="0"/>
    <n v="0"/>
    <n v="0"/>
    <m/>
    <m/>
    <m/>
    <m/>
    <m/>
    <m/>
    <m/>
    <n v="29.41"/>
    <n v="2.96"/>
    <m/>
    <m/>
    <m/>
    <m/>
    <m/>
    <m/>
    <m/>
    <m/>
  </r>
  <r>
    <x v="1"/>
    <x v="1"/>
    <x v="9"/>
    <x v="11"/>
    <m/>
    <m/>
    <m/>
    <m/>
    <m/>
    <m/>
    <m/>
    <m/>
    <m/>
    <m/>
    <m/>
    <n v="0"/>
    <n v="0"/>
    <n v="0"/>
    <m/>
    <m/>
    <m/>
    <m/>
    <m/>
    <m/>
    <m/>
    <n v="75.489999999999995"/>
    <n v="14.88"/>
    <m/>
    <m/>
    <m/>
    <m/>
    <m/>
    <m/>
    <m/>
    <m/>
  </r>
  <r>
    <x v="1"/>
    <x v="1"/>
    <x v="10"/>
    <x v="11"/>
    <m/>
    <m/>
    <m/>
    <m/>
    <m/>
    <m/>
    <m/>
    <m/>
    <m/>
    <m/>
    <m/>
    <n v="0"/>
    <n v="0"/>
    <n v="0"/>
    <m/>
    <m/>
    <m/>
    <m/>
    <m/>
    <m/>
    <m/>
    <n v="33.26"/>
    <n v="12.6"/>
    <m/>
    <m/>
    <m/>
    <m/>
    <m/>
    <m/>
    <m/>
    <m/>
  </r>
  <r>
    <x v="1"/>
    <x v="2"/>
    <x v="11"/>
    <x v="11"/>
    <m/>
    <m/>
    <m/>
    <m/>
    <m/>
    <m/>
    <m/>
    <m/>
    <m/>
    <m/>
    <m/>
    <n v="0"/>
    <n v="0"/>
    <n v="0"/>
    <m/>
    <m/>
    <m/>
    <m/>
    <m/>
    <m/>
    <m/>
    <n v="105.24"/>
    <n v="14.47"/>
    <m/>
    <m/>
    <m/>
    <m/>
    <m/>
    <m/>
    <m/>
    <m/>
  </r>
  <r>
    <x v="1"/>
    <x v="2"/>
    <x v="12"/>
    <x v="11"/>
    <m/>
    <m/>
    <m/>
    <m/>
    <m/>
    <m/>
    <m/>
    <m/>
    <m/>
    <m/>
    <m/>
    <n v="0"/>
    <n v="0"/>
    <n v="0"/>
    <m/>
    <m/>
    <m/>
    <m/>
    <m/>
    <m/>
    <m/>
    <n v="131.94"/>
    <n v="13.44"/>
    <m/>
    <m/>
    <m/>
    <m/>
    <m/>
    <m/>
    <m/>
    <m/>
  </r>
  <r>
    <x v="1"/>
    <x v="2"/>
    <x v="13"/>
    <x v="11"/>
    <m/>
    <m/>
    <m/>
    <m/>
    <m/>
    <m/>
    <m/>
    <m/>
    <m/>
    <m/>
    <m/>
    <n v="0"/>
    <n v="0"/>
    <n v="0"/>
    <m/>
    <m/>
    <m/>
    <m/>
    <m/>
    <m/>
    <m/>
    <n v="190.84"/>
    <n v="15.38"/>
    <m/>
    <m/>
    <m/>
    <m/>
    <m/>
    <m/>
    <m/>
    <m/>
  </r>
  <r>
    <x v="1"/>
    <x v="1"/>
    <x v="14"/>
    <x v="11"/>
    <m/>
    <m/>
    <m/>
    <m/>
    <m/>
    <m/>
    <m/>
    <m/>
    <m/>
    <m/>
    <m/>
    <n v="0"/>
    <n v="0"/>
    <n v="0"/>
    <m/>
    <m/>
    <m/>
    <m/>
    <m/>
    <m/>
    <m/>
    <n v="66"/>
    <n v="13.91"/>
    <m/>
    <m/>
    <m/>
    <m/>
    <m/>
    <m/>
    <m/>
    <m/>
  </r>
  <r>
    <x v="1"/>
    <x v="2"/>
    <x v="15"/>
    <x v="11"/>
    <m/>
    <m/>
    <m/>
    <m/>
    <m/>
    <m/>
    <m/>
    <m/>
    <m/>
    <m/>
    <m/>
    <n v="0"/>
    <n v="0"/>
    <n v="0"/>
    <m/>
    <m/>
    <m/>
    <m/>
    <m/>
    <m/>
    <m/>
    <n v="44.45"/>
    <n v="8.65"/>
    <m/>
    <m/>
    <m/>
    <m/>
    <m/>
    <m/>
    <m/>
    <m/>
  </r>
  <r>
    <x v="1"/>
    <x v="1"/>
    <x v="16"/>
    <x v="11"/>
    <m/>
    <m/>
    <m/>
    <m/>
    <m/>
    <m/>
    <m/>
    <m/>
    <m/>
    <m/>
    <m/>
    <n v="0"/>
    <n v="0"/>
    <n v="0"/>
    <m/>
    <m/>
    <m/>
    <m/>
    <m/>
    <m/>
    <m/>
    <n v="16.22"/>
    <n v="8.8800000000000008"/>
    <m/>
    <m/>
    <m/>
    <m/>
    <m/>
    <m/>
    <m/>
    <m/>
  </r>
  <r>
    <x v="1"/>
    <x v="1"/>
    <x v="17"/>
    <x v="11"/>
    <m/>
    <m/>
    <m/>
    <m/>
    <m/>
    <m/>
    <m/>
    <m/>
    <m/>
    <m/>
    <m/>
    <n v="0"/>
    <n v="0"/>
    <n v="0"/>
    <m/>
    <m/>
    <m/>
    <m/>
    <m/>
    <m/>
    <m/>
    <n v="21.51"/>
    <n v="13.54"/>
    <m/>
    <m/>
    <m/>
    <m/>
    <m/>
    <m/>
    <m/>
    <m/>
  </r>
  <r>
    <x v="1"/>
    <x v="2"/>
    <x v="18"/>
    <x v="11"/>
    <m/>
    <m/>
    <m/>
    <m/>
    <m/>
    <m/>
    <m/>
    <m/>
    <m/>
    <m/>
    <m/>
    <n v="0"/>
    <n v="0"/>
    <n v="0"/>
    <m/>
    <m/>
    <m/>
    <m/>
    <m/>
    <m/>
    <m/>
    <n v="61.7"/>
    <n v="27.04"/>
    <m/>
    <m/>
    <m/>
    <m/>
    <m/>
    <m/>
    <m/>
    <m/>
  </r>
  <r>
    <x v="1"/>
    <x v="0"/>
    <x v="0"/>
    <x v="3"/>
    <m/>
    <m/>
    <m/>
    <n v="413732"/>
    <m/>
    <m/>
    <m/>
    <m/>
    <m/>
    <m/>
    <m/>
    <m/>
    <m/>
    <m/>
    <m/>
    <m/>
    <m/>
    <m/>
    <m/>
    <m/>
    <m/>
    <m/>
    <m/>
    <m/>
    <m/>
    <m/>
    <m/>
    <m/>
    <m/>
    <m/>
    <m/>
  </r>
  <r>
    <x v="1"/>
    <x v="0"/>
    <x v="1"/>
    <x v="3"/>
    <m/>
    <m/>
    <m/>
    <n v="0"/>
    <m/>
    <m/>
    <m/>
    <m/>
    <m/>
    <m/>
    <m/>
    <m/>
    <m/>
    <m/>
    <m/>
    <m/>
    <m/>
    <m/>
    <m/>
    <m/>
    <m/>
    <m/>
    <m/>
    <m/>
    <m/>
    <m/>
    <m/>
    <m/>
    <m/>
    <m/>
    <m/>
  </r>
  <r>
    <x v="1"/>
    <x v="0"/>
    <x v="2"/>
    <x v="3"/>
    <m/>
    <m/>
    <m/>
    <n v="401124"/>
    <m/>
    <m/>
    <m/>
    <m/>
    <m/>
    <m/>
    <m/>
    <m/>
    <m/>
    <m/>
    <m/>
    <m/>
    <m/>
    <m/>
    <m/>
    <m/>
    <m/>
    <m/>
    <m/>
    <m/>
    <m/>
    <m/>
    <m/>
    <m/>
    <m/>
    <m/>
    <m/>
  </r>
  <r>
    <x v="1"/>
    <x v="0"/>
    <x v="3"/>
    <x v="3"/>
    <m/>
    <m/>
    <m/>
    <n v="401124"/>
    <m/>
    <m/>
    <m/>
    <m/>
    <m/>
    <m/>
    <m/>
    <m/>
    <m/>
    <m/>
    <m/>
    <m/>
    <m/>
    <m/>
    <m/>
    <m/>
    <m/>
    <m/>
    <m/>
    <m/>
    <m/>
    <m/>
    <m/>
    <m/>
    <m/>
    <m/>
    <m/>
  </r>
  <r>
    <x v="1"/>
    <x v="0"/>
    <x v="4"/>
    <x v="3"/>
    <m/>
    <m/>
    <m/>
    <n v="0"/>
    <m/>
    <m/>
    <m/>
    <m/>
    <m/>
    <m/>
    <m/>
    <m/>
    <m/>
    <m/>
    <m/>
    <m/>
    <m/>
    <m/>
    <m/>
    <m/>
    <m/>
    <m/>
    <m/>
    <m/>
    <m/>
    <m/>
    <m/>
    <m/>
    <m/>
    <m/>
    <m/>
  </r>
  <r>
    <x v="1"/>
    <x v="0"/>
    <x v="5"/>
    <x v="3"/>
    <m/>
    <m/>
    <m/>
    <n v="0"/>
    <m/>
    <m/>
    <m/>
    <m/>
    <m/>
    <m/>
    <m/>
    <m/>
    <m/>
    <m/>
    <m/>
    <m/>
    <m/>
    <m/>
    <m/>
    <m/>
    <m/>
    <m/>
    <m/>
    <m/>
    <m/>
    <m/>
    <m/>
    <m/>
    <m/>
    <m/>
    <m/>
  </r>
  <r>
    <x v="1"/>
    <x v="0"/>
    <x v="6"/>
    <x v="3"/>
    <m/>
    <m/>
    <m/>
    <n v="0"/>
    <m/>
    <m/>
    <m/>
    <m/>
    <m/>
    <m/>
    <m/>
    <m/>
    <m/>
    <m/>
    <m/>
    <m/>
    <m/>
    <m/>
    <m/>
    <m/>
    <m/>
    <m/>
    <m/>
    <m/>
    <m/>
    <m/>
    <m/>
    <m/>
    <m/>
    <m/>
    <m/>
  </r>
  <r>
    <x v="1"/>
    <x v="0"/>
    <x v="7"/>
    <x v="3"/>
    <m/>
    <m/>
    <m/>
    <n v="401124"/>
    <m/>
    <m/>
    <m/>
    <m/>
    <m/>
    <m/>
    <m/>
    <m/>
    <m/>
    <m/>
    <m/>
    <m/>
    <m/>
    <m/>
    <m/>
    <m/>
    <m/>
    <m/>
    <m/>
    <m/>
    <m/>
    <m/>
    <m/>
    <m/>
    <m/>
    <m/>
    <m/>
  </r>
  <r>
    <x v="1"/>
    <x v="0"/>
    <x v="8"/>
    <x v="3"/>
    <m/>
    <m/>
    <m/>
    <n v="537365"/>
    <m/>
    <m/>
    <m/>
    <m/>
    <m/>
    <m/>
    <m/>
    <m/>
    <m/>
    <m/>
    <m/>
    <m/>
    <m/>
    <m/>
    <m/>
    <m/>
    <m/>
    <m/>
    <m/>
    <m/>
    <m/>
    <m/>
    <m/>
    <m/>
    <m/>
    <m/>
    <m/>
  </r>
  <r>
    <x v="1"/>
    <x v="1"/>
    <x v="9"/>
    <x v="3"/>
    <m/>
    <m/>
    <m/>
    <n v="371925"/>
    <m/>
    <m/>
    <m/>
    <m/>
    <m/>
    <m/>
    <m/>
    <m/>
    <m/>
    <m/>
    <m/>
    <m/>
    <m/>
    <m/>
    <m/>
    <m/>
    <m/>
    <m/>
    <m/>
    <m/>
    <m/>
    <m/>
    <m/>
    <m/>
    <m/>
    <m/>
    <m/>
  </r>
  <r>
    <x v="1"/>
    <x v="1"/>
    <x v="10"/>
    <x v="3"/>
    <m/>
    <m/>
    <m/>
    <n v="368550"/>
    <m/>
    <m/>
    <m/>
    <m/>
    <m/>
    <m/>
    <m/>
    <m/>
    <m/>
    <m/>
    <m/>
    <m/>
    <m/>
    <m/>
    <m/>
    <m/>
    <m/>
    <m/>
    <m/>
    <m/>
    <m/>
    <m/>
    <m/>
    <m/>
    <m/>
    <m/>
    <m/>
  </r>
  <r>
    <x v="1"/>
    <x v="2"/>
    <x v="11"/>
    <x v="3"/>
    <m/>
    <m/>
    <m/>
    <n v="417322"/>
    <m/>
    <m/>
    <m/>
    <m/>
    <m/>
    <m/>
    <m/>
    <m/>
    <m/>
    <m/>
    <m/>
    <m/>
    <m/>
    <m/>
    <m/>
    <m/>
    <m/>
    <m/>
    <m/>
    <m/>
    <m/>
    <m/>
    <m/>
    <m/>
    <m/>
    <m/>
    <m/>
  </r>
  <r>
    <x v="1"/>
    <x v="2"/>
    <x v="12"/>
    <x v="3"/>
    <m/>
    <m/>
    <m/>
    <n v="428705"/>
    <m/>
    <m/>
    <m/>
    <m/>
    <m/>
    <m/>
    <m/>
    <m/>
    <m/>
    <m/>
    <m/>
    <m/>
    <m/>
    <m/>
    <m/>
    <m/>
    <m/>
    <m/>
    <m/>
    <m/>
    <m/>
    <m/>
    <m/>
    <m/>
    <m/>
    <m/>
    <m/>
  </r>
  <r>
    <x v="1"/>
    <x v="2"/>
    <x v="13"/>
    <x v="3"/>
    <m/>
    <m/>
    <m/>
    <n v="0"/>
    <m/>
    <m/>
    <m/>
    <m/>
    <m/>
    <m/>
    <m/>
    <m/>
    <m/>
    <m/>
    <m/>
    <m/>
    <m/>
    <m/>
    <m/>
    <m/>
    <m/>
    <m/>
    <m/>
    <m/>
    <m/>
    <m/>
    <m/>
    <m/>
    <m/>
    <m/>
    <m/>
  </r>
  <r>
    <x v="1"/>
    <x v="1"/>
    <x v="14"/>
    <x v="3"/>
    <m/>
    <m/>
    <m/>
    <n v="519091"/>
    <m/>
    <m/>
    <m/>
    <m/>
    <m/>
    <m/>
    <m/>
    <m/>
    <m/>
    <m/>
    <m/>
    <m/>
    <m/>
    <m/>
    <m/>
    <m/>
    <m/>
    <m/>
    <m/>
    <m/>
    <m/>
    <m/>
    <m/>
    <m/>
    <m/>
    <m/>
    <m/>
  </r>
  <r>
    <x v="1"/>
    <x v="2"/>
    <x v="15"/>
    <x v="3"/>
    <m/>
    <m/>
    <m/>
    <n v="0"/>
    <m/>
    <m/>
    <m/>
    <m/>
    <m/>
    <m/>
    <m/>
    <m/>
    <m/>
    <m/>
    <m/>
    <m/>
    <m/>
    <m/>
    <m/>
    <m/>
    <m/>
    <m/>
    <m/>
    <m/>
    <m/>
    <m/>
    <m/>
    <m/>
    <m/>
    <m/>
    <m/>
  </r>
  <r>
    <x v="1"/>
    <x v="1"/>
    <x v="16"/>
    <x v="3"/>
    <m/>
    <m/>
    <m/>
    <n v="417230"/>
    <m/>
    <m/>
    <m/>
    <m/>
    <m/>
    <m/>
    <m/>
    <m/>
    <m/>
    <m/>
    <m/>
    <m/>
    <m/>
    <m/>
    <m/>
    <m/>
    <m/>
    <m/>
    <m/>
    <m/>
    <m/>
    <m/>
    <m/>
    <m/>
    <m/>
    <m/>
    <m/>
  </r>
  <r>
    <x v="1"/>
    <x v="1"/>
    <x v="17"/>
    <x v="3"/>
    <m/>
    <m/>
    <m/>
    <n v="368550"/>
    <m/>
    <m/>
    <m/>
    <m/>
    <m/>
    <m/>
    <m/>
    <m/>
    <m/>
    <m/>
    <m/>
    <m/>
    <m/>
    <m/>
    <m/>
    <m/>
    <m/>
    <m/>
    <m/>
    <m/>
    <m/>
    <m/>
    <m/>
    <m/>
    <m/>
    <m/>
    <m/>
  </r>
  <r>
    <x v="1"/>
    <x v="2"/>
    <x v="18"/>
    <x v="3"/>
    <m/>
    <m/>
    <m/>
    <n v="417230"/>
    <m/>
    <m/>
    <m/>
    <m/>
    <m/>
    <m/>
    <m/>
    <m/>
    <m/>
    <m/>
    <m/>
    <m/>
    <m/>
    <m/>
    <m/>
    <m/>
    <m/>
    <m/>
    <m/>
    <m/>
    <m/>
    <m/>
    <m/>
    <m/>
    <m/>
    <m/>
    <m/>
  </r>
  <r>
    <x v="2"/>
    <x v="0"/>
    <x v="0"/>
    <x v="0"/>
    <m/>
    <m/>
    <m/>
    <m/>
    <n v="330011170"/>
    <n v="67984136"/>
    <n v="47501659"/>
    <n v="48873675"/>
    <n v="4688246"/>
    <m/>
    <m/>
    <n v="49"/>
    <n v="1958311"/>
    <m/>
    <m/>
    <m/>
    <m/>
    <m/>
    <m/>
    <m/>
    <m/>
    <m/>
    <m/>
    <m/>
    <m/>
    <m/>
    <m/>
    <m/>
    <m/>
    <m/>
    <n v="444428"/>
  </r>
  <r>
    <x v="2"/>
    <x v="0"/>
    <x v="1"/>
    <x v="0"/>
    <m/>
    <m/>
    <m/>
    <m/>
    <n v="525978399"/>
    <n v="10515789"/>
    <n v="55559929"/>
    <n v="11295191"/>
    <n v="4510073"/>
    <m/>
    <m/>
    <n v="49"/>
    <n v="1958311"/>
    <m/>
    <m/>
    <m/>
    <m/>
    <m/>
    <m/>
    <m/>
    <m/>
    <m/>
    <m/>
    <m/>
    <m/>
    <m/>
    <m/>
    <m/>
    <m/>
    <m/>
    <n v="241929"/>
  </r>
  <r>
    <x v="2"/>
    <x v="0"/>
    <x v="2"/>
    <x v="0"/>
    <m/>
    <m/>
    <m/>
    <m/>
    <n v="890141572"/>
    <n v="40643358"/>
    <n v="126128286"/>
    <n v="19139665"/>
    <n v="5357734"/>
    <m/>
    <m/>
    <n v="49"/>
    <n v="1958311"/>
    <m/>
    <m/>
    <m/>
    <m/>
    <m/>
    <m/>
    <m/>
    <m/>
    <m/>
    <m/>
    <m/>
    <m/>
    <m/>
    <m/>
    <m/>
    <m/>
    <m/>
    <n v="790257"/>
  </r>
  <r>
    <x v="2"/>
    <x v="0"/>
    <x v="3"/>
    <x v="0"/>
    <m/>
    <m/>
    <m/>
    <m/>
    <n v="637644039"/>
    <n v="59824839"/>
    <n v="58985409"/>
    <n v="16230026"/>
    <n v="4698798"/>
    <m/>
    <m/>
    <n v="49"/>
    <n v="1958311"/>
    <m/>
    <m/>
    <m/>
    <m/>
    <m/>
    <m/>
    <m/>
    <m/>
    <m/>
    <m/>
    <m/>
    <m/>
    <m/>
    <m/>
    <m/>
    <m/>
    <m/>
    <n v="459981"/>
  </r>
  <r>
    <x v="2"/>
    <x v="0"/>
    <x v="4"/>
    <x v="0"/>
    <m/>
    <m/>
    <m/>
    <m/>
    <n v="513845294"/>
    <n v="5332179"/>
    <n v="42432139"/>
    <n v="11928918"/>
    <n v="5138227"/>
    <m/>
    <m/>
    <n v="410"/>
    <n v="1958311"/>
    <m/>
    <m/>
    <m/>
    <m/>
    <m/>
    <m/>
    <m/>
    <m/>
    <m/>
    <m/>
    <m/>
    <m/>
    <m/>
    <m/>
    <m/>
    <m/>
    <m/>
    <n v="249017"/>
  </r>
  <r>
    <x v="2"/>
    <x v="0"/>
    <x v="5"/>
    <x v="0"/>
    <m/>
    <m/>
    <m/>
    <m/>
    <n v="700663380"/>
    <n v="9523895"/>
    <n v="77843710"/>
    <n v="13371284"/>
    <n v="4939844"/>
    <m/>
    <m/>
    <n v="49"/>
    <n v="1958311"/>
    <m/>
    <m/>
    <m/>
    <m/>
    <m/>
    <m/>
    <m/>
    <m/>
    <m/>
    <m/>
    <m/>
    <m/>
    <m/>
    <m/>
    <m/>
    <m/>
    <m/>
    <n v="293354"/>
  </r>
  <r>
    <x v="2"/>
    <x v="0"/>
    <x v="6"/>
    <x v="0"/>
    <m/>
    <m/>
    <m/>
    <m/>
    <n v="494287735"/>
    <n v="12260021"/>
    <n v="45857734"/>
    <n v="12454467"/>
    <n v="4379365"/>
    <m/>
    <m/>
    <n v="49"/>
    <n v="1958311"/>
    <m/>
    <m/>
    <m/>
    <m/>
    <m/>
    <m/>
    <m/>
    <m/>
    <m/>
    <m/>
    <m/>
    <m/>
    <m/>
    <m/>
    <m/>
    <m/>
    <m/>
    <n v="229459"/>
  </r>
  <r>
    <x v="2"/>
    <x v="0"/>
    <x v="7"/>
    <x v="0"/>
    <m/>
    <m/>
    <m/>
    <m/>
    <n v="746276084"/>
    <n v="16304170"/>
    <n v="117486524"/>
    <n v="16390037"/>
    <n v="5081755"/>
    <m/>
    <m/>
    <n v="49"/>
    <n v="1958311"/>
    <m/>
    <m/>
    <m/>
    <m/>
    <m/>
    <m/>
    <m/>
    <m/>
    <m/>
    <m/>
    <m/>
    <m/>
    <m/>
    <m/>
    <m/>
    <m/>
    <m/>
    <n v="460851"/>
  </r>
  <r>
    <x v="2"/>
    <x v="0"/>
    <x v="8"/>
    <x v="0"/>
    <m/>
    <m/>
    <m/>
    <m/>
    <n v="609734565"/>
    <n v="50471771"/>
    <n v="28925497"/>
    <n v="72577939"/>
    <n v="4896635"/>
    <m/>
    <m/>
    <n v="49"/>
    <n v="1958311"/>
    <m/>
    <m/>
    <m/>
    <m/>
    <m/>
    <m/>
    <m/>
    <m/>
    <m/>
    <m/>
    <m/>
    <m/>
    <m/>
    <m/>
    <m/>
    <m/>
    <m/>
    <n v="1113965"/>
  </r>
  <r>
    <x v="2"/>
    <x v="1"/>
    <x v="9"/>
    <x v="0"/>
    <m/>
    <m/>
    <m/>
    <m/>
    <n v="833301560"/>
    <n v="5986471"/>
    <n v="185155477"/>
    <n v="4591357"/>
    <n v="5388286"/>
    <m/>
    <m/>
    <n v="56161"/>
    <n v="1958311"/>
    <m/>
    <m/>
    <m/>
    <m/>
    <m/>
    <m/>
    <m/>
    <m/>
    <m/>
    <m/>
    <m/>
    <m/>
    <m/>
    <m/>
    <m/>
    <m/>
    <m/>
    <n v="12080691"/>
  </r>
  <r>
    <x v="2"/>
    <x v="1"/>
    <x v="10"/>
    <x v="0"/>
    <m/>
    <m/>
    <m/>
    <m/>
    <n v="536573279"/>
    <n v="0"/>
    <n v="67127607"/>
    <n v="5391373"/>
    <n v="5182076"/>
    <m/>
    <m/>
    <n v="149406"/>
    <n v="1958311"/>
    <m/>
    <m/>
    <m/>
    <m/>
    <m/>
    <m/>
    <m/>
    <m/>
    <m/>
    <m/>
    <m/>
    <m/>
    <m/>
    <m/>
    <m/>
    <m/>
    <m/>
    <n v="6312883"/>
  </r>
  <r>
    <x v="2"/>
    <x v="2"/>
    <x v="11"/>
    <x v="0"/>
    <m/>
    <m/>
    <m/>
    <m/>
    <n v="717540694"/>
    <n v="11193094"/>
    <n v="155626923"/>
    <n v="7300547"/>
    <n v="5194852"/>
    <m/>
    <m/>
    <n v="54670"/>
    <n v="1958311"/>
    <m/>
    <m/>
    <m/>
    <m/>
    <m/>
    <m/>
    <m/>
    <m/>
    <m/>
    <m/>
    <m/>
    <m/>
    <m/>
    <m/>
    <m/>
    <m/>
    <m/>
    <n v="17903536"/>
  </r>
  <r>
    <x v="2"/>
    <x v="2"/>
    <x v="12"/>
    <x v="0"/>
    <m/>
    <m/>
    <m/>
    <m/>
    <n v="939405513"/>
    <n v="9347274"/>
    <n v="202340026"/>
    <n v="8796916"/>
    <n v="5675552"/>
    <m/>
    <m/>
    <n v="56824"/>
    <n v="1958311"/>
    <m/>
    <m/>
    <m/>
    <m/>
    <m/>
    <m/>
    <m/>
    <m/>
    <m/>
    <m/>
    <m/>
    <m/>
    <m/>
    <m/>
    <m/>
    <m/>
    <m/>
    <n v="59847888"/>
  </r>
  <r>
    <x v="2"/>
    <x v="2"/>
    <x v="13"/>
    <x v="0"/>
    <m/>
    <m/>
    <m/>
    <m/>
    <n v="1072534185"/>
    <n v="25550653"/>
    <n v="309982432"/>
    <n v="9308774"/>
    <n v="6173291"/>
    <m/>
    <m/>
    <n v="62053"/>
    <n v="1958311"/>
    <m/>
    <m/>
    <m/>
    <m/>
    <m/>
    <m/>
    <m/>
    <m/>
    <m/>
    <m/>
    <m/>
    <m/>
    <m/>
    <m/>
    <m/>
    <m/>
    <m/>
    <n v="65075639"/>
  </r>
  <r>
    <x v="2"/>
    <x v="1"/>
    <x v="14"/>
    <x v="0"/>
    <m/>
    <m/>
    <m/>
    <m/>
    <n v="781730762"/>
    <n v="8324467"/>
    <n v="143426960"/>
    <n v="7594926"/>
    <n v="8704055"/>
    <m/>
    <m/>
    <n v="217324"/>
    <n v="1958311"/>
    <m/>
    <m/>
    <m/>
    <m/>
    <m/>
    <m/>
    <m/>
    <m/>
    <m/>
    <m/>
    <m/>
    <m/>
    <m/>
    <m/>
    <m/>
    <m/>
    <m/>
    <n v="12208047"/>
  </r>
  <r>
    <x v="2"/>
    <x v="2"/>
    <x v="15"/>
    <x v="0"/>
    <m/>
    <m/>
    <m/>
    <m/>
    <n v="569742255"/>
    <n v="54171364"/>
    <m/>
    <n v="26308540"/>
    <n v="4644249"/>
    <m/>
    <m/>
    <n v="55694"/>
    <n v="1958311"/>
    <m/>
    <m/>
    <m/>
    <m/>
    <m/>
    <m/>
    <m/>
    <m/>
    <m/>
    <m/>
    <m/>
    <m/>
    <m/>
    <m/>
    <m/>
    <m/>
    <m/>
    <n v="52512537"/>
  </r>
  <r>
    <x v="2"/>
    <x v="1"/>
    <x v="16"/>
    <x v="0"/>
    <m/>
    <m/>
    <m/>
    <m/>
    <n v="432159814"/>
    <n v="9528714"/>
    <m/>
    <n v="7543655"/>
    <n v="4490928"/>
    <m/>
    <m/>
    <n v="57473"/>
    <n v="1958311"/>
    <m/>
    <m/>
    <m/>
    <m/>
    <m/>
    <m/>
    <m/>
    <m/>
    <m/>
    <m/>
    <m/>
    <m/>
    <m/>
    <m/>
    <m/>
    <m/>
    <m/>
    <n v="3640543"/>
  </r>
  <r>
    <x v="2"/>
    <x v="1"/>
    <x v="17"/>
    <x v="0"/>
    <m/>
    <m/>
    <m/>
    <m/>
    <n v="371041136"/>
    <n v="7632850"/>
    <n v="51401741"/>
    <n v="15075087"/>
    <n v="71305000"/>
    <m/>
    <m/>
    <n v="217041"/>
    <n v="1958311"/>
    <m/>
    <m/>
    <m/>
    <m/>
    <m/>
    <m/>
    <m/>
    <m/>
    <m/>
    <m/>
    <m/>
    <m/>
    <m/>
    <m/>
    <m/>
    <m/>
    <m/>
    <n v="3428649"/>
  </r>
  <r>
    <x v="2"/>
    <x v="2"/>
    <x v="18"/>
    <x v="0"/>
    <m/>
    <m/>
    <m/>
    <m/>
    <n v="374284147"/>
    <n v="4501872"/>
    <n v="79436622"/>
    <n v="4713112"/>
    <n v="4530427"/>
    <m/>
    <m/>
    <n v="52991"/>
    <n v="1958311"/>
    <m/>
    <m/>
    <m/>
    <m/>
    <m/>
    <m/>
    <m/>
    <m/>
    <m/>
    <m/>
    <m/>
    <m/>
    <m/>
    <m/>
    <m/>
    <m/>
    <m/>
    <n v="5820077"/>
  </r>
  <r>
    <x v="2"/>
    <x v="0"/>
    <x v="0"/>
    <x v="1"/>
    <n v="8304925"/>
    <m/>
    <n v="8304925"/>
    <m/>
    <m/>
    <m/>
    <m/>
    <m/>
    <m/>
    <m/>
    <m/>
    <m/>
    <m/>
    <m/>
    <m/>
    <m/>
    <m/>
    <m/>
    <m/>
    <m/>
    <m/>
    <m/>
    <m/>
    <m/>
    <m/>
    <m/>
    <m/>
    <m/>
    <m/>
    <m/>
    <m/>
  </r>
  <r>
    <x v="2"/>
    <x v="0"/>
    <x v="1"/>
    <x v="1"/>
    <n v="39093893"/>
    <m/>
    <n v="39093893"/>
    <m/>
    <m/>
    <m/>
    <m/>
    <m/>
    <m/>
    <m/>
    <m/>
    <m/>
    <m/>
    <m/>
    <m/>
    <m/>
    <m/>
    <m/>
    <m/>
    <m/>
    <m/>
    <m/>
    <m/>
    <m/>
    <m/>
    <m/>
    <m/>
    <m/>
    <m/>
    <m/>
    <m/>
  </r>
  <r>
    <x v="2"/>
    <x v="0"/>
    <x v="2"/>
    <x v="1"/>
    <n v="45515544"/>
    <m/>
    <n v="45515544"/>
    <m/>
    <m/>
    <m/>
    <m/>
    <m/>
    <m/>
    <m/>
    <m/>
    <m/>
    <m/>
    <m/>
    <m/>
    <m/>
    <m/>
    <m/>
    <m/>
    <m/>
    <m/>
    <m/>
    <m/>
    <m/>
    <m/>
    <m/>
    <m/>
    <m/>
    <m/>
    <m/>
    <m/>
  </r>
  <r>
    <x v="2"/>
    <x v="0"/>
    <x v="3"/>
    <x v="1"/>
    <n v="28812153"/>
    <m/>
    <n v="28812153"/>
    <m/>
    <m/>
    <m/>
    <m/>
    <m/>
    <m/>
    <m/>
    <m/>
    <m/>
    <m/>
    <m/>
    <m/>
    <m/>
    <m/>
    <m/>
    <m/>
    <m/>
    <m/>
    <m/>
    <m/>
    <m/>
    <m/>
    <m/>
    <m/>
    <m/>
    <m/>
    <m/>
    <m/>
  </r>
  <r>
    <x v="2"/>
    <x v="0"/>
    <x v="4"/>
    <x v="1"/>
    <n v="17301210"/>
    <m/>
    <n v="17301210"/>
    <m/>
    <m/>
    <m/>
    <m/>
    <m/>
    <m/>
    <m/>
    <m/>
    <m/>
    <m/>
    <m/>
    <m/>
    <m/>
    <m/>
    <m/>
    <m/>
    <m/>
    <m/>
    <m/>
    <m/>
    <m/>
    <m/>
    <m/>
    <m/>
    <m/>
    <m/>
    <m/>
    <m/>
  </r>
  <r>
    <x v="2"/>
    <x v="0"/>
    <x v="5"/>
    <x v="1"/>
    <n v="11969633"/>
    <m/>
    <n v="11969633"/>
    <m/>
    <m/>
    <m/>
    <m/>
    <m/>
    <m/>
    <m/>
    <m/>
    <m/>
    <m/>
    <m/>
    <m/>
    <m/>
    <m/>
    <m/>
    <m/>
    <m/>
    <m/>
    <m/>
    <m/>
    <m/>
    <m/>
    <m/>
    <m/>
    <m/>
    <m/>
    <m/>
    <m/>
  </r>
  <r>
    <x v="2"/>
    <x v="0"/>
    <x v="6"/>
    <x v="1"/>
    <n v="14288899"/>
    <m/>
    <n v="14288899"/>
    <m/>
    <m/>
    <m/>
    <m/>
    <m/>
    <m/>
    <m/>
    <m/>
    <m/>
    <m/>
    <m/>
    <m/>
    <m/>
    <m/>
    <m/>
    <m/>
    <m/>
    <m/>
    <m/>
    <m/>
    <m/>
    <m/>
    <m/>
    <m/>
    <m/>
    <m/>
    <m/>
    <m/>
  </r>
  <r>
    <x v="2"/>
    <x v="0"/>
    <x v="7"/>
    <x v="1"/>
    <n v="27753410"/>
    <m/>
    <n v="27753410"/>
    <m/>
    <m/>
    <m/>
    <m/>
    <m/>
    <m/>
    <m/>
    <m/>
    <m/>
    <m/>
    <m/>
    <m/>
    <m/>
    <m/>
    <m/>
    <m/>
    <m/>
    <m/>
    <m/>
    <m/>
    <m/>
    <m/>
    <m/>
    <m/>
    <m/>
    <m/>
    <m/>
    <m/>
  </r>
  <r>
    <x v="2"/>
    <x v="0"/>
    <x v="8"/>
    <x v="1"/>
    <n v="5554457"/>
    <m/>
    <n v="5554457"/>
    <m/>
    <m/>
    <m/>
    <m/>
    <m/>
    <m/>
    <m/>
    <m/>
    <m/>
    <m/>
    <m/>
    <m/>
    <m/>
    <m/>
    <m/>
    <m/>
    <m/>
    <m/>
    <m/>
    <m/>
    <m/>
    <m/>
    <m/>
    <m/>
    <m/>
    <m/>
    <m/>
    <m/>
  </r>
  <r>
    <x v="2"/>
    <x v="1"/>
    <x v="9"/>
    <x v="1"/>
    <n v="39702164"/>
    <m/>
    <m/>
    <m/>
    <m/>
    <m/>
    <m/>
    <m/>
    <m/>
    <m/>
    <m/>
    <m/>
    <m/>
    <m/>
    <m/>
    <m/>
    <m/>
    <m/>
    <m/>
    <m/>
    <m/>
    <m/>
    <m/>
    <m/>
    <m/>
    <m/>
    <m/>
    <m/>
    <m/>
    <m/>
    <m/>
  </r>
  <r>
    <x v="2"/>
    <x v="1"/>
    <x v="10"/>
    <x v="1"/>
    <n v="19876932"/>
    <m/>
    <m/>
    <m/>
    <m/>
    <m/>
    <m/>
    <m/>
    <m/>
    <m/>
    <m/>
    <m/>
    <m/>
    <m/>
    <m/>
    <m/>
    <m/>
    <m/>
    <m/>
    <m/>
    <m/>
    <m/>
    <m/>
    <m/>
    <m/>
    <m/>
    <m/>
    <m/>
    <m/>
    <m/>
    <m/>
  </r>
  <r>
    <x v="2"/>
    <x v="2"/>
    <x v="11"/>
    <x v="1"/>
    <n v="34234943"/>
    <m/>
    <m/>
    <m/>
    <m/>
    <m/>
    <m/>
    <m/>
    <m/>
    <m/>
    <m/>
    <m/>
    <m/>
    <m/>
    <m/>
    <m/>
    <m/>
    <m/>
    <m/>
    <m/>
    <m/>
    <m/>
    <m/>
    <m/>
    <m/>
    <m/>
    <m/>
    <m/>
    <m/>
    <m/>
    <m/>
  </r>
  <r>
    <x v="2"/>
    <x v="2"/>
    <x v="12"/>
    <x v="1"/>
    <n v="71647646"/>
    <m/>
    <m/>
    <m/>
    <m/>
    <m/>
    <m/>
    <m/>
    <m/>
    <m/>
    <m/>
    <m/>
    <m/>
    <m/>
    <m/>
    <m/>
    <m/>
    <m/>
    <m/>
    <m/>
    <m/>
    <m/>
    <m/>
    <m/>
    <m/>
    <m/>
    <m/>
    <m/>
    <m/>
    <m/>
    <m/>
  </r>
  <r>
    <x v="2"/>
    <x v="2"/>
    <x v="13"/>
    <x v="1"/>
    <n v="103332589"/>
    <m/>
    <m/>
    <m/>
    <m/>
    <m/>
    <m/>
    <m/>
    <m/>
    <m/>
    <m/>
    <m/>
    <m/>
    <m/>
    <m/>
    <m/>
    <m/>
    <m/>
    <m/>
    <m/>
    <m/>
    <m/>
    <m/>
    <m/>
    <m/>
    <m/>
    <m/>
    <m/>
    <m/>
    <m/>
    <m/>
  </r>
  <r>
    <x v="2"/>
    <x v="1"/>
    <x v="14"/>
    <x v="1"/>
    <n v="32663090"/>
    <m/>
    <m/>
    <m/>
    <m/>
    <m/>
    <m/>
    <m/>
    <m/>
    <m/>
    <m/>
    <m/>
    <m/>
    <m/>
    <m/>
    <m/>
    <m/>
    <m/>
    <m/>
    <m/>
    <m/>
    <m/>
    <m/>
    <m/>
    <m/>
    <m/>
    <m/>
    <m/>
    <m/>
    <m/>
    <m/>
  </r>
  <r>
    <x v="2"/>
    <x v="2"/>
    <x v="15"/>
    <x v="1"/>
    <n v="12876215"/>
    <m/>
    <m/>
    <m/>
    <m/>
    <m/>
    <m/>
    <m/>
    <m/>
    <m/>
    <m/>
    <m/>
    <m/>
    <m/>
    <m/>
    <m/>
    <m/>
    <m/>
    <m/>
    <m/>
    <m/>
    <m/>
    <m/>
    <m/>
    <m/>
    <m/>
    <m/>
    <m/>
    <m/>
    <m/>
    <m/>
  </r>
  <r>
    <x v="2"/>
    <x v="1"/>
    <x v="16"/>
    <x v="1"/>
    <n v="16413225"/>
    <m/>
    <m/>
    <m/>
    <m/>
    <m/>
    <m/>
    <m/>
    <m/>
    <m/>
    <m/>
    <m/>
    <m/>
    <m/>
    <m/>
    <m/>
    <m/>
    <m/>
    <m/>
    <m/>
    <m/>
    <m/>
    <m/>
    <m/>
    <m/>
    <m/>
    <m/>
    <m/>
    <m/>
    <m/>
    <m/>
  </r>
  <r>
    <x v="2"/>
    <x v="1"/>
    <x v="17"/>
    <x v="1"/>
    <n v="8787464"/>
    <m/>
    <m/>
    <m/>
    <m/>
    <m/>
    <m/>
    <m/>
    <m/>
    <m/>
    <m/>
    <m/>
    <m/>
    <m/>
    <m/>
    <m/>
    <m/>
    <m/>
    <m/>
    <m/>
    <m/>
    <m/>
    <m/>
    <m/>
    <m/>
    <m/>
    <m/>
    <m/>
    <m/>
    <m/>
    <m/>
  </r>
  <r>
    <x v="2"/>
    <x v="2"/>
    <x v="18"/>
    <x v="1"/>
    <n v="29309041"/>
    <m/>
    <m/>
    <m/>
    <m/>
    <m/>
    <m/>
    <m/>
    <m/>
    <m/>
    <m/>
    <m/>
    <m/>
    <m/>
    <m/>
    <m/>
    <m/>
    <m/>
    <m/>
    <m/>
    <m/>
    <m/>
    <m/>
    <m/>
    <m/>
    <m/>
    <m/>
    <m/>
    <m/>
    <m/>
    <m/>
  </r>
  <r>
    <x v="2"/>
    <x v="0"/>
    <x v="0"/>
    <x v="10"/>
    <m/>
    <m/>
    <m/>
    <m/>
    <m/>
    <m/>
    <m/>
    <m/>
    <m/>
    <m/>
    <m/>
    <m/>
    <m/>
    <m/>
    <m/>
    <m/>
    <m/>
    <m/>
    <m/>
    <m/>
    <m/>
    <m/>
    <m/>
    <m/>
    <m/>
    <m/>
    <m/>
    <m/>
    <m/>
    <m/>
    <m/>
  </r>
  <r>
    <x v="2"/>
    <x v="0"/>
    <x v="1"/>
    <x v="10"/>
    <m/>
    <m/>
    <m/>
    <m/>
    <m/>
    <m/>
    <m/>
    <m/>
    <m/>
    <m/>
    <m/>
    <m/>
    <m/>
    <m/>
    <m/>
    <m/>
    <m/>
    <m/>
    <m/>
    <m/>
    <m/>
    <m/>
    <m/>
    <m/>
    <m/>
    <m/>
    <m/>
    <m/>
    <m/>
    <m/>
    <m/>
  </r>
  <r>
    <x v="2"/>
    <x v="0"/>
    <x v="2"/>
    <x v="10"/>
    <m/>
    <m/>
    <m/>
    <m/>
    <m/>
    <m/>
    <m/>
    <m/>
    <m/>
    <m/>
    <m/>
    <m/>
    <m/>
    <m/>
    <m/>
    <m/>
    <m/>
    <m/>
    <m/>
    <m/>
    <m/>
    <m/>
    <m/>
    <m/>
    <m/>
    <m/>
    <m/>
    <m/>
    <m/>
    <m/>
    <m/>
  </r>
  <r>
    <x v="2"/>
    <x v="0"/>
    <x v="3"/>
    <x v="10"/>
    <m/>
    <m/>
    <m/>
    <m/>
    <m/>
    <m/>
    <m/>
    <m/>
    <m/>
    <m/>
    <m/>
    <m/>
    <m/>
    <m/>
    <m/>
    <m/>
    <m/>
    <m/>
    <m/>
    <m/>
    <m/>
    <m/>
    <m/>
    <m/>
    <m/>
    <m/>
    <m/>
    <m/>
    <m/>
    <m/>
    <m/>
  </r>
  <r>
    <x v="2"/>
    <x v="0"/>
    <x v="4"/>
    <x v="10"/>
    <m/>
    <m/>
    <m/>
    <m/>
    <m/>
    <m/>
    <m/>
    <m/>
    <m/>
    <m/>
    <m/>
    <m/>
    <m/>
    <m/>
    <m/>
    <m/>
    <m/>
    <m/>
    <m/>
    <m/>
    <m/>
    <m/>
    <m/>
    <m/>
    <m/>
    <m/>
    <m/>
    <m/>
    <m/>
    <m/>
    <m/>
  </r>
  <r>
    <x v="2"/>
    <x v="0"/>
    <x v="5"/>
    <x v="10"/>
    <m/>
    <m/>
    <m/>
    <m/>
    <m/>
    <m/>
    <m/>
    <m/>
    <m/>
    <m/>
    <m/>
    <m/>
    <m/>
    <m/>
    <m/>
    <m/>
    <m/>
    <m/>
    <m/>
    <m/>
    <m/>
    <m/>
    <m/>
    <m/>
    <m/>
    <m/>
    <m/>
    <m/>
    <m/>
    <m/>
    <m/>
  </r>
  <r>
    <x v="2"/>
    <x v="0"/>
    <x v="6"/>
    <x v="10"/>
    <m/>
    <m/>
    <m/>
    <m/>
    <m/>
    <m/>
    <m/>
    <m/>
    <m/>
    <m/>
    <m/>
    <m/>
    <m/>
    <m/>
    <m/>
    <m/>
    <m/>
    <m/>
    <m/>
    <m/>
    <m/>
    <m/>
    <m/>
    <m/>
    <m/>
    <m/>
    <m/>
    <m/>
    <m/>
    <m/>
    <m/>
  </r>
  <r>
    <x v="2"/>
    <x v="0"/>
    <x v="7"/>
    <x v="10"/>
    <m/>
    <m/>
    <m/>
    <m/>
    <m/>
    <m/>
    <m/>
    <m/>
    <m/>
    <m/>
    <m/>
    <m/>
    <m/>
    <m/>
    <m/>
    <m/>
    <m/>
    <m/>
    <m/>
    <m/>
    <m/>
    <m/>
    <m/>
    <m/>
    <m/>
    <m/>
    <m/>
    <m/>
    <m/>
    <m/>
    <m/>
  </r>
  <r>
    <x v="2"/>
    <x v="0"/>
    <x v="8"/>
    <x v="10"/>
    <m/>
    <m/>
    <m/>
    <m/>
    <m/>
    <m/>
    <m/>
    <m/>
    <m/>
    <m/>
    <m/>
    <m/>
    <m/>
    <m/>
    <m/>
    <m/>
    <m/>
    <m/>
    <m/>
    <m/>
    <m/>
    <m/>
    <m/>
    <m/>
    <m/>
    <m/>
    <m/>
    <m/>
    <m/>
    <m/>
    <m/>
  </r>
  <r>
    <x v="2"/>
    <x v="1"/>
    <x v="9"/>
    <x v="10"/>
    <m/>
    <m/>
    <m/>
    <m/>
    <m/>
    <m/>
    <m/>
    <m/>
    <m/>
    <m/>
    <m/>
    <m/>
    <m/>
    <m/>
    <m/>
    <m/>
    <m/>
    <m/>
    <m/>
    <m/>
    <m/>
    <m/>
    <m/>
    <m/>
    <m/>
    <m/>
    <m/>
    <m/>
    <m/>
    <m/>
    <m/>
  </r>
  <r>
    <x v="2"/>
    <x v="1"/>
    <x v="10"/>
    <x v="10"/>
    <m/>
    <m/>
    <m/>
    <m/>
    <m/>
    <m/>
    <m/>
    <m/>
    <m/>
    <m/>
    <m/>
    <m/>
    <m/>
    <m/>
    <m/>
    <m/>
    <m/>
    <m/>
    <m/>
    <m/>
    <m/>
    <m/>
    <m/>
    <m/>
    <m/>
    <m/>
    <m/>
    <m/>
    <m/>
    <m/>
    <m/>
  </r>
  <r>
    <x v="2"/>
    <x v="2"/>
    <x v="11"/>
    <x v="10"/>
    <m/>
    <m/>
    <m/>
    <m/>
    <m/>
    <m/>
    <m/>
    <m/>
    <m/>
    <m/>
    <m/>
    <m/>
    <m/>
    <m/>
    <m/>
    <m/>
    <m/>
    <m/>
    <m/>
    <m/>
    <m/>
    <m/>
    <m/>
    <m/>
    <m/>
    <m/>
    <m/>
    <m/>
    <m/>
    <m/>
    <m/>
  </r>
  <r>
    <x v="2"/>
    <x v="2"/>
    <x v="12"/>
    <x v="10"/>
    <m/>
    <m/>
    <m/>
    <m/>
    <m/>
    <m/>
    <m/>
    <m/>
    <m/>
    <m/>
    <m/>
    <m/>
    <m/>
    <m/>
    <m/>
    <m/>
    <m/>
    <m/>
    <m/>
    <m/>
    <m/>
    <m/>
    <m/>
    <m/>
    <m/>
    <m/>
    <m/>
    <m/>
    <m/>
    <m/>
    <m/>
  </r>
  <r>
    <x v="2"/>
    <x v="2"/>
    <x v="13"/>
    <x v="10"/>
    <m/>
    <m/>
    <m/>
    <m/>
    <m/>
    <m/>
    <m/>
    <m/>
    <m/>
    <m/>
    <m/>
    <m/>
    <m/>
    <m/>
    <m/>
    <m/>
    <m/>
    <m/>
    <m/>
    <m/>
    <m/>
    <m/>
    <m/>
    <m/>
    <m/>
    <m/>
    <m/>
    <m/>
    <m/>
    <m/>
    <m/>
  </r>
  <r>
    <x v="2"/>
    <x v="1"/>
    <x v="14"/>
    <x v="10"/>
    <m/>
    <m/>
    <m/>
    <m/>
    <m/>
    <m/>
    <m/>
    <m/>
    <m/>
    <m/>
    <m/>
    <m/>
    <m/>
    <m/>
    <m/>
    <m/>
    <m/>
    <m/>
    <m/>
    <m/>
    <m/>
    <m/>
    <m/>
    <m/>
    <m/>
    <m/>
    <m/>
    <m/>
    <m/>
    <m/>
    <m/>
  </r>
  <r>
    <x v="2"/>
    <x v="2"/>
    <x v="15"/>
    <x v="10"/>
    <m/>
    <m/>
    <m/>
    <m/>
    <m/>
    <m/>
    <m/>
    <m/>
    <m/>
    <m/>
    <m/>
    <m/>
    <m/>
    <m/>
    <m/>
    <m/>
    <m/>
    <m/>
    <m/>
    <m/>
    <m/>
    <m/>
    <m/>
    <m/>
    <m/>
    <m/>
    <m/>
    <m/>
    <m/>
    <m/>
    <m/>
  </r>
  <r>
    <x v="2"/>
    <x v="1"/>
    <x v="16"/>
    <x v="10"/>
    <m/>
    <m/>
    <m/>
    <m/>
    <m/>
    <m/>
    <m/>
    <m/>
    <m/>
    <m/>
    <m/>
    <m/>
    <m/>
    <m/>
    <m/>
    <m/>
    <m/>
    <m/>
    <m/>
    <m/>
    <m/>
    <m/>
    <m/>
    <m/>
    <m/>
    <m/>
    <m/>
    <m/>
    <m/>
    <m/>
    <m/>
  </r>
  <r>
    <x v="2"/>
    <x v="1"/>
    <x v="17"/>
    <x v="10"/>
    <m/>
    <m/>
    <m/>
    <m/>
    <m/>
    <m/>
    <m/>
    <m/>
    <m/>
    <m/>
    <m/>
    <m/>
    <m/>
    <m/>
    <m/>
    <m/>
    <m/>
    <m/>
    <m/>
    <m/>
    <m/>
    <m/>
    <m/>
    <m/>
    <m/>
    <m/>
    <m/>
    <m/>
    <m/>
    <m/>
    <m/>
  </r>
  <r>
    <x v="2"/>
    <x v="2"/>
    <x v="18"/>
    <x v="10"/>
    <m/>
    <m/>
    <m/>
    <m/>
    <m/>
    <m/>
    <m/>
    <m/>
    <m/>
    <m/>
    <m/>
    <m/>
    <m/>
    <m/>
    <m/>
    <m/>
    <m/>
    <m/>
    <m/>
    <m/>
    <m/>
    <m/>
    <m/>
    <m/>
    <m/>
    <m/>
    <m/>
    <m/>
    <m/>
    <m/>
    <m/>
  </r>
  <r>
    <x v="2"/>
    <x v="0"/>
    <x v="0"/>
    <x v="2"/>
    <n v="7295296"/>
    <m/>
    <n v="7295296"/>
    <m/>
    <m/>
    <m/>
    <m/>
    <m/>
    <m/>
    <m/>
    <m/>
    <m/>
    <m/>
    <m/>
    <m/>
    <m/>
    <m/>
    <m/>
    <m/>
    <m/>
    <m/>
    <m/>
    <m/>
    <m/>
    <m/>
    <m/>
    <m/>
    <m/>
    <m/>
    <m/>
    <m/>
  </r>
  <r>
    <x v="2"/>
    <x v="0"/>
    <x v="1"/>
    <x v="2"/>
    <n v="32927206"/>
    <m/>
    <n v="32927206"/>
    <m/>
    <m/>
    <m/>
    <m/>
    <m/>
    <m/>
    <m/>
    <m/>
    <m/>
    <m/>
    <m/>
    <m/>
    <m/>
    <m/>
    <m/>
    <m/>
    <m/>
    <m/>
    <m/>
    <m/>
    <m/>
    <m/>
    <m/>
    <m/>
    <m/>
    <m/>
    <m/>
    <m/>
  </r>
  <r>
    <x v="2"/>
    <x v="0"/>
    <x v="2"/>
    <x v="2"/>
    <n v="4629911"/>
    <m/>
    <n v="4629911"/>
    <m/>
    <m/>
    <m/>
    <m/>
    <m/>
    <m/>
    <m/>
    <m/>
    <m/>
    <m/>
    <m/>
    <m/>
    <m/>
    <m/>
    <m/>
    <m/>
    <m/>
    <m/>
    <m/>
    <m/>
    <m/>
    <m/>
    <m/>
    <m/>
    <m/>
    <m/>
    <m/>
    <m/>
  </r>
  <r>
    <x v="2"/>
    <x v="0"/>
    <x v="3"/>
    <x v="2"/>
    <n v="7700083"/>
    <m/>
    <n v="7700083"/>
    <m/>
    <m/>
    <m/>
    <m/>
    <m/>
    <m/>
    <m/>
    <m/>
    <m/>
    <m/>
    <m/>
    <m/>
    <m/>
    <m/>
    <m/>
    <m/>
    <m/>
    <m/>
    <m/>
    <m/>
    <m/>
    <m/>
    <m/>
    <m/>
    <m/>
    <m/>
    <m/>
    <m/>
  </r>
  <r>
    <x v="2"/>
    <x v="0"/>
    <x v="4"/>
    <x v="2"/>
    <n v="12595857"/>
    <m/>
    <n v="12595857"/>
    <m/>
    <m/>
    <m/>
    <m/>
    <m/>
    <m/>
    <m/>
    <m/>
    <m/>
    <m/>
    <m/>
    <m/>
    <m/>
    <m/>
    <m/>
    <m/>
    <m/>
    <m/>
    <m/>
    <m/>
    <m/>
    <m/>
    <m/>
    <m/>
    <m/>
    <m/>
    <m/>
    <m/>
  </r>
  <r>
    <x v="2"/>
    <x v="0"/>
    <x v="5"/>
    <x v="2"/>
    <n v="14008910"/>
    <m/>
    <n v="14008910"/>
    <m/>
    <m/>
    <m/>
    <m/>
    <m/>
    <m/>
    <m/>
    <m/>
    <m/>
    <m/>
    <m/>
    <m/>
    <m/>
    <m/>
    <m/>
    <m/>
    <m/>
    <m/>
    <m/>
    <m/>
    <m/>
    <m/>
    <m/>
    <m/>
    <m/>
    <m/>
    <m/>
    <m/>
  </r>
  <r>
    <x v="2"/>
    <x v="0"/>
    <x v="6"/>
    <x v="2"/>
    <n v="12689464"/>
    <m/>
    <n v="12689464"/>
    <m/>
    <m/>
    <m/>
    <m/>
    <m/>
    <m/>
    <m/>
    <m/>
    <m/>
    <m/>
    <m/>
    <m/>
    <m/>
    <m/>
    <m/>
    <m/>
    <m/>
    <m/>
    <m/>
    <m/>
    <m/>
    <m/>
    <m/>
    <m/>
    <m/>
    <m/>
    <m/>
    <m/>
  </r>
  <r>
    <x v="2"/>
    <x v="0"/>
    <x v="7"/>
    <x v="2"/>
    <n v="12978277"/>
    <m/>
    <n v="12978277"/>
    <m/>
    <m/>
    <m/>
    <m/>
    <m/>
    <m/>
    <m/>
    <m/>
    <m/>
    <m/>
    <m/>
    <m/>
    <m/>
    <m/>
    <m/>
    <m/>
    <m/>
    <m/>
    <m/>
    <m/>
    <m/>
    <m/>
    <m/>
    <m/>
    <m/>
    <m/>
    <m/>
    <m/>
  </r>
  <r>
    <x v="2"/>
    <x v="0"/>
    <x v="8"/>
    <x v="2"/>
    <n v="4486767"/>
    <m/>
    <n v="4486767"/>
    <m/>
    <m/>
    <m/>
    <m/>
    <m/>
    <m/>
    <m/>
    <m/>
    <m/>
    <m/>
    <m/>
    <m/>
    <m/>
    <m/>
    <m/>
    <m/>
    <m/>
    <m/>
    <m/>
    <m/>
    <m/>
    <m/>
    <m/>
    <m/>
    <m/>
    <m/>
    <m/>
    <m/>
  </r>
  <r>
    <x v="2"/>
    <x v="1"/>
    <x v="9"/>
    <x v="2"/>
    <n v="108266459"/>
    <m/>
    <m/>
    <m/>
    <m/>
    <m/>
    <m/>
    <m/>
    <m/>
    <m/>
    <m/>
    <m/>
    <m/>
    <m/>
    <m/>
    <m/>
    <m/>
    <m/>
    <m/>
    <m/>
    <m/>
    <m/>
    <m/>
    <m/>
    <m/>
    <m/>
    <m/>
    <m/>
    <m/>
    <m/>
    <m/>
  </r>
  <r>
    <x v="2"/>
    <x v="1"/>
    <x v="10"/>
    <x v="2"/>
    <n v="73718604"/>
    <m/>
    <m/>
    <m/>
    <m/>
    <m/>
    <m/>
    <m/>
    <m/>
    <m/>
    <m/>
    <m/>
    <m/>
    <m/>
    <m/>
    <m/>
    <m/>
    <m/>
    <m/>
    <m/>
    <m/>
    <m/>
    <m/>
    <m/>
    <m/>
    <m/>
    <m/>
    <m/>
    <m/>
    <m/>
    <m/>
  </r>
  <r>
    <x v="2"/>
    <x v="2"/>
    <x v="11"/>
    <x v="2"/>
    <n v="28427637"/>
    <m/>
    <m/>
    <m/>
    <m/>
    <m/>
    <m/>
    <m/>
    <m/>
    <m/>
    <m/>
    <m/>
    <m/>
    <m/>
    <m/>
    <m/>
    <m/>
    <m/>
    <m/>
    <m/>
    <m/>
    <m/>
    <m/>
    <m/>
    <m/>
    <m/>
    <m/>
    <m/>
    <m/>
    <m/>
    <m/>
  </r>
  <r>
    <x v="2"/>
    <x v="2"/>
    <x v="12"/>
    <x v="2"/>
    <n v="70805229"/>
    <m/>
    <m/>
    <m/>
    <m/>
    <m/>
    <m/>
    <m/>
    <m/>
    <m/>
    <m/>
    <m/>
    <m/>
    <m/>
    <m/>
    <m/>
    <m/>
    <m/>
    <m/>
    <m/>
    <m/>
    <m/>
    <m/>
    <m/>
    <m/>
    <m/>
    <m/>
    <m/>
    <m/>
    <m/>
    <m/>
  </r>
  <r>
    <x v="2"/>
    <x v="2"/>
    <x v="13"/>
    <x v="2"/>
    <n v="21850516"/>
    <m/>
    <m/>
    <m/>
    <m/>
    <m/>
    <m/>
    <m/>
    <m/>
    <m/>
    <m/>
    <m/>
    <m/>
    <m/>
    <m/>
    <m/>
    <m/>
    <m/>
    <m/>
    <m/>
    <m/>
    <m/>
    <m/>
    <m/>
    <m/>
    <m/>
    <m/>
    <m/>
    <m/>
    <m/>
    <m/>
  </r>
  <r>
    <x v="2"/>
    <x v="1"/>
    <x v="14"/>
    <x v="2"/>
    <n v="94016965"/>
    <m/>
    <m/>
    <m/>
    <m/>
    <m/>
    <m/>
    <m/>
    <m/>
    <m/>
    <m/>
    <m/>
    <m/>
    <m/>
    <m/>
    <m/>
    <m/>
    <m/>
    <m/>
    <m/>
    <m/>
    <m/>
    <m/>
    <m/>
    <m/>
    <m/>
    <m/>
    <m/>
    <m/>
    <m/>
    <m/>
  </r>
  <r>
    <x v="2"/>
    <x v="2"/>
    <x v="15"/>
    <x v="2"/>
    <n v="121274615"/>
    <m/>
    <m/>
    <m/>
    <m/>
    <m/>
    <m/>
    <m/>
    <m/>
    <m/>
    <m/>
    <m/>
    <m/>
    <m/>
    <m/>
    <m/>
    <m/>
    <m/>
    <m/>
    <m/>
    <m/>
    <m/>
    <m/>
    <m/>
    <m/>
    <m/>
    <m/>
    <m/>
    <m/>
    <m/>
    <m/>
  </r>
  <r>
    <x v="2"/>
    <x v="1"/>
    <x v="16"/>
    <x v="2"/>
    <n v="9979671"/>
    <m/>
    <m/>
    <m/>
    <m/>
    <m/>
    <m/>
    <m/>
    <m/>
    <m/>
    <m/>
    <m/>
    <m/>
    <m/>
    <m/>
    <m/>
    <m/>
    <m/>
    <m/>
    <m/>
    <m/>
    <m/>
    <m/>
    <m/>
    <m/>
    <m/>
    <m/>
    <m/>
    <m/>
    <m/>
    <m/>
  </r>
  <r>
    <x v="2"/>
    <x v="1"/>
    <x v="17"/>
    <x v="2"/>
    <n v="39002853"/>
    <m/>
    <m/>
    <m/>
    <m/>
    <m/>
    <m/>
    <m/>
    <m/>
    <m/>
    <m/>
    <m/>
    <m/>
    <m/>
    <m/>
    <m/>
    <m/>
    <m/>
    <m/>
    <m/>
    <m/>
    <m/>
    <m/>
    <m/>
    <m/>
    <m/>
    <m/>
    <m/>
    <m/>
    <m/>
    <m/>
  </r>
  <r>
    <x v="2"/>
    <x v="2"/>
    <x v="18"/>
    <x v="2"/>
    <n v="19937381"/>
    <m/>
    <m/>
    <m/>
    <m/>
    <m/>
    <m/>
    <m/>
    <m/>
    <m/>
    <m/>
    <m/>
    <m/>
    <m/>
    <m/>
    <m/>
    <m/>
    <m/>
    <m/>
    <m/>
    <m/>
    <m/>
    <m/>
    <m/>
    <m/>
    <m/>
    <m/>
    <m/>
    <m/>
    <m/>
    <m/>
  </r>
  <r>
    <x v="2"/>
    <x v="0"/>
    <x v="0"/>
    <x v="8"/>
    <m/>
    <n v="0"/>
    <m/>
    <m/>
    <m/>
    <m/>
    <m/>
    <m/>
    <m/>
    <m/>
    <m/>
    <m/>
    <m/>
    <m/>
    <m/>
    <m/>
    <m/>
    <m/>
    <m/>
    <m/>
    <m/>
    <m/>
    <m/>
    <m/>
    <m/>
    <m/>
    <m/>
    <m/>
    <m/>
    <m/>
    <m/>
  </r>
  <r>
    <x v="2"/>
    <x v="0"/>
    <x v="1"/>
    <x v="8"/>
    <m/>
    <n v="0"/>
    <m/>
    <m/>
    <m/>
    <m/>
    <m/>
    <m/>
    <m/>
    <m/>
    <m/>
    <m/>
    <m/>
    <m/>
    <m/>
    <m/>
    <m/>
    <m/>
    <m/>
    <m/>
    <m/>
    <m/>
    <m/>
    <m/>
    <m/>
    <m/>
    <m/>
    <m/>
    <m/>
    <m/>
    <m/>
  </r>
  <r>
    <x v="2"/>
    <x v="0"/>
    <x v="2"/>
    <x v="8"/>
    <m/>
    <n v="4943866"/>
    <m/>
    <m/>
    <m/>
    <m/>
    <m/>
    <m/>
    <m/>
    <m/>
    <m/>
    <m/>
    <m/>
    <m/>
    <m/>
    <m/>
    <m/>
    <m/>
    <m/>
    <m/>
    <m/>
    <m/>
    <m/>
    <m/>
    <m/>
    <m/>
    <m/>
    <m/>
    <m/>
    <m/>
    <m/>
  </r>
  <r>
    <x v="2"/>
    <x v="0"/>
    <x v="3"/>
    <x v="8"/>
    <m/>
    <n v="2822916"/>
    <m/>
    <m/>
    <m/>
    <m/>
    <m/>
    <m/>
    <m/>
    <m/>
    <m/>
    <m/>
    <m/>
    <m/>
    <m/>
    <m/>
    <m/>
    <m/>
    <m/>
    <m/>
    <m/>
    <m/>
    <m/>
    <m/>
    <m/>
    <m/>
    <m/>
    <m/>
    <m/>
    <m/>
    <m/>
  </r>
  <r>
    <x v="2"/>
    <x v="0"/>
    <x v="4"/>
    <x v="8"/>
    <m/>
    <n v="4518000"/>
    <m/>
    <m/>
    <m/>
    <m/>
    <m/>
    <m/>
    <m/>
    <m/>
    <m/>
    <m/>
    <m/>
    <m/>
    <m/>
    <m/>
    <m/>
    <m/>
    <m/>
    <m/>
    <m/>
    <m/>
    <m/>
    <m/>
    <m/>
    <m/>
    <m/>
    <m/>
    <m/>
    <m/>
    <m/>
  </r>
  <r>
    <x v="2"/>
    <x v="0"/>
    <x v="5"/>
    <x v="8"/>
    <m/>
    <n v="3249992"/>
    <m/>
    <m/>
    <m/>
    <m/>
    <m/>
    <m/>
    <m/>
    <m/>
    <m/>
    <m/>
    <m/>
    <m/>
    <m/>
    <m/>
    <m/>
    <m/>
    <m/>
    <m/>
    <m/>
    <m/>
    <m/>
    <m/>
    <m/>
    <m/>
    <m/>
    <m/>
    <m/>
    <m/>
    <m/>
  </r>
  <r>
    <x v="2"/>
    <x v="0"/>
    <x v="6"/>
    <x v="8"/>
    <m/>
    <n v="5971425"/>
    <m/>
    <m/>
    <m/>
    <m/>
    <m/>
    <m/>
    <m/>
    <m/>
    <m/>
    <m/>
    <m/>
    <m/>
    <m/>
    <m/>
    <m/>
    <m/>
    <m/>
    <m/>
    <m/>
    <m/>
    <m/>
    <m/>
    <m/>
    <m/>
    <m/>
    <m/>
    <m/>
    <m/>
    <m/>
  </r>
  <r>
    <x v="2"/>
    <x v="0"/>
    <x v="7"/>
    <x v="8"/>
    <m/>
    <n v="0"/>
    <m/>
    <m/>
    <m/>
    <m/>
    <m/>
    <m/>
    <m/>
    <m/>
    <m/>
    <m/>
    <m/>
    <m/>
    <m/>
    <m/>
    <m/>
    <m/>
    <m/>
    <m/>
    <m/>
    <m/>
    <m/>
    <m/>
    <m/>
    <m/>
    <m/>
    <m/>
    <m/>
    <m/>
    <m/>
  </r>
  <r>
    <x v="2"/>
    <x v="0"/>
    <x v="8"/>
    <x v="8"/>
    <m/>
    <n v="0"/>
    <m/>
    <m/>
    <m/>
    <m/>
    <m/>
    <m/>
    <m/>
    <m/>
    <m/>
    <m/>
    <m/>
    <m/>
    <m/>
    <m/>
    <m/>
    <m/>
    <m/>
    <m/>
    <m/>
    <m/>
    <m/>
    <m/>
    <m/>
    <m/>
    <m/>
    <m/>
    <m/>
    <m/>
    <m/>
  </r>
  <r>
    <x v="2"/>
    <x v="1"/>
    <x v="9"/>
    <x v="8"/>
    <m/>
    <n v="0"/>
    <m/>
    <m/>
    <m/>
    <m/>
    <m/>
    <m/>
    <m/>
    <m/>
    <m/>
    <m/>
    <m/>
    <m/>
    <m/>
    <m/>
    <m/>
    <m/>
    <m/>
    <m/>
    <m/>
    <m/>
    <m/>
    <m/>
    <m/>
    <m/>
    <m/>
    <m/>
    <m/>
    <m/>
    <m/>
  </r>
  <r>
    <x v="2"/>
    <x v="1"/>
    <x v="10"/>
    <x v="8"/>
    <m/>
    <n v="0"/>
    <m/>
    <m/>
    <m/>
    <m/>
    <m/>
    <m/>
    <m/>
    <m/>
    <m/>
    <m/>
    <m/>
    <m/>
    <m/>
    <m/>
    <m/>
    <m/>
    <m/>
    <m/>
    <m/>
    <m/>
    <m/>
    <m/>
    <m/>
    <m/>
    <m/>
    <m/>
    <m/>
    <m/>
    <m/>
  </r>
  <r>
    <x v="2"/>
    <x v="2"/>
    <x v="11"/>
    <x v="8"/>
    <m/>
    <n v="3263429"/>
    <m/>
    <m/>
    <m/>
    <m/>
    <m/>
    <m/>
    <m/>
    <m/>
    <m/>
    <m/>
    <m/>
    <m/>
    <m/>
    <m/>
    <m/>
    <m/>
    <m/>
    <m/>
    <m/>
    <m/>
    <m/>
    <m/>
    <m/>
    <m/>
    <m/>
    <m/>
    <m/>
    <m/>
    <m/>
  </r>
  <r>
    <x v="2"/>
    <x v="2"/>
    <x v="12"/>
    <x v="8"/>
    <m/>
    <n v="13860524"/>
    <m/>
    <m/>
    <m/>
    <m/>
    <m/>
    <m/>
    <m/>
    <m/>
    <m/>
    <m/>
    <m/>
    <m/>
    <m/>
    <m/>
    <m/>
    <m/>
    <m/>
    <m/>
    <m/>
    <m/>
    <m/>
    <m/>
    <m/>
    <m/>
    <m/>
    <m/>
    <m/>
    <m/>
    <m/>
  </r>
  <r>
    <x v="2"/>
    <x v="2"/>
    <x v="13"/>
    <x v="8"/>
    <m/>
    <n v="4644543"/>
    <m/>
    <m/>
    <m/>
    <m/>
    <m/>
    <m/>
    <m/>
    <m/>
    <m/>
    <m/>
    <m/>
    <m/>
    <m/>
    <m/>
    <m/>
    <m/>
    <m/>
    <m/>
    <m/>
    <m/>
    <m/>
    <m/>
    <m/>
    <m/>
    <m/>
    <m/>
    <m/>
    <m/>
    <m/>
  </r>
  <r>
    <x v="2"/>
    <x v="1"/>
    <x v="14"/>
    <x v="8"/>
    <m/>
    <n v="0"/>
    <m/>
    <m/>
    <m/>
    <m/>
    <m/>
    <m/>
    <m/>
    <m/>
    <m/>
    <m/>
    <m/>
    <m/>
    <m/>
    <m/>
    <m/>
    <m/>
    <m/>
    <m/>
    <m/>
    <m/>
    <m/>
    <m/>
    <m/>
    <m/>
    <m/>
    <m/>
    <m/>
    <m/>
    <m/>
  </r>
  <r>
    <x v="2"/>
    <x v="2"/>
    <x v="15"/>
    <x v="8"/>
    <m/>
    <n v="0"/>
    <m/>
    <m/>
    <m/>
    <m/>
    <m/>
    <m/>
    <m/>
    <m/>
    <m/>
    <m/>
    <m/>
    <m/>
    <m/>
    <m/>
    <m/>
    <m/>
    <m/>
    <m/>
    <m/>
    <m/>
    <m/>
    <m/>
    <m/>
    <m/>
    <m/>
    <m/>
    <m/>
    <m/>
    <m/>
  </r>
  <r>
    <x v="2"/>
    <x v="1"/>
    <x v="16"/>
    <x v="8"/>
    <m/>
    <n v="0"/>
    <m/>
    <m/>
    <m/>
    <m/>
    <m/>
    <m/>
    <m/>
    <m/>
    <m/>
    <m/>
    <m/>
    <m/>
    <m/>
    <m/>
    <m/>
    <m/>
    <m/>
    <m/>
    <m/>
    <m/>
    <m/>
    <m/>
    <m/>
    <m/>
    <m/>
    <m/>
    <m/>
    <m/>
    <m/>
  </r>
  <r>
    <x v="2"/>
    <x v="1"/>
    <x v="17"/>
    <x v="8"/>
    <m/>
    <n v="0"/>
    <m/>
    <m/>
    <m/>
    <m/>
    <m/>
    <m/>
    <m/>
    <m/>
    <m/>
    <m/>
    <m/>
    <m/>
    <m/>
    <m/>
    <m/>
    <m/>
    <m/>
    <m/>
    <m/>
    <m/>
    <m/>
    <m/>
    <m/>
    <m/>
    <m/>
    <m/>
    <m/>
    <m/>
    <m/>
  </r>
  <r>
    <x v="2"/>
    <x v="2"/>
    <x v="18"/>
    <x v="8"/>
    <m/>
    <n v="0"/>
    <m/>
    <m/>
    <m/>
    <m/>
    <m/>
    <m/>
    <m/>
    <m/>
    <m/>
    <m/>
    <m/>
    <m/>
    <m/>
    <m/>
    <m/>
    <m/>
    <m/>
    <m/>
    <m/>
    <m/>
    <m/>
    <m/>
    <m/>
    <m/>
    <m/>
    <m/>
    <m/>
    <m/>
    <m/>
  </r>
  <r>
    <x v="2"/>
    <x v="0"/>
    <x v="0"/>
    <x v="6"/>
    <m/>
    <n v="911023"/>
    <m/>
    <m/>
    <m/>
    <m/>
    <m/>
    <m/>
    <m/>
    <m/>
    <m/>
    <m/>
    <m/>
    <m/>
    <m/>
    <m/>
    <m/>
    <m/>
    <m/>
    <m/>
    <m/>
    <m/>
    <m/>
    <m/>
    <m/>
    <m/>
    <m/>
    <m/>
    <m/>
    <m/>
    <m/>
  </r>
  <r>
    <x v="2"/>
    <x v="0"/>
    <x v="1"/>
    <x v="6"/>
    <m/>
    <n v="0"/>
    <m/>
    <m/>
    <m/>
    <m/>
    <m/>
    <m/>
    <m/>
    <m/>
    <m/>
    <m/>
    <m/>
    <m/>
    <m/>
    <m/>
    <m/>
    <m/>
    <m/>
    <m/>
    <m/>
    <m/>
    <m/>
    <m/>
    <m/>
    <m/>
    <m/>
    <m/>
    <m/>
    <m/>
    <m/>
  </r>
  <r>
    <x v="2"/>
    <x v="0"/>
    <x v="2"/>
    <x v="6"/>
    <m/>
    <n v="9159650"/>
    <m/>
    <m/>
    <m/>
    <m/>
    <m/>
    <m/>
    <m/>
    <m/>
    <m/>
    <m/>
    <m/>
    <m/>
    <m/>
    <m/>
    <m/>
    <m/>
    <m/>
    <m/>
    <m/>
    <m/>
    <m/>
    <m/>
    <m/>
    <m/>
    <m/>
    <m/>
    <m/>
    <m/>
    <m/>
  </r>
  <r>
    <x v="2"/>
    <x v="0"/>
    <x v="3"/>
    <x v="6"/>
    <m/>
    <n v="88737562"/>
    <m/>
    <m/>
    <m/>
    <m/>
    <m/>
    <m/>
    <m/>
    <m/>
    <m/>
    <m/>
    <m/>
    <m/>
    <m/>
    <m/>
    <m/>
    <m/>
    <m/>
    <m/>
    <m/>
    <m/>
    <m/>
    <m/>
    <m/>
    <m/>
    <m/>
    <m/>
    <m/>
    <m/>
    <m/>
  </r>
  <r>
    <x v="2"/>
    <x v="0"/>
    <x v="4"/>
    <x v="6"/>
    <m/>
    <n v="20759610"/>
    <m/>
    <m/>
    <m/>
    <m/>
    <m/>
    <m/>
    <m/>
    <m/>
    <m/>
    <m/>
    <m/>
    <m/>
    <m/>
    <m/>
    <m/>
    <m/>
    <m/>
    <m/>
    <m/>
    <m/>
    <m/>
    <m/>
    <m/>
    <m/>
    <m/>
    <m/>
    <m/>
    <m/>
    <m/>
  </r>
  <r>
    <x v="2"/>
    <x v="0"/>
    <x v="5"/>
    <x v="6"/>
    <m/>
    <n v="0"/>
    <m/>
    <m/>
    <m/>
    <m/>
    <m/>
    <m/>
    <m/>
    <m/>
    <m/>
    <m/>
    <m/>
    <m/>
    <m/>
    <m/>
    <m/>
    <m/>
    <m/>
    <m/>
    <m/>
    <m/>
    <m/>
    <m/>
    <m/>
    <m/>
    <m/>
    <m/>
    <m/>
    <m/>
    <m/>
  </r>
  <r>
    <x v="2"/>
    <x v="0"/>
    <x v="6"/>
    <x v="6"/>
    <m/>
    <n v="8116375"/>
    <m/>
    <m/>
    <m/>
    <m/>
    <m/>
    <m/>
    <m/>
    <m/>
    <m/>
    <m/>
    <m/>
    <m/>
    <m/>
    <m/>
    <m/>
    <m/>
    <m/>
    <m/>
    <m/>
    <m/>
    <m/>
    <m/>
    <m/>
    <m/>
    <m/>
    <m/>
    <m/>
    <m/>
    <m/>
  </r>
  <r>
    <x v="2"/>
    <x v="0"/>
    <x v="7"/>
    <x v="6"/>
    <m/>
    <n v="20337251"/>
    <m/>
    <m/>
    <m/>
    <m/>
    <m/>
    <m/>
    <m/>
    <m/>
    <m/>
    <m/>
    <m/>
    <m/>
    <m/>
    <m/>
    <m/>
    <m/>
    <m/>
    <m/>
    <m/>
    <m/>
    <m/>
    <m/>
    <m/>
    <m/>
    <m/>
    <m/>
    <m/>
    <m/>
    <m/>
  </r>
  <r>
    <x v="2"/>
    <x v="0"/>
    <x v="8"/>
    <x v="6"/>
    <m/>
    <n v="0"/>
    <m/>
    <m/>
    <m/>
    <m/>
    <m/>
    <m/>
    <m/>
    <m/>
    <m/>
    <m/>
    <m/>
    <m/>
    <m/>
    <m/>
    <m/>
    <m/>
    <m/>
    <m/>
    <m/>
    <m/>
    <m/>
    <m/>
    <m/>
    <m/>
    <m/>
    <m/>
    <m/>
    <m/>
    <m/>
  </r>
  <r>
    <x v="2"/>
    <x v="1"/>
    <x v="9"/>
    <x v="6"/>
    <m/>
    <n v="0"/>
    <m/>
    <m/>
    <m/>
    <m/>
    <m/>
    <m/>
    <m/>
    <m/>
    <m/>
    <m/>
    <m/>
    <m/>
    <m/>
    <m/>
    <m/>
    <m/>
    <m/>
    <m/>
    <m/>
    <m/>
    <m/>
    <m/>
    <m/>
    <m/>
    <m/>
    <m/>
    <m/>
    <m/>
    <m/>
  </r>
  <r>
    <x v="2"/>
    <x v="1"/>
    <x v="10"/>
    <x v="6"/>
    <m/>
    <n v="0"/>
    <m/>
    <m/>
    <m/>
    <m/>
    <m/>
    <m/>
    <m/>
    <m/>
    <m/>
    <m/>
    <m/>
    <m/>
    <m/>
    <m/>
    <m/>
    <m/>
    <m/>
    <m/>
    <m/>
    <m/>
    <m/>
    <m/>
    <m/>
    <m/>
    <m/>
    <m/>
    <m/>
    <m/>
    <m/>
  </r>
  <r>
    <x v="2"/>
    <x v="2"/>
    <x v="11"/>
    <x v="6"/>
    <m/>
    <n v="1563606"/>
    <m/>
    <m/>
    <m/>
    <m/>
    <m/>
    <m/>
    <m/>
    <m/>
    <m/>
    <m/>
    <m/>
    <m/>
    <m/>
    <m/>
    <m/>
    <m/>
    <m/>
    <m/>
    <m/>
    <m/>
    <m/>
    <m/>
    <m/>
    <m/>
    <m/>
    <m/>
    <m/>
    <m/>
    <m/>
  </r>
  <r>
    <x v="2"/>
    <x v="2"/>
    <x v="12"/>
    <x v="6"/>
    <m/>
    <n v="11673480"/>
    <m/>
    <m/>
    <m/>
    <m/>
    <m/>
    <m/>
    <m/>
    <m/>
    <m/>
    <m/>
    <m/>
    <m/>
    <m/>
    <m/>
    <m/>
    <m/>
    <m/>
    <m/>
    <m/>
    <m/>
    <m/>
    <m/>
    <m/>
    <m/>
    <m/>
    <m/>
    <m/>
    <m/>
    <m/>
  </r>
  <r>
    <x v="2"/>
    <x v="2"/>
    <x v="13"/>
    <x v="6"/>
    <m/>
    <n v="9363777"/>
    <m/>
    <m/>
    <m/>
    <m/>
    <m/>
    <m/>
    <m/>
    <m/>
    <m/>
    <m/>
    <m/>
    <m/>
    <m/>
    <m/>
    <m/>
    <m/>
    <m/>
    <m/>
    <m/>
    <m/>
    <m/>
    <m/>
    <m/>
    <m/>
    <m/>
    <m/>
    <m/>
    <m/>
    <m/>
  </r>
  <r>
    <x v="2"/>
    <x v="1"/>
    <x v="14"/>
    <x v="6"/>
    <m/>
    <n v="0"/>
    <m/>
    <m/>
    <m/>
    <m/>
    <m/>
    <m/>
    <m/>
    <m/>
    <m/>
    <m/>
    <m/>
    <m/>
    <m/>
    <m/>
    <m/>
    <m/>
    <m/>
    <m/>
    <m/>
    <m/>
    <m/>
    <m/>
    <m/>
    <m/>
    <m/>
    <m/>
    <m/>
    <m/>
    <m/>
  </r>
  <r>
    <x v="2"/>
    <x v="2"/>
    <x v="15"/>
    <x v="6"/>
    <m/>
    <n v="0"/>
    <m/>
    <m/>
    <m/>
    <m/>
    <m/>
    <m/>
    <m/>
    <m/>
    <m/>
    <m/>
    <m/>
    <m/>
    <m/>
    <m/>
    <m/>
    <m/>
    <m/>
    <m/>
    <m/>
    <m/>
    <m/>
    <m/>
    <m/>
    <m/>
    <m/>
    <m/>
    <m/>
    <m/>
    <m/>
  </r>
  <r>
    <x v="2"/>
    <x v="1"/>
    <x v="16"/>
    <x v="6"/>
    <m/>
    <n v="0"/>
    <m/>
    <m/>
    <m/>
    <m/>
    <m/>
    <m/>
    <m/>
    <m/>
    <m/>
    <m/>
    <m/>
    <m/>
    <m/>
    <m/>
    <m/>
    <m/>
    <m/>
    <m/>
    <m/>
    <m/>
    <m/>
    <m/>
    <m/>
    <m/>
    <m/>
    <m/>
    <m/>
    <m/>
    <m/>
  </r>
  <r>
    <x v="2"/>
    <x v="1"/>
    <x v="17"/>
    <x v="6"/>
    <m/>
    <n v="0"/>
    <m/>
    <m/>
    <m/>
    <m/>
    <m/>
    <m/>
    <m/>
    <m/>
    <m/>
    <m/>
    <m/>
    <m/>
    <m/>
    <m/>
    <m/>
    <m/>
    <m/>
    <m/>
    <m/>
    <m/>
    <m/>
    <m/>
    <m/>
    <m/>
    <m/>
    <m/>
    <m/>
    <m/>
    <m/>
  </r>
  <r>
    <x v="2"/>
    <x v="2"/>
    <x v="18"/>
    <x v="6"/>
    <m/>
    <n v="8854185"/>
    <m/>
    <m/>
    <m/>
    <m/>
    <m/>
    <m/>
    <m/>
    <m/>
    <m/>
    <m/>
    <m/>
    <m/>
    <m/>
    <m/>
    <m/>
    <m/>
    <m/>
    <m/>
    <m/>
    <m/>
    <m/>
    <m/>
    <m/>
    <m/>
    <m/>
    <m/>
    <m/>
    <m/>
    <m/>
  </r>
  <r>
    <x v="2"/>
    <x v="0"/>
    <x v="0"/>
    <x v="5"/>
    <m/>
    <n v="0"/>
    <m/>
    <m/>
    <m/>
    <m/>
    <m/>
    <m/>
    <m/>
    <m/>
    <m/>
    <m/>
    <m/>
    <m/>
    <m/>
    <m/>
    <m/>
    <m/>
    <m/>
    <m/>
    <m/>
    <m/>
    <m/>
    <m/>
    <m/>
    <m/>
    <m/>
    <m/>
    <m/>
    <m/>
    <m/>
  </r>
  <r>
    <x v="2"/>
    <x v="0"/>
    <x v="1"/>
    <x v="5"/>
    <m/>
    <n v="0"/>
    <m/>
    <m/>
    <m/>
    <m/>
    <m/>
    <m/>
    <m/>
    <m/>
    <m/>
    <m/>
    <m/>
    <m/>
    <m/>
    <m/>
    <m/>
    <m/>
    <m/>
    <m/>
    <m/>
    <m/>
    <m/>
    <m/>
    <m/>
    <m/>
    <m/>
    <m/>
    <m/>
    <m/>
    <m/>
  </r>
  <r>
    <x v="2"/>
    <x v="0"/>
    <x v="2"/>
    <x v="5"/>
    <m/>
    <n v="0"/>
    <m/>
    <m/>
    <m/>
    <m/>
    <m/>
    <m/>
    <m/>
    <m/>
    <m/>
    <m/>
    <m/>
    <m/>
    <m/>
    <m/>
    <m/>
    <m/>
    <m/>
    <m/>
    <m/>
    <m/>
    <m/>
    <m/>
    <m/>
    <m/>
    <m/>
    <m/>
    <m/>
    <m/>
    <m/>
  </r>
  <r>
    <x v="2"/>
    <x v="0"/>
    <x v="3"/>
    <x v="5"/>
    <m/>
    <n v="0"/>
    <m/>
    <m/>
    <m/>
    <m/>
    <m/>
    <m/>
    <m/>
    <m/>
    <m/>
    <m/>
    <m/>
    <m/>
    <m/>
    <m/>
    <m/>
    <m/>
    <m/>
    <m/>
    <m/>
    <m/>
    <m/>
    <m/>
    <m/>
    <m/>
    <m/>
    <m/>
    <m/>
    <m/>
    <m/>
  </r>
  <r>
    <x v="2"/>
    <x v="0"/>
    <x v="4"/>
    <x v="5"/>
    <m/>
    <n v="0"/>
    <m/>
    <m/>
    <m/>
    <m/>
    <m/>
    <m/>
    <m/>
    <m/>
    <m/>
    <m/>
    <m/>
    <m/>
    <m/>
    <m/>
    <m/>
    <m/>
    <m/>
    <m/>
    <m/>
    <m/>
    <m/>
    <m/>
    <m/>
    <m/>
    <m/>
    <m/>
    <m/>
    <m/>
    <m/>
  </r>
  <r>
    <x v="2"/>
    <x v="0"/>
    <x v="5"/>
    <x v="5"/>
    <m/>
    <n v="3436823"/>
    <m/>
    <m/>
    <m/>
    <m/>
    <m/>
    <m/>
    <m/>
    <m/>
    <m/>
    <m/>
    <m/>
    <m/>
    <m/>
    <m/>
    <m/>
    <m/>
    <m/>
    <m/>
    <m/>
    <m/>
    <m/>
    <m/>
    <m/>
    <m/>
    <m/>
    <m/>
    <m/>
    <m/>
    <m/>
  </r>
  <r>
    <x v="2"/>
    <x v="0"/>
    <x v="6"/>
    <x v="5"/>
    <m/>
    <n v="0"/>
    <m/>
    <m/>
    <m/>
    <m/>
    <m/>
    <m/>
    <m/>
    <m/>
    <m/>
    <m/>
    <m/>
    <m/>
    <m/>
    <m/>
    <m/>
    <m/>
    <m/>
    <m/>
    <m/>
    <m/>
    <m/>
    <m/>
    <m/>
    <m/>
    <m/>
    <m/>
    <m/>
    <m/>
    <m/>
  </r>
  <r>
    <x v="2"/>
    <x v="0"/>
    <x v="7"/>
    <x v="5"/>
    <m/>
    <n v="7479734"/>
    <m/>
    <m/>
    <m/>
    <m/>
    <m/>
    <m/>
    <m/>
    <m/>
    <m/>
    <m/>
    <m/>
    <m/>
    <m/>
    <m/>
    <m/>
    <m/>
    <m/>
    <m/>
    <m/>
    <m/>
    <m/>
    <m/>
    <m/>
    <m/>
    <m/>
    <m/>
    <m/>
    <m/>
    <m/>
  </r>
  <r>
    <x v="2"/>
    <x v="0"/>
    <x v="8"/>
    <x v="5"/>
    <m/>
    <n v="0"/>
    <m/>
    <m/>
    <m/>
    <m/>
    <m/>
    <m/>
    <m/>
    <m/>
    <m/>
    <m/>
    <m/>
    <m/>
    <m/>
    <m/>
    <m/>
    <m/>
    <m/>
    <m/>
    <m/>
    <m/>
    <m/>
    <m/>
    <m/>
    <m/>
    <m/>
    <m/>
    <m/>
    <m/>
    <m/>
  </r>
  <r>
    <x v="2"/>
    <x v="1"/>
    <x v="9"/>
    <x v="5"/>
    <m/>
    <n v="25755143"/>
    <m/>
    <m/>
    <m/>
    <m/>
    <m/>
    <m/>
    <m/>
    <m/>
    <m/>
    <m/>
    <m/>
    <m/>
    <m/>
    <m/>
    <m/>
    <m/>
    <m/>
    <m/>
    <m/>
    <m/>
    <m/>
    <m/>
    <m/>
    <m/>
    <m/>
    <m/>
    <m/>
    <m/>
    <m/>
  </r>
  <r>
    <x v="2"/>
    <x v="1"/>
    <x v="10"/>
    <x v="5"/>
    <m/>
    <n v="27239605"/>
    <m/>
    <m/>
    <m/>
    <m/>
    <m/>
    <m/>
    <m/>
    <m/>
    <m/>
    <m/>
    <m/>
    <m/>
    <m/>
    <m/>
    <m/>
    <m/>
    <m/>
    <m/>
    <m/>
    <m/>
    <m/>
    <m/>
    <m/>
    <m/>
    <m/>
    <m/>
    <m/>
    <m/>
    <m/>
  </r>
  <r>
    <x v="2"/>
    <x v="2"/>
    <x v="11"/>
    <x v="5"/>
    <m/>
    <n v="12629896"/>
    <m/>
    <m/>
    <m/>
    <m/>
    <m/>
    <m/>
    <m/>
    <m/>
    <m/>
    <m/>
    <m/>
    <m/>
    <m/>
    <m/>
    <m/>
    <m/>
    <m/>
    <m/>
    <m/>
    <m/>
    <m/>
    <m/>
    <m/>
    <m/>
    <m/>
    <m/>
    <m/>
    <m/>
    <m/>
  </r>
  <r>
    <x v="2"/>
    <x v="2"/>
    <x v="12"/>
    <x v="5"/>
    <m/>
    <n v="24784813"/>
    <m/>
    <m/>
    <m/>
    <m/>
    <m/>
    <m/>
    <m/>
    <m/>
    <m/>
    <m/>
    <m/>
    <m/>
    <m/>
    <m/>
    <m/>
    <m/>
    <m/>
    <m/>
    <m/>
    <m/>
    <m/>
    <m/>
    <m/>
    <m/>
    <m/>
    <m/>
    <m/>
    <m/>
    <m/>
  </r>
  <r>
    <x v="2"/>
    <x v="2"/>
    <x v="13"/>
    <x v="5"/>
    <m/>
    <n v="29525304"/>
    <m/>
    <m/>
    <m/>
    <m/>
    <m/>
    <m/>
    <m/>
    <m/>
    <m/>
    <m/>
    <m/>
    <m/>
    <m/>
    <m/>
    <m/>
    <m/>
    <m/>
    <m/>
    <m/>
    <m/>
    <m/>
    <m/>
    <m/>
    <m/>
    <m/>
    <m/>
    <m/>
    <m/>
    <m/>
  </r>
  <r>
    <x v="2"/>
    <x v="1"/>
    <x v="14"/>
    <x v="5"/>
    <m/>
    <n v="30131914"/>
    <m/>
    <m/>
    <m/>
    <m/>
    <m/>
    <m/>
    <m/>
    <m/>
    <m/>
    <m/>
    <m/>
    <m/>
    <m/>
    <m/>
    <m/>
    <m/>
    <m/>
    <m/>
    <m/>
    <m/>
    <m/>
    <m/>
    <m/>
    <m/>
    <m/>
    <m/>
    <m/>
    <m/>
    <m/>
  </r>
  <r>
    <x v="2"/>
    <x v="2"/>
    <x v="15"/>
    <x v="5"/>
    <m/>
    <n v="0"/>
    <m/>
    <m/>
    <m/>
    <m/>
    <m/>
    <m/>
    <m/>
    <m/>
    <m/>
    <m/>
    <m/>
    <m/>
    <m/>
    <m/>
    <m/>
    <m/>
    <m/>
    <m/>
    <m/>
    <m/>
    <m/>
    <m/>
    <m/>
    <m/>
    <m/>
    <m/>
    <m/>
    <m/>
    <m/>
  </r>
  <r>
    <x v="2"/>
    <x v="1"/>
    <x v="16"/>
    <x v="5"/>
    <m/>
    <n v="0"/>
    <m/>
    <m/>
    <m/>
    <m/>
    <m/>
    <m/>
    <m/>
    <m/>
    <m/>
    <m/>
    <m/>
    <m/>
    <m/>
    <m/>
    <m/>
    <m/>
    <m/>
    <m/>
    <m/>
    <m/>
    <m/>
    <m/>
    <m/>
    <m/>
    <m/>
    <m/>
    <m/>
    <m/>
    <m/>
  </r>
  <r>
    <x v="2"/>
    <x v="1"/>
    <x v="17"/>
    <x v="5"/>
    <m/>
    <n v="19779643"/>
    <m/>
    <m/>
    <m/>
    <m/>
    <m/>
    <m/>
    <m/>
    <m/>
    <m/>
    <m/>
    <m/>
    <m/>
    <m/>
    <m/>
    <m/>
    <m/>
    <m/>
    <m/>
    <m/>
    <m/>
    <m/>
    <m/>
    <m/>
    <m/>
    <m/>
    <m/>
    <m/>
    <m/>
    <m/>
  </r>
  <r>
    <x v="2"/>
    <x v="2"/>
    <x v="18"/>
    <x v="5"/>
    <m/>
    <n v="0"/>
    <m/>
    <m/>
    <m/>
    <m/>
    <m/>
    <m/>
    <m/>
    <m/>
    <m/>
    <m/>
    <m/>
    <m/>
    <m/>
    <m/>
    <m/>
    <m/>
    <m/>
    <m/>
    <m/>
    <m/>
    <m/>
    <m/>
    <m/>
    <m/>
    <m/>
    <m/>
    <m/>
    <m/>
    <m/>
  </r>
  <r>
    <x v="2"/>
    <x v="0"/>
    <x v="0"/>
    <x v="4"/>
    <n v="3411803"/>
    <n v="6557950"/>
    <m/>
    <m/>
    <m/>
    <m/>
    <m/>
    <m/>
    <m/>
    <m/>
    <m/>
    <m/>
    <m/>
    <m/>
    <m/>
    <m/>
    <m/>
    <m/>
    <m/>
    <m/>
    <m/>
    <m/>
    <m/>
    <m/>
    <m/>
    <m/>
    <m/>
    <m/>
    <m/>
    <m/>
    <m/>
  </r>
  <r>
    <x v="2"/>
    <x v="0"/>
    <x v="1"/>
    <x v="4"/>
    <n v="23593298"/>
    <n v="0"/>
    <m/>
    <m/>
    <m/>
    <m/>
    <m/>
    <m/>
    <m/>
    <m/>
    <m/>
    <m/>
    <m/>
    <m/>
    <m/>
    <m/>
    <m/>
    <m/>
    <m/>
    <m/>
    <m/>
    <m/>
    <m/>
    <m/>
    <m/>
    <m/>
    <m/>
    <m/>
    <m/>
    <m/>
    <m/>
  </r>
  <r>
    <x v="2"/>
    <x v="0"/>
    <x v="2"/>
    <x v="4"/>
    <n v="5881912"/>
    <n v="9464471"/>
    <m/>
    <m/>
    <m/>
    <m/>
    <m/>
    <m/>
    <m/>
    <m/>
    <m/>
    <m/>
    <m/>
    <m/>
    <m/>
    <m/>
    <m/>
    <m/>
    <m/>
    <m/>
    <m/>
    <m/>
    <m/>
    <m/>
    <m/>
    <m/>
    <m/>
    <m/>
    <m/>
    <m/>
    <m/>
  </r>
  <r>
    <x v="2"/>
    <x v="0"/>
    <x v="3"/>
    <x v="4"/>
    <n v="9037114"/>
    <n v="6759675"/>
    <m/>
    <m/>
    <m/>
    <m/>
    <m/>
    <m/>
    <m/>
    <m/>
    <m/>
    <m/>
    <m/>
    <m/>
    <m/>
    <m/>
    <m/>
    <m/>
    <m/>
    <m/>
    <m/>
    <m/>
    <m/>
    <m/>
    <m/>
    <m/>
    <m/>
    <m/>
    <m/>
    <m/>
    <m/>
  </r>
  <r>
    <x v="2"/>
    <x v="0"/>
    <x v="4"/>
    <x v="4"/>
    <n v="31244864"/>
    <n v="13977000"/>
    <m/>
    <m/>
    <m/>
    <m/>
    <m/>
    <m/>
    <m/>
    <m/>
    <m/>
    <m/>
    <m/>
    <m/>
    <m/>
    <m/>
    <m/>
    <m/>
    <m/>
    <m/>
    <m/>
    <m/>
    <m/>
    <m/>
    <m/>
    <m/>
    <m/>
    <m/>
    <m/>
    <m/>
    <m/>
  </r>
  <r>
    <x v="2"/>
    <x v="0"/>
    <x v="5"/>
    <x v="4"/>
    <n v="9592370"/>
    <n v="11808334"/>
    <m/>
    <m/>
    <m/>
    <m/>
    <m/>
    <m/>
    <m/>
    <m/>
    <m/>
    <m/>
    <m/>
    <m/>
    <m/>
    <m/>
    <m/>
    <m/>
    <m/>
    <m/>
    <m/>
    <m/>
    <m/>
    <m/>
    <m/>
    <m/>
    <m/>
    <m/>
    <m/>
    <m/>
    <m/>
  </r>
  <r>
    <x v="2"/>
    <x v="0"/>
    <x v="6"/>
    <x v="4"/>
    <n v="6579251"/>
    <n v="5915038"/>
    <m/>
    <m/>
    <m/>
    <m/>
    <m/>
    <m/>
    <m/>
    <m/>
    <m/>
    <m/>
    <m/>
    <m/>
    <m/>
    <m/>
    <m/>
    <m/>
    <m/>
    <m/>
    <m/>
    <m/>
    <m/>
    <m/>
    <m/>
    <m/>
    <m/>
    <m/>
    <m/>
    <m/>
    <m/>
  </r>
  <r>
    <x v="2"/>
    <x v="0"/>
    <x v="7"/>
    <x v="4"/>
    <n v="7601691"/>
    <n v="15980865"/>
    <m/>
    <m/>
    <m/>
    <m/>
    <m/>
    <m/>
    <m/>
    <m/>
    <m/>
    <m/>
    <m/>
    <m/>
    <m/>
    <m/>
    <m/>
    <m/>
    <m/>
    <m/>
    <m/>
    <m/>
    <m/>
    <m/>
    <m/>
    <m/>
    <m/>
    <m/>
    <m/>
    <m/>
    <m/>
  </r>
  <r>
    <x v="2"/>
    <x v="0"/>
    <x v="8"/>
    <x v="4"/>
    <n v="24608347"/>
    <n v="0"/>
    <m/>
    <m/>
    <m/>
    <m/>
    <m/>
    <m/>
    <m/>
    <m/>
    <m/>
    <m/>
    <m/>
    <m/>
    <m/>
    <m/>
    <m/>
    <m/>
    <m/>
    <m/>
    <m/>
    <m/>
    <m/>
    <m/>
    <m/>
    <m/>
    <m/>
    <m/>
    <m/>
    <m/>
    <m/>
  </r>
  <r>
    <x v="2"/>
    <x v="1"/>
    <x v="9"/>
    <x v="4"/>
    <n v="13472381"/>
    <n v="41436660"/>
    <m/>
    <m/>
    <m/>
    <m/>
    <m/>
    <m/>
    <m/>
    <m/>
    <m/>
    <m/>
    <m/>
    <m/>
    <m/>
    <m/>
    <m/>
    <m/>
    <m/>
    <m/>
    <m/>
    <m/>
    <m/>
    <m/>
    <m/>
    <m/>
    <m/>
    <m/>
    <m/>
    <m/>
    <m/>
  </r>
  <r>
    <x v="2"/>
    <x v="1"/>
    <x v="10"/>
    <x v="4"/>
    <n v="48890315"/>
    <n v="50499716"/>
    <m/>
    <m/>
    <m/>
    <m/>
    <m/>
    <m/>
    <m/>
    <m/>
    <m/>
    <m/>
    <m/>
    <m/>
    <m/>
    <m/>
    <m/>
    <m/>
    <m/>
    <m/>
    <m/>
    <m/>
    <m/>
    <m/>
    <m/>
    <m/>
    <m/>
    <m/>
    <m/>
    <m/>
    <m/>
  </r>
  <r>
    <x v="2"/>
    <x v="2"/>
    <x v="11"/>
    <x v="4"/>
    <n v="7434202"/>
    <n v="41373769"/>
    <m/>
    <m/>
    <m/>
    <m/>
    <m/>
    <m/>
    <m/>
    <m/>
    <m/>
    <m/>
    <m/>
    <m/>
    <m/>
    <m/>
    <m/>
    <m/>
    <m/>
    <m/>
    <m/>
    <m/>
    <m/>
    <m/>
    <m/>
    <m/>
    <m/>
    <m/>
    <m/>
    <m/>
    <m/>
  </r>
  <r>
    <x v="2"/>
    <x v="2"/>
    <x v="12"/>
    <x v="4"/>
    <n v="23174462"/>
    <n v="44467779"/>
    <m/>
    <m/>
    <m/>
    <m/>
    <m/>
    <m/>
    <m/>
    <m/>
    <m/>
    <m/>
    <m/>
    <m/>
    <m/>
    <m/>
    <m/>
    <m/>
    <m/>
    <m/>
    <m/>
    <m/>
    <m/>
    <m/>
    <m/>
    <m/>
    <m/>
    <m/>
    <m/>
    <m/>
    <m/>
  </r>
  <r>
    <x v="2"/>
    <x v="2"/>
    <x v="13"/>
    <x v="4"/>
    <n v="23285086"/>
    <n v="39664509"/>
    <m/>
    <m/>
    <m/>
    <m/>
    <m/>
    <m/>
    <m/>
    <m/>
    <m/>
    <m/>
    <m/>
    <m/>
    <m/>
    <m/>
    <m/>
    <m/>
    <m/>
    <m/>
    <m/>
    <m/>
    <m/>
    <m/>
    <m/>
    <m/>
    <m/>
    <m/>
    <m/>
    <m/>
    <m/>
  </r>
  <r>
    <x v="2"/>
    <x v="1"/>
    <x v="14"/>
    <x v="4"/>
    <n v="9669258"/>
    <n v="46822897"/>
    <m/>
    <m/>
    <m/>
    <m/>
    <m/>
    <m/>
    <m/>
    <m/>
    <m/>
    <m/>
    <m/>
    <m/>
    <m/>
    <m/>
    <m/>
    <m/>
    <m/>
    <m/>
    <m/>
    <m/>
    <m/>
    <m/>
    <m/>
    <m/>
    <m/>
    <m/>
    <m/>
    <m/>
    <m/>
  </r>
  <r>
    <x v="2"/>
    <x v="2"/>
    <x v="15"/>
    <x v="4"/>
    <n v="5606771"/>
    <n v="4887544"/>
    <m/>
    <m/>
    <m/>
    <m/>
    <m/>
    <m/>
    <m/>
    <m/>
    <m/>
    <m/>
    <m/>
    <m/>
    <m/>
    <m/>
    <m/>
    <m/>
    <m/>
    <m/>
    <m/>
    <m/>
    <m/>
    <m/>
    <m/>
    <m/>
    <m/>
    <m/>
    <m/>
    <m/>
    <m/>
  </r>
  <r>
    <x v="2"/>
    <x v="1"/>
    <x v="16"/>
    <x v="4"/>
    <n v="26080583"/>
    <n v="0"/>
    <m/>
    <m/>
    <m/>
    <m/>
    <m/>
    <m/>
    <m/>
    <m/>
    <m/>
    <m/>
    <m/>
    <m/>
    <m/>
    <m/>
    <m/>
    <m/>
    <m/>
    <m/>
    <m/>
    <m/>
    <m/>
    <m/>
    <m/>
    <m/>
    <m/>
    <m/>
    <m/>
    <m/>
    <m/>
  </r>
  <r>
    <x v="2"/>
    <x v="1"/>
    <x v="17"/>
    <x v="4"/>
    <n v="10649818"/>
    <n v="29183144"/>
    <m/>
    <m/>
    <m/>
    <m/>
    <m/>
    <m/>
    <m/>
    <m/>
    <m/>
    <m/>
    <m/>
    <m/>
    <m/>
    <m/>
    <m/>
    <m/>
    <m/>
    <m/>
    <m/>
    <m/>
    <m/>
    <m/>
    <m/>
    <m/>
    <m/>
    <m/>
    <m/>
    <m/>
    <m/>
  </r>
  <r>
    <x v="2"/>
    <x v="2"/>
    <x v="18"/>
    <x v="4"/>
    <n v="9668368"/>
    <n v="29595170"/>
    <m/>
    <m/>
    <m/>
    <m/>
    <m/>
    <m/>
    <m/>
    <m/>
    <m/>
    <m/>
    <m/>
    <m/>
    <m/>
    <m/>
    <m/>
    <m/>
    <m/>
    <m/>
    <m/>
    <m/>
    <m/>
    <m/>
    <m/>
    <m/>
    <m/>
    <m/>
    <m/>
    <m/>
    <m/>
  </r>
  <r>
    <x v="2"/>
    <x v="0"/>
    <x v="0"/>
    <x v="7"/>
    <m/>
    <n v="0"/>
    <m/>
    <m/>
    <m/>
    <m/>
    <m/>
    <m/>
    <m/>
    <m/>
    <m/>
    <m/>
    <m/>
    <m/>
    <m/>
    <m/>
    <m/>
    <m/>
    <m/>
    <m/>
    <m/>
    <m/>
    <m/>
    <m/>
    <m/>
    <m/>
    <m/>
    <m/>
    <m/>
    <m/>
    <m/>
  </r>
  <r>
    <x v="2"/>
    <x v="0"/>
    <x v="1"/>
    <x v="7"/>
    <m/>
    <n v="0"/>
    <m/>
    <m/>
    <m/>
    <m/>
    <m/>
    <m/>
    <m/>
    <m/>
    <m/>
    <m/>
    <m/>
    <m/>
    <m/>
    <m/>
    <m/>
    <m/>
    <m/>
    <m/>
    <m/>
    <m/>
    <m/>
    <m/>
    <m/>
    <m/>
    <m/>
    <m/>
    <m/>
    <m/>
    <m/>
  </r>
  <r>
    <x v="2"/>
    <x v="0"/>
    <x v="2"/>
    <x v="7"/>
    <m/>
    <n v="0"/>
    <m/>
    <m/>
    <m/>
    <m/>
    <m/>
    <m/>
    <m/>
    <m/>
    <m/>
    <m/>
    <m/>
    <m/>
    <m/>
    <m/>
    <m/>
    <m/>
    <m/>
    <m/>
    <m/>
    <m/>
    <m/>
    <m/>
    <m/>
    <m/>
    <m/>
    <m/>
    <m/>
    <m/>
    <m/>
  </r>
  <r>
    <x v="2"/>
    <x v="0"/>
    <x v="3"/>
    <x v="7"/>
    <m/>
    <n v="0"/>
    <m/>
    <m/>
    <m/>
    <m/>
    <m/>
    <m/>
    <m/>
    <m/>
    <m/>
    <m/>
    <m/>
    <m/>
    <m/>
    <m/>
    <m/>
    <m/>
    <m/>
    <m/>
    <m/>
    <m/>
    <m/>
    <m/>
    <m/>
    <m/>
    <m/>
    <m/>
    <m/>
    <m/>
    <m/>
  </r>
  <r>
    <x v="2"/>
    <x v="0"/>
    <x v="4"/>
    <x v="7"/>
    <m/>
    <n v="0"/>
    <m/>
    <m/>
    <m/>
    <m/>
    <m/>
    <m/>
    <m/>
    <m/>
    <m/>
    <m/>
    <m/>
    <m/>
    <m/>
    <m/>
    <m/>
    <m/>
    <m/>
    <m/>
    <m/>
    <m/>
    <m/>
    <m/>
    <m/>
    <m/>
    <m/>
    <m/>
    <m/>
    <m/>
    <m/>
  </r>
  <r>
    <x v="2"/>
    <x v="0"/>
    <x v="5"/>
    <x v="7"/>
    <m/>
    <n v="721057"/>
    <m/>
    <m/>
    <m/>
    <m/>
    <m/>
    <m/>
    <m/>
    <m/>
    <m/>
    <m/>
    <m/>
    <m/>
    <m/>
    <m/>
    <m/>
    <m/>
    <m/>
    <m/>
    <m/>
    <m/>
    <m/>
    <m/>
    <m/>
    <m/>
    <m/>
    <m/>
    <m/>
    <m/>
    <m/>
  </r>
  <r>
    <x v="2"/>
    <x v="0"/>
    <x v="6"/>
    <x v="7"/>
    <m/>
    <n v="0"/>
    <m/>
    <m/>
    <m/>
    <m/>
    <m/>
    <m/>
    <m/>
    <m/>
    <m/>
    <m/>
    <m/>
    <m/>
    <m/>
    <m/>
    <m/>
    <m/>
    <m/>
    <m/>
    <m/>
    <m/>
    <m/>
    <m/>
    <m/>
    <m/>
    <m/>
    <m/>
    <m/>
    <m/>
    <m/>
  </r>
  <r>
    <x v="2"/>
    <x v="0"/>
    <x v="7"/>
    <x v="7"/>
    <m/>
    <n v="0"/>
    <m/>
    <m/>
    <m/>
    <m/>
    <m/>
    <m/>
    <m/>
    <m/>
    <m/>
    <m/>
    <m/>
    <m/>
    <m/>
    <m/>
    <m/>
    <m/>
    <m/>
    <m/>
    <m/>
    <m/>
    <m/>
    <m/>
    <m/>
    <m/>
    <m/>
    <m/>
    <m/>
    <m/>
    <m/>
  </r>
  <r>
    <x v="2"/>
    <x v="0"/>
    <x v="8"/>
    <x v="7"/>
    <m/>
    <n v="0"/>
    <m/>
    <m/>
    <m/>
    <m/>
    <m/>
    <m/>
    <m/>
    <m/>
    <m/>
    <m/>
    <m/>
    <m/>
    <m/>
    <m/>
    <m/>
    <m/>
    <m/>
    <m/>
    <m/>
    <m/>
    <m/>
    <m/>
    <m/>
    <m/>
    <m/>
    <m/>
    <m/>
    <m/>
    <m/>
  </r>
  <r>
    <x v="2"/>
    <x v="1"/>
    <x v="9"/>
    <x v="7"/>
    <m/>
    <n v="8183500"/>
    <m/>
    <m/>
    <m/>
    <m/>
    <m/>
    <m/>
    <m/>
    <m/>
    <m/>
    <m/>
    <m/>
    <m/>
    <m/>
    <m/>
    <m/>
    <m/>
    <m/>
    <m/>
    <m/>
    <m/>
    <m/>
    <m/>
    <m/>
    <m/>
    <m/>
    <m/>
    <m/>
    <m/>
    <m/>
  </r>
  <r>
    <x v="2"/>
    <x v="1"/>
    <x v="10"/>
    <x v="7"/>
    <m/>
    <n v="3043100"/>
    <m/>
    <m/>
    <m/>
    <m/>
    <m/>
    <m/>
    <m/>
    <m/>
    <m/>
    <m/>
    <m/>
    <m/>
    <m/>
    <m/>
    <m/>
    <m/>
    <m/>
    <m/>
    <m/>
    <m/>
    <m/>
    <m/>
    <m/>
    <m/>
    <m/>
    <m/>
    <m/>
    <m/>
    <m/>
  </r>
  <r>
    <x v="2"/>
    <x v="2"/>
    <x v="11"/>
    <x v="7"/>
    <m/>
    <n v="0"/>
    <m/>
    <m/>
    <m/>
    <m/>
    <m/>
    <m/>
    <m/>
    <m/>
    <m/>
    <m/>
    <m/>
    <m/>
    <m/>
    <m/>
    <m/>
    <m/>
    <m/>
    <m/>
    <m/>
    <m/>
    <m/>
    <m/>
    <m/>
    <m/>
    <m/>
    <m/>
    <m/>
    <m/>
    <m/>
  </r>
  <r>
    <x v="2"/>
    <x v="2"/>
    <x v="12"/>
    <x v="7"/>
    <m/>
    <n v="6205921"/>
    <m/>
    <m/>
    <m/>
    <m/>
    <m/>
    <m/>
    <m/>
    <m/>
    <m/>
    <m/>
    <m/>
    <m/>
    <m/>
    <m/>
    <m/>
    <m/>
    <m/>
    <m/>
    <m/>
    <m/>
    <m/>
    <m/>
    <m/>
    <m/>
    <m/>
    <m/>
    <m/>
    <m/>
    <m/>
  </r>
  <r>
    <x v="2"/>
    <x v="2"/>
    <x v="13"/>
    <x v="7"/>
    <m/>
    <n v="6220213"/>
    <m/>
    <m/>
    <m/>
    <m/>
    <m/>
    <m/>
    <m/>
    <m/>
    <m/>
    <m/>
    <m/>
    <m/>
    <m/>
    <m/>
    <m/>
    <m/>
    <m/>
    <m/>
    <m/>
    <m/>
    <m/>
    <m/>
    <m/>
    <m/>
    <m/>
    <m/>
    <m/>
    <m/>
    <m/>
  </r>
  <r>
    <x v="2"/>
    <x v="1"/>
    <x v="14"/>
    <x v="7"/>
    <m/>
    <n v="3853500"/>
    <m/>
    <m/>
    <m/>
    <m/>
    <m/>
    <m/>
    <m/>
    <m/>
    <m/>
    <m/>
    <m/>
    <m/>
    <m/>
    <m/>
    <m/>
    <m/>
    <m/>
    <m/>
    <m/>
    <m/>
    <m/>
    <m/>
    <m/>
    <m/>
    <m/>
    <m/>
    <m/>
    <m/>
    <m/>
  </r>
  <r>
    <x v="2"/>
    <x v="2"/>
    <x v="15"/>
    <x v="7"/>
    <m/>
    <n v="0"/>
    <m/>
    <m/>
    <m/>
    <m/>
    <m/>
    <m/>
    <m/>
    <m/>
    <m/>
    <m/>
    <m/>
    <m/>
    <m/>
    <m/>
    <m/>
    <m/>
    <m/>
    <m/>
    <m/>
    <m/>
    <m/>
    <m/>
    <m/>
    <m/>
    <m/>
    <m/>
    <m/>
    <m/>
    <m/>
  </r>
  <r>
    <x v="2"/>
    <x v="1"/>
    <x v="16"/>
    <x v="7"/>
    <m/>
    <n v="0"/>
    <m/>
    <m/>
    <m/>
    <m/>
    <m/>
    <m/>
    <m/>
    <m/>
    <m/>
    <m/>
    <m/>
    <m/>
    <m/>
    <m/>
    <m/>
    <m/>
    <m/>
    <m/>
    <m/>
    <m/>
    <m/>
    <m/>
    <m/>
    <m/>
    <m/>
    <m/>
    <m/>
    <m/>
    <m/>
  </r>
  <r>
    <x v="2"/>
    <x v="1"/>
    <x v="17"/>
    <x v="7"/>
    <m/>
    <n v="5030000"/>
    <m/>
    <m/>
    <m/>
    <m/>
    <m/>
    <m/>
    <m/>
    <m/>
    <m/>
    <m/>
    <m/>
    <m/>
    <m/>
    <m/>
    <m/>
    <m/>
    <m/>
    <m/>
    <m/>
    <m/>
    <m/>
    <m/>
    <m/>
    <m/>
    <m/>
    <m/>
    <m/>
    <m/>
    <m/>
  </r>
  <r>
    <x v="2"/>
    <x v="2"/>
    <x v="18"/>
    <x v="7"/>
    <m/>
    <n v="0"/>
    <m/>
    <m/>
    <m/>
    <m/>
    <m/>
    <m/>
    <m/>
    <m/>
    <m/>
    <m/>
    <m/>
    <m/>
    <m/>
    <m/>
    <m/>
    <m/>
    <m/>
    <m/>
    <m/>
    <m/>
    <m/>
    <m/>
    <m/>
    <m/>
    <m/>
    <m/>
    <m/>
    <m/>
    <m/>
  </r>
  <r>
    <x v="2"/>
    <x v="0"/>
    <x v="0"/>
    <x v="9"/>
    <n v="3411803"/>
    <n v="3872000"/>
    <m/>
    <m/>
    <m/>
    <m/>
    <m/>
    <m/>
    <m/>
    <m/>
    <m/>
    <m/>
    <m/>
    <m/>
    <m/>
    <m/>
    <m/>
    <m/>
    <m/>
    <m/>
    <m/>
    <n v="13.75"/>
    <m/>
    <n v="46.89"/>
    <e v="#N/A"/>
    <e v="#N/A"/>
    <e v="#N/A"/>
    <m/>
    <m/>
    <m/>
    <m/>
  </r>
  <r>
    <x v="2"/>
    <x v="0"/>
    <x v="1"/>
    <x v="9"/>
    <n v="23593298"/>
    <n v="0"/>
    <m/>
    <m/>
    <m/>
    <m/>
    <m/>
    <m/>
    <m/>
    <m/>
    <m/>
    <m/>
    <m/>
    <m/>
    <m/>
    <m/>
    <m/>
    <m/>
    <m/>
    <m/>
    <m/>
    <n v="9.56"/>
    <m/>
    <n v="20.010000000000002"/>
    <e v="#N/A"/>
    <e v="#N/A"/>
    <e v="#N/A"/>
    <m/>
    <m/>
    <m/>
    <m/>
  </r>
  <r>
    <x v="2"/>
    <x v="0"/>
    <x v="2"/>
    <x v="9"/>
    <n v="5881912"/>
    <n v="3601000"/>
    <m/>
    <m/>
    <m/>
    <m/>
    <m/>
    <m/>
    <m/>
    <m/>
    <m/>
    <m/>
    <m/>
    <m/>
    <m/>
    <m/>
    <m/>
    <m/>
    <m/>
    <m/>
    <m/>
    <n v="35.25"/>
    <m/>
    <n v="18.97"/>
    <e v="#N/A"/>
    <e v="#N/A"/>
    <e v="#N/A"/>
    <m/>
    <m/>
    <m/>
    <m/>
  </r>
  <r>
    <x v="2"/>
    <x v="0"/>
    <x v="3"/>
    <x v="9"/>
    <n v="9037114"/>
    <n v="1600750"/>
    <m/>
    <m/>
    <m/>
    <m/>
    <m/>
    <m/>
    <m/>
    <m/>
    <m/>
    <m/>
    <m/>
    <m/>
    <m/>
    <m/>
    <m/>
    <m/>
    <m/>
    <m/>
    <m/>
    <n v="21.01"/>
    <m/>
    <n v="34.659999999999997"/>
    <e v="#N/A"/>
    <e v="#N/A"/>
    <e v="#N/A"/>
    <m/>
    <m/>
    <m/>
    <m/>
  </r>
  <r>
    <x v="2"/>
    <x v="0"/>
    <x v="4"/>
    <x v="9"/>
    <n v="31244864"/>
    <n v="0"/>
    <m/>
    <m/>
    <m/>
    <m/>
    <m/>
    <m/>
    <m/>
    <m/>
    <m/>
    <m/>
    <m/>
    <m/>
    <m/>
    <m/>
    <m/>
    <m/>
    <m/>
    <m/>
    <m/>
    <n v="12.6"/>
    <m/>
    <n v="23.61"/>
    <e v="#N/A"/>
    <e v="#N/A"/>
    <e v="#N/A"/>
    <m/>
    <m/>
    <m/>
    <m/>
  </r>
  <r>
    <x v="2"/>
    <x v="0"/>
    <x v="5"/>
    <x v="9"/>
    <n v="9592370"/>
    <n v="1007000"/>
    <m/>
    <m/>
    <m/>
    <m/>
    <m/>
    <m/>
    <m/>
    <m/>
    <m/>
    <m/>
    <m/>
    <m/>
    <m/>
    <m/>
    <m/>
    <m/>
    <m/>
    <m/>
    <m/>
    <e v="#N/A"/>
    <m/>
    <n v="11.22"/>
    <e v="#N/A"/>
    <e v="#N/A"/>
    <e v="#N/A"/>
    <m/>
    <m/>
    <m/>
    <m/>
  </r>
  <r>
    <x v="2"/>
    <x v="0"/>
    <x v="6"/>
    <x v="9"/>
    <n v="6579251"/>
    <n v="1656000"/>
    <m/>
    <m/>
    <m/>
    <m/>
    <m/>
    <m/>
    <m/>
    <m/>
    <m/>
    <m/>
    <m/>
    <m/>
    <m/>
    <m/>
    <m/>
    <m/>
    <m/>
    <m/>
    <m/>
    <n v="8.76"/>
    <m/>
    <n v="45.23"/>
    <e v="#N/A"/>
    <e v="#N/A"/>
    <e v="#N/A"/>
    <m/>
    <m/>
    <m/>
    <m/>
  </r>
  <r>
    <x v="2"/>
    <x v="0"/>
    <x v="7"/>
    <x v="9"/>
    <n v="7601691"/>
    <n v="784000"/>
    <m/>
    <m/>
    <m/>
    <m/>
    <m/>
    <m/>
    <m/>
    <m/>
    <m/>
    <m/>
    <m/>
    <m/>
    <m/>
    <m/>
    <m/>
    <m/>
    <m/>
    <m/>
    <m/>
    <n v="19.11"/>
    <m/>
    <n v="37.46"/>
    <e v="#N/A"/>
    <e v="#N/A"/>
    <e v="#N/A"/>
    <m/>
    <m/>
    <m/>
    <m/>
  </r>
  <r>
    <x v="2"/>
    <x v="0"/>
    <x v="8"/>
    <x v="9"/>
    <n v="24608347"/>
    <n v="0"/>
    <m/>
    <m/>
    <m/>
    <m/>
    <m/>
    <m/>
    <m/>
    <m/>
    <m/>
    <m/>
    <m/>
    <m/>
    <m/>
    <m/>
    <m/>
    <m/>
    <m/>
    <m/>
    <m/>
    <n v="20.48"/>
    <m/>
    <n v="48.12"/>
    <e v="#N/A"/>
    <e v="#N/A"/>
    <e v="#N/A"/>
    <m/>
    <m/>
    <m/>
    <m/>
  </r>
  <r>
    <x v="2"/>
    <x v="1"/>
    <x v="9"/>
    <x v="9"/>
    <n v="13472381"/>
    <n v="1365000"/>
    <m/>
    <m/>
    <m/>
    <m/>
    <m/>
    <m/>
    <m/>
    <m/>
    <m/>
    <m/>
    <m/>
    <m/>
    <m/>
    <m/>
    <m/>
    <m/>
    <m/>
    <m/>
    <m/>
    <n v="71.319999999999993"/>
    <m/>
    <e v="#N/A"/>
    <n v="86.54"/>
    <n v="63.02"/>
    <n v="61.22"/>
    <m/>
    <m/>
    <m/>
    <m/>
  </r>
  <r>
    <x v="2"/>
    <x v="1"/>
    <x v="10"/>
    <x v="9"/>
    <n v="48890315"/>
    <n v="0"/>
    <m/>
    <m/>
    <m/>
    <m/>
    <m/>
    <m/>
    <m/>
    <m/>
    <m/>
    <m/>
    <m/>
    <m/>
    <m/>
    <m/>
    <m/>
    <m/>
    <m/>
    <m/>
    <m/>
    <n v="30.97"/>
    <m/>
    <e v="#N/A"/>
    <n v="90.44"/>
    <n v="70.05"/>
    <n v="69.319999999999993"/>
    <m/>
    <m/>
    <m/>
    <m/>
  </r>
  <r>
    <x v="2"/>
    <x v="2"/>
    <x v="11"/>
    <x v="9"/>
    <n v="7434202"/>
    <n v="2869100"/>
    <m/>
    <m/>
    <m/>
    <m/>
    <m/>
    <m/>
    <m/>
    <m/>
    <m/>
    <m/>
    <m/>
    <m/>
    <m/>
    <m/>
    <m/>
    <m/>
    <m/>
    <m/>
    <m/>
    <n v="100.25"/>
    <m/>
    <e v="#N/A"/>
    <n v="97.61"/>
    <n v="79.319999999999993"/>
    <n v="73.52"/>
    <m/>
    <m/>
    <m/>
    <m/>
  </r>
  <r>
    <x v="2"/>
    <x v="2"/>
    <x v="12"/>
    <x v="9"/>
    <n v="23174462"/>
    <n v="0"/>
    <m/>
    <m/>
    <m/>
    <m/>
    <m/>
    <m/>
    <m/>
    <m/>
    <m/>
    <m/>
    <m/>
    <m/>
    <m/>
    <m/>
    <m/>
    <m/>
    <m/>
    <m/>
    <m/>
    <n v="128.1"/>
    <m/>
    <e v="#N/A"/>
    <n v="98.3"/>
    <n v="77.599999999999994"/>
    <n v="75.47"/>
    <m/>
    <m/>
    <m/>
    <m/>
  </r>
  <r>
    <x v="2"/>
    <x v="2"/>
    <x v="13"/>
    <x v="9"/>
    <n v="23285086"/>
    <n v="2035000"/>
    <m/>
    <m/>
    <m/>
    <m/>
    <m/>
    <m/>
    <m/>
    <m/>
    <m/>
    <m/>
    <m/>
    <m/>
    <m/>
    <m/>
    <m/>
    <m/>
    <m/>
    <m/>
    <m/>
    <n v="183.84"/>
    <m/>
    <e v="#N/A"/>
    <n v="93.91"/>
    <n v="79.56"/>
    <n v="71.89"/>
    <m/>
    <m/>
    <m/>
    <m/>
  </r>
  <r>
    <x v="2"/>
    <x v="1"/>
    <x v="14"/>
    <x v="9"/>
    <n v="9669258"/>
    <n v="1315553"/>
    <m/>
    <m/>
    <m/>
    <m/>
    <m/>
    <m/>
    <m/>
    <m/>
    <m/>
    <m/>
    <m/>
    <m/>
    <m/>
    <m/>
    <m/>
    <m/>
    <m/>
    <m/>
    <m/>
    <n v="62.88"/>
    <m/>
    <e v="#N/A"/>
    <n v="85.98"/>
    <n v="76.48"/>
    <n v="77.14"/>
    <m/>
    <m/>
    <m/>
    <m/>
  </r>
  <r>
    <x v="2"/>
    <x v="2"/>
    <x v="15"/>
    <x v="9"/>
    <n v="5606771"/>
    <n v="0"/>
    <m/>
    <m/>
    <m/>
    <m/>
    <m/>
    <m/>
    <m/>
    <m/>
    <m/>
    <m/>
    <m/>
    <m/>
    <m/>
    <m/>
    <m/>
    <m/>
    <m/>
    <m/>
    <m/>
    <n v="41.8"/>
    <m/>
    <e v="#N/A"/>
    <n v="97.66"/>
    <n v="87.08"/>
    <n v="88"/>
    <m/>
    <m/>
    <m/>
    <m/>
  </r>
  <r>
    <x v="2"/>
    <x v="1"/>
    <x v="16"/>
    <x v="9"/>
    <n v="26080583"/>
    <n v="0"/>
    <m/>
    <m/>
    <m/>
    <m/>
    <m/>
    <m/>
    <m/>
    <m/>
    <m/>
    <m/>
    <m/>
    <m/>
    <m/>
    <m/>
    <m/>
    <m/>
    <m/>
    <m/>
    <m/>
    <n v="14.66"/>
    <m/>
    <e v="#N/A"/>
    <n v="88.81"/>
    <n v="72.69"/>
    <n v="69.64"/>
    <m/>
    <m/>
    <m/>
    <m/>
  </r>
  <r>
    <x v="2"/>
    <x v="1"/>
    <x v="17"/>
    <x v="9"/>
    <n v="10649818"/>
    <n v="0"/>
    <m/>
    <m/>
    <m/>
    <m/>
    <m/>
    <m/>
    <m/>
    <m/>
    <m/>
    <m/>
    <m/>
    <m/>
    <m/>
    <m/>
    <m/>
    <m/>
    <m/>
    <m/>
    <m/>
    <n v="20.2"/>
    <m/>
    <e v="#N/A"/>
    <n v="88.79"/>
    <n v="82.93"/>
    <n v="78.81"/>
    <m/>
    <m/>
    <m/>
    <m/>
  </r>
  <r>
    <x v="2"/>
    <x v="2"/>
    <x v="18"/>
    <x v="9"/>
    <n v="9668368"/>
    <n v="3929100"/>
    <m/>
    <m/>
    <m/>
    <m/>
    <m/>
    <m/>
    <m/>
    <m/>
    <m/>
    <m/>
    <m/>
    <m/>
    <m/>
    <m/>
    <m/>
    <m/>
    <m/>
    <m/>
    <m/>
    <n v="59.86"/>
    <m/>
    <e v="#N/A"/>
    <n v="87.27"/>
    <n v="77.790000000000006"/>
    <n v="86.63"/>
    <m/>
    <m/>
    <m/>
    <m/>
  </r>
  <r>
    <x v="2"/>
    <x v="0"/>
    <x v="0"/>
    <x v="11"/>
    <m/>
    <m/>
    <m/>
    <m/>
    <m/>
    <m/>
    <m/>
    <m/>
    <m/>
    <m/>
    <m/>
    <m/>
    <m/>
    <m/>
    <m/>
    <m/>
    <m/>
    <m/>
    <m/>
    <m/>
    <m/>
    <m/>
    <m/>
    <n v="46.89"/>
    <e v="#N/A"/>
    <e v="#N/A"/>
    <e v="#N/A"/>
    <m/>
    <m/>
    <m/>
    <m/>
  </r>
  <r>
    <x v="2"/>
    <x v="0"/>
    <x v="1"/>
    <x v="11"/>
    <m/>
    <m/>
    <m/>
    <m/>
    <m/>
    <m/>
    <m/>
    <m/>
    <m/>
    <m/>
    <m/>
    <m/>
    <m/>
    <m/>
    <m/>
    <m/>
    <m/>
    <m/>
    <m/>
    <m/>
    <m/>
    <m/>
    <m/>
    <n v="20.010000000000002"/>
    <e v="#N/A"/>
    <e v="#N/A"/>
    <e v="#N/A"/>
    <m/>
    <m/>
    <m/>
    <m/>
  </r>
  <r>
    <x v="2"/>
    <x v="0"/>
    <x v="2"/>
    <x v="11"/>
    <m/>
    <m/>
    <m/>
    <m/>
    <m/>
    <m/>
    <m/>
    <m/>
    <m/>
    <m/>
    <m/>
    <m/>
    <m/>
    <m/>
    <m/>
    <m/>
    <m/>
    <m/>
    <m/>
    <m/>
    <m/>
    <m/>
    <m/>
    <n v="18.97"/>
    <e v="#N/A"/>
    <e v="#N/A"/>
    <e v="#N/A"/>
    <m/>
    <m/>
    <m/>
    <m/>
  </r>
  <r>
    <x v="2"/>
    <x v="0"/>
    <x v="3"/>
    <x v="11"/>
    <m/>
    <m/>
    <m/>
    <m/>
    <m/>
    <m/>
    <m/>
    <m/>
    <m/>
    <m/>
    <m/>
    <m/>
    <m/>
    <m/>
    <m/>
    <m/>
    <m/>
    <m/>
    <m/>
    <m/>
    <m/>
    <m/>
    <m/>
    <n v="34.659999999999997"/>
    <e v="#N/A"/>
    <e v="#N/A"/>
    <e v="#N/A"/>
    <m/>
    <m/>
    <m/>
    <m/>
  </r>
  <r>
    <x v="2"/>
    <x v="0"/>
    <x v="4"/>
    <x v="11"/>
    <m/>
    <m/>
    <m/>
    <m/>
    <m/>
    <m/>
    <m/>
    <m/>
    <m/>
    <m/>
    <m/>
    <m/>
    <m/>
    <m/>
    <m/>
    <m/>
    <m/>
    <m/>
    <m/>
    <m/>
    <m/>
    <m/>
    <m/>
    <n v="23.61"/>
    <e v="#N/A"/>
    <e v="#N/A"/>
    <e v="#N/A"/>
    <m/>
    <m/>
    <m/>
    <m/>
  </r>
  <r>
    <x v="2"/>
    <x v="0"/>
    <x v="5"/>
    <x v="11"/>
    <m/>
    <m/>
    <m/>
    <m/>
    <m/>
    <m/>
    <m/>
    <m/>
    <m/>
    <m/>
    <m/>
    <m/>
    <m/>
    <m/>
    <m/>
    <m/>
    <m/>
    <m/>
    <m/>
    <m/>
    <m/>
    <m/>
    <m/>
    <n v="11.22"/>
    <e v="#N/A"/>
    <e v="#N/A"/>
    <e v="#N/A"/>
    <m/>
    <m/>
    <m/>
    <m/>
  </r>
  <r>
    <x v="2"/>
    <x v="0"/>
    <x v="6"/>
    <x v="11"/>
    <m/>
    <m/>
    <m/>
    <m/>
    <m/>
    <m/>
    <m/>
    <m/>
    <m/>
    <m/>
    <m/>
    <m/>
    <m/>
    <m/>
    <m/>
    <m/>
    <m/>
    <m/>
    <m/>
    <m/>
    <m/>
    <m/>
    <m/>
    <n v="45.23"/>
    <e v="#N/A"/>
    <e v="#N/A"/>
    <e v="#N/A"/>
    <m/>
    <m/>
    <m/>
    <m/>
  </r>
  <r>
    <x v="2"/>
    <x v="0"/>
    <x v="7"/>
    <x v="11"/>
    <m/>
    <m/>
    <m/>
    <m/>
    <m/>
    <m/>
    <m/>
    <m/>
    <m/>
    <m/>
    <m/>
    <m/>
    <m/>
    <m/>
    <m/>
    <m/>
    <m/>
    <m/>
    <m/>
    <m/>
    <m/>
    <m/>
    <m/>
    <n v="37.46"/>
    <e v="#N/A"/>
    <e v="#N/A"/>
    <e v="#N/A"/>
    <m/>
    <m/>
    <m/>
    <m/>
  </r>
  <r>
    <x v="2"/>
    <x v="0"/>
    <x v="8"/>
    <x v="11"/>
    <m/>
    <m/>
    <m/>
    <m/>
    <m/>
    <m/>
    <m/>
    <m/>
    <m/>
    <m/>
    <m/>
    <m/>
    <m/>
    <m/>
    <m/>
    <m/>
    <m/>
    <m/>
    <m/>
    <m/>
    <m/>
    <m/>
    <m/>
    <n v="48.12"/>
    <e v="#N/A"/>
    <e v="#N/A"/>
    <e v="#N/A"/>
    <m/>
    <m/>
    <m/>
    <m/>
  </r>
  <r>
    <x v="2"/>
    <x v="1"/>
    <x v="9"/>
    <x v="11"/>
    <m/>
    <m/>
    <m/>
    <m/>
    <m/>
    <m/>
    <m/>
    <m/>
    <m/>
    <m/>
    <m/>
    <m/>
    <m/>
    <m/>
    <m/>
    <m/>
    <m/>
    <m/>
    <m/>
    <m/>
    <m/>
    <m/>
    <m/>
    <e v="#N/A"/>
    <n v="86.54"/>
    <n v="63.02"/>
    <n v="61.22"/>
    <m/>
    <m/>
    <m/>
    <m/>
  </r>
  <r>
    <x v="2"/>
    <x v="1"/>
    <x v="10"/>
    <x v="11"/>
    <m/>
    <m/>
    <m/>
    <m/>
    <m/>
    <m/>
    <m/>
    <m/>
    <m/>
    <m/>
    <m/>
    <m/>
    <m/>
    <m/>
    <m/>
    <m/>
    <m/>
    <m/>
    <m/>
    <m/>
    <m/>
    <m/>
    <m/>
    <e v="#N/A"/>
    <n v="90.44"/>
    <n v="70.05"/>
    <n v="69.319999999999993"/>
    <m/>
    <m/>
    <m/>
    <m/>
  </r>
  <r>
    <x v="2"/>
    <x v="2"/>
    <x v="11"/>
    <x v="11"/>
    <m/>
    <m/>
    <m/>
    <m/>
    <m/>
    <m/>
    <m/>
    <m/>
    <m/>
    <m/>
    <m/>
    <m/>
    <m/>
    <m/>
    <m/>
    <m/>
    <m/>
    <m/>
    <m/>
    <m/>
    <m/>
    <m/>
    <m/>
    <e v="#N/A"/>
    <n v="97.61"/>
    <n v="79.319999999999993"/>
    <n v="73.52"/>
    <m/>
    <m/>
    <m/>
    <m/>
  </r>
  <r>
    <x v="2"/>
    <x v="2"/>
    <x v="12"/>
    <x v="11"/>
    <m/>
    <m/>
    <m/>
    <m/>
    <m/>
    <m/>
    <m/>
    <m/>
    <m/>
    <m/>
    <m/>
    <m/>
    <m/>
    <m/>
    <m/>
    <m/>
    <m/>
    <m/>
    <m/>
    <m/>
    <m/>
    <m/>
    <m/>
    <e v="#N/A"/>
    <n v="98.3"/>
    <n v="77.599999999999994"/>
    <n v="75.47"/>
    <m/>
    <m/>
    <m/>
    <m/>
  </r>
  <r>
    <x v="2"/>
    <x v="2"/>
    <x v="13"/>
    <x v="11"/>
    <m/>
    <m/>
    <m/>
    <m/>
    <m/>
    <m/>
    <m/>
    <m/>
    <m/>
    <m/>
    <m/>
    <m/>
    <m/>
    <m/>
    <m/>
    <m/>
    <m/>
    <m/>
    <m/>
    <m/>
    <m/>
    <m/>
    <m/>
    <e v="#N/A"/>
    <n v="93.91"/>
    <n v="79.56"/>
    <n v="71.89"/>
    <m/>
    <m/>
    <m/>
    <m/>
  </r>
  <r>
    <x v="2"/>
    <x v="1"/>
    <x v="14"/>
    <x v="11"/>
    <m/>
    <m/>
    <m/>
    <m/>
    <m/>
    <m/>
    <m/>
    <m/>
    <m/>
    <m/>
    <m/>
    <m/>
    <m/>
    <m/>
    <m/>
    <m/>
    <m/>
    <m/>
    <m/>
    <m/>
    <m/>
    <m/>
    <m/>
    <e v="#N/A"/>
    <n v="85.98"/>
    <n v="76.48"/>
    <n v="77.14"/>
    <m/>
    <m/>
    <m/>
    <m/>
  </r>
  <r>
    <x v="2"/>
    <x v="2"/>
    <x v="15"/>
    <x v="11"/>
    <m/>
    <m/>
    <m/>
    <m/>
    <m/>
    <m/>
    <m/>
    <m/>
    <m/>
    <m/>
    <m/>
    <m/>
    <m/>
    <m/>
    <m/>
    <m/>
    <m/>
    <m/>
    <m/>
    <m/>
    <m/>
    <m/>
    <m/>
    <e v="#N/A"/>
    <n v="97.66"/>
    <n v="87.08"/>
    <n v="88"/>
    <m/>
    <m/>
    <m/>
    <m/>
  </r>
  <r>
    <x v="2"/>
    <x v="1"/>
    <x v="16"/>
    <x v="11"/>
    <m/>
    <m/>
    <m/>
    <m/>
    <m/>
    <m/>
    <m/>
    <m/>
    <m/>
    <m/>
    <m/>
    <m/>
    <m/>
    <m/>
    <m/>
    <m/>
    <m/>
    <m/>
    <m/>
    <m/>
    <m/>
    <m/>
    <m/>
    <e v="#N/A"/>
    <n v="88.81"/>
    <n v="72.69"/>
    <n v="69.64"/>
    <m/>
    <m/>
    <m/>
    <m/>
  </r>
  <r>
    <x v="2"/>
    <x v="1"/>
    <x v="17"/>
    <x v="11"/>
    <m/>
    <m/>
    <m/>
    <m/>
    <m/>
    <m/>
    <m/>
    <m/>
    <m/>
    <m/>
    <m/>
    <m/>
    <m/>
    <m/>
    <m/>
    <m/>
    <m/>
    <m/>
    <m/>
    <m/>
    <m/>
    <m/>
    <m/>
    <e v="#N/A"/>
    <n v="88.79"/>
    <n v="82.93"/>
    <n v="78.81"/>
    <m/>
    <m/>
    <m/>
    <m/>
  </r>
  <r>
    <x v="2"/>
    <x v="2"/>
    <x v="18"/>
    <x v="11"/>
    <m/>
    <m/>
    <m/>
    <m/>
    <m/>
    <m/>
    <m/>
    <m/>
    <m/>
    <m/>
    <m/>
    <m/>
    <m/>
    <m/>
    <m/>
    <m/>
    <m/>
    <m/>
    <m/>
    <m/>
    <m/>
    <m/>
    <m/>
    <e v="#N/A"/>
    <n v="87.27"/>
    <n v="77.790000000000006"/>
    <n v="86.63"/>
    <m/>
    <m/>
    <m/>
    <m/>
  </r>
  <r>
    <x v="2"/>
    <x v="0"/>
    <x v="0"/>
    <x v="11"/>
    <m/>
    <m/>
    <m/>
    <m/>
    <m/>
    <m/>
    <m/>
    <m/>
    <m/>
    <m/>
    <m/>
    <m/>
    <m/>
    <m/>
    <m/>
    <m/>
    <m/>
    <m/>
    <m/>
    <m/>
    <m/>
    <m/>
    <m/>
    <n v="46.89"/>
    <e v="#N/A"/>
    <e v="#N/A"/>
    <e v="#N/A"/>
    <m/>
    <m/>
    <m/>
    <m/>
  </r>
  <r>
    <x v="2"/>
    <x v="0"/>
    <x v="1"/>
    <x v="11"/>
    <m/>
    <m/>
    <m/>
    <m/>
    <m/>
    <m/>
    <m/>
    <m/>
    <m/>
    <m/>
    <m/>
    <m/>
    <m/>
    <m/>
    <m/>
    <m/>
    <m/>
    <m/>
    <m/>
    <m/>
    <m/>
    <m/>
    <m/>
    <n v="20.010000000000002"/>
    <e v="#N/A"/>
    <e v="#N/A"/>
    <e v="#N/A"/>
    <m/>
    <m/>
    <m/>
    <m/>
  </r>
  <r>
    <x v="2"/>
    <x v="0"/>
    <x v="2"/>
    <x v="11"/>
    <m/>
    <m/>
    <m/>
    <m/>
    <m/>
    <m/>
    <m/>
    <m/>
    <m/>
    <m/>
    <m/>
    <m/>
    <m/>
    <m/>
    <m/>
    <m/>
    <m/>
    <m/>
    <m/>
    <m/>
    <m/>
    <m/>
    <m/>
    <n v="18.97"/>
    <e v="#N/A"/>
    <e v="#N/A"/>
    <e v="#N/A"/>
    <m/>
    <m/>
    <m/>
    <m/>
  </r>
  <r>
    <x v="2"/>
    <x v="0"/>
    <x v="3"/>
    <x v="11"/>
    <m/>
    <m/>
    <m/>
    <m/>
    <m/>
    <m/>
    <m/>
    <m/>
    <m/>
    <m/>
    <m/>
    <m/>
    <m/>
    <m/>
    <m/>
    <m/>
    <m/>
    <m/>
    <m/>
    <m/>
    <m/>
    <m/>
    <m/>
    <n v="34.659999999999997"/>
    <e v="#N/A"/>
    <e v="#N/A"/>
    <e v="#N/A"/>
    <m/>
    <m/>
    <m/>
    <m/>
  </r>
  <r>
    <x v="2"/>
    <x v="0"/>
    <x v="4"/>
    <x v="11"/>
    <m/>
    <m/>
    <m/>
    <m/>
    <m/>
    <m/>
    <m/>
    <m/>
    <m/>
    <m/>
    <m/>
    <m/>
    <m/>
    <m/>
    <m/>
    <m/>
    <m/>
    <m/>
    <m/>
    <m/>
    <m/>
    <m/>
    <m/>
    <n v="23.61"/>
    <e v="#N/A"/>
    <e v="#N/A"/>
    <e v="#N/A"/>
    <m/>
    <m/>
    <m/>
    <m/>
  </r>
  <r>
    <x v="2"/>
    <x v="0"/>
    <x v="5"/>
    <x v="11"/>
    <m/>
    <m/>
    <m/>
    <m/>
    <m/>
    <m/>
    <m/>
    <m/>
    <m/>
    <m/>
    <m/>
    <m/>
    <m/>
    <m/>
    <m/>
    <m/>
    <m/>
    <m/>
    <m/>
    <m/>
    <m/>
    <m/>
    <m/>
    <n v="11.22"/>
    <e v="#N/A"/>
    <e v="#N/A"/>
    <e v="#N/A"/>
    <m/>
    <m/>
    <m/>
    <m/>
  </r>
  <r>
    <x v="2"/>
    <x v="0"/>
    <x v="6"/>
    <x v="11"/>
    <m/>
    <m/>
    <m/>
    <m/>
    <m/>
    <m/>
    <m/>
    <m/>
    <m/>
    <m/>
    <m/>
    <m/>
    <m/>
    <m/>
    <m/>
    <m/>
    <m/>
    <m/>
    <m/>
    <m/>
    <m/>
    <m/>
    <m/>
    <n v="45.23"/>
    <e v="#N/A"/>
    <e v="#N/A"/>
    <e v="#N/A"/>
    <m/>
    <m/>
    <m/>
    <m/>
  </r>
  <r>
    <x v="2"/>
    <x v="0"/>
    <x v="7"/>
    <x v="11"/>
    <m/>
    <m/>
    <m/>
    <m/>
    <m/>
    <m/>
    <m/>
    <m/>
    <m/>
    <m/>
    <m/>
    <m/>
    <m/>
    <m/>
    <m/>
    <m/>
    <m/>
    <m/>
    <m/>
    <m/>
    <m/>
    <m/>
    <m/>
    <n v="37.46"/>
    <e v="#N/A"/>
    <e v="#N/A"/>
    <e v="#N/A"/>
    <m/>
    <m/>
    <m/>
    <m/>
  </r>
  <r>
    <x v="2"/>
    <x v="0"/>
    <x v="8"/>
    <x v="11"/>
    <m/>
    <m/>
    <m/>
    <m/>
    <m/>
    <m/>
    <m/>
    <m/>
    <m/>
    <m/>
    <m/>
    <m/>
    <m/>
    <m/>
    <m/>
    <m/>
    <m/>
    <m/>
    <m/>
    <m/>
    <m/>
    <m/>
    <m/>
    <n v="48.12"/>
    <e v="#N/A"/>
    <e v="#N/A"/>
    <e v="#N/A"/>
    <m/>
    <m/>
    <m/>
    <m/>
  </r>
  <r>
    <x v="2"/>
    <x v="1"/>
    <x v="9"/>
    <x v="11"/>
    <m/>
    <m/>
    <m/>
    <m/>
    <m/>
    <m/>
    <m/>
    <m/>
    <m/>
    <m/>
    <m/>
    <m/>
    <m/>
    <m/>
    <m/>
    <m/>
    <m/>
    <m/>
    <m/>
    <m/>
    <m/>
    <m/>
    <m/>
    <e v="#N/A"/>
    <n v="86.54"/>
    <n v="63.02"/>
    <n v="61.22"/>
    <m/>
    <m/>
    <m/>
    <m/>
  </r>
  <r>
    <x v="2"/>
    <x v="1"/>
    <x v="10"/>
    <x v="11"/>
    <m/>
    <m/>
    <m/>
    <m/>
    <m/>
    <m/>
    <m/>
    <m/>
    <m/>
    <m/>
    <m/>
    <m/>
    <m/>
    <m/>
    <m/>
    <m/>
    <m/>
    <m/>
    <m/>
    <m/>
    <m/>
    <m/>
    <m/>
    <e v="#N/A"/>
    <n v="90.44"/>
    <n v="70.05"/>
    <n v="69.319999999999993"/>
    <m/>
    <m/>
    <m/>
    <m/>
  </r>
  <r>
    <x v="2"/>
    <x v="2"/>
    <x v="11"/>
    <x v="11"/>
    <m/>
    <m/>
    <m/>
    <m/>
    <m/>
    <m/>
    <m/>
    <m/>
    <m/>
    <m/>
    <m/>
    <m/>
    <m/>
    <m/>
    <m/>
    <m/>
    <m/>
    <m/>
    <m/>
    <m/>
    <m/>
    <m/>
    <m/>
    <e v="#N/A"/>
    <n v="97.61"/>
    <n v="79.319999999999993"/>
    <n v="73.52"/>
    <m/>
    <m/>
    <m/>
    <m/>
  </r>
  <r>
    <x v="2"/>
    <x v="2"/>
    <x v="12"/>
    <x v="11"/>
    <m/>
    <m/>
    <m/>
    <m/>
    <m/>
    <m/>
    <m/>
    <m/>
    <m/>
    <m/>
    <m/>
    <m/>
    <m/>
    <m/>
    <m/>
    <m/>
    <m/>
    <m/>
    <m/>
    <m/>
    <m/>
    <m/>
    <m/>
    <e v="#N/A"/>
    <n v="98.3"/>
    <n v="77.599999999999994"/>
    <n v="75.47"/>
    <m/>
    <m/>
    <m/>
    <m/>
  </r>
  <r>
    <x v="2"/>
    <x v="2"/>
    <x v="13"/>
    <x v="11"/>
    <m/>
    <m/>
    <m/>
    <m/>
    <m/>
    <m/>
    <m/>
    <m/>
    <m/>
    <m/>
    <m/>
    <m/>
    <m/>
    <m/>
    <m/>
    <m/>
    <m/>
    <m/>
    <m/>
    <m/>
    <m/>
    <m/>
    <m/>
    <e v="#N/A"/>
    <n v="93.91"/>
    <n v="79.56"/>
    <n v="71.89"/>
    <m/>
    <m/>
    <m/>
    <m/>
  </r>
  <r>
    <x v="2"/>
    <x v="1"/>
    <x v="14"/>
    <x v="11"/>
    <m/>
    <m/>
    <m/>
    <m/>
    <m/>
    <m/>
    <m/>
    <m/>
    <m/>
    <m/>
    <m/>
    <m/>
    <m/>
    <m/>
    <m/>
    <m/>
    <m/>
    <m/>
    <m/>
    <m/>
    <m/>
    <m/>
    <m/>
    <e v="#N/A"/>
    <n v="85.98"/>
    <n v="76.48"/>
    <n v="77.14"/>
    <m/>
    <m/>
    <m/>
    <m/>
  </r>
  <r>
    <x v="2"/>
    <x v="2"/>
    <x v="15"/>
    <x v="11"/>
    <m/>
    <m/>
    <m/>
    <m/>
    <m/>
    <m/>
    <m/>
    <m/>
    <m/>
    <m/>
    <m/>
    <m/>
    <m/>
    <m/>
    <m/>
    <m/>
    <m/>
    <m/>
    <m/>
    <m/>
    <m/>
    <m/>
    <m/>
    <e v="#N/A"/>
    <n v="97.66"/>
    <n v="87.08"/>
    <n v="88"/>
    <m/>
    <m/>
    <m/>
    <m/>
  </r>
  <r>
    <x v="2"/>
    <x v="1"/>
    <x v="16"/>
    <x v="11"/>
    <m/>
    <m/>
    <m/>
    <m/>
    <m/>
    <m/>
    <m/>
    <m/>
    <m/>
    <m/>
    <m/>
    <m/>
    <m/>
    <m/>
    <m/>
    <m/>
    <m/>
    <m/>
    <m/>
    <m/>
    <m/>
    <m/>
    <m/>
    <e v="#N/A"/>
    <n v="88.81"/>
    <n v="72.69"/>
    <n v="69.64"/>
    <m/>
    <m/>
    <m/>
    <m/>
  </r>
  <r>
    <x v="2"/>
    <x v="1"/>
    <x v="17"/>
    <x v="11"/>
    <m/>
    <m/>
    <m/>
    <m/>
    <m/>
    <m/>
    <m/>
    <m/>
    <m/>
    <m/>
    <m/>
    <m/>
    <m/>
    <m/>
    <m/>
    <m/>
    <m/>
    <m/>
    <m/>
    <m/>
    <m/>
    <m/>
    <m/>
    <e v="#N/A"/>
    <n v="88.79"/>
    <n v="82.93"/>
    <n v="78.81"/>
    <m/>
    <m/>
    <m/>
    <m/>
  </r>
  <r>
    <x v="2"/>
    <x v="2"/>
    <x v="18"/>
    <x v="11"/>
    <m/>
    <m/>
    <m/>
    <m/>
    <m/>
    <m/>
    <m/>
    <m/>
    <m/>
    <m/>
    <m/>
    <m/>
    <m/>
    <m/>
    <m/>
    <m/>
    <m/>
    <m/>
    <m/>
    <m/>
    <m/>
    <m/>
    <m/>
    <e v="#N/A"/>
    <n v="87.27"/>
    <n v="77.790000000000006"/>
    <n v="86.63"/>
    <m/>
    <m/>
    <m/>
    <m/>
  </r>
  <r>
    <x v="2"/>
    <x v="0"/>
    <x v="0"/>
    <x v="3"/>
    <m/>
    <m/>
    <m/>
    <m/>
    <m/>
    <m/>
    <m/>
    <m/>
    <m/>
    <m/>
    <m/>
    <m/>
    <m/>
    <m/>
    <m/>
    <m/>
    <m/>
    <m/>
    <m/>
    <m/>
    <m/>
    <n v="13.75"/>
    <m/>
    <n v="46.89"/>
    <e v="#N/A"/>
    <e v="#N/A"/>
    <e v="#N/A"/>
    <m/>
    <m/>
    <m/>
    <m/>
  </r>
  <r>
    <x v="2"/>
    <x v="0"/>
    <x v="1"/>
    <x v="3"/>
    <m/>
    <m/>
    <m/>
    <m/>
    <m/>
    <m/>
    <m/>
    <m/>
    <m/>
    <m/>
    <m/>
    <m/>
    <m/>
    <m/>
    <m/>
    <m/>
    <m/>
    <m/>
    <m/>
    <m/>
    <m/>
    <n v="9.56"/>
    <m/>
    <n v="20.010000000000002"/>
    <e v="#N/A"/>
    <e v="#N/A"/>
    <e v="#N/A"/>
    <m/>
    <m/>
    <m/>
    <m/>
  </r>
  <r>
    <x v="2"/>
    <x v="0"/>
    <x v="2"/>
    <x v="3"/>
    <m/>
    <m/>
    <m/>
    <m/>
    <m/>
    <m/>
    <m/>
    <m/>
    <m/>
    <m/>
    <m/>
    <m/>
    <m/>
    <m/>
    <m/>
    <m/>
    <m/>
    <m/>
    <m/>
    <m/>
    <m/>
    <n v="35.25"/>
    <m/>
    <n v="18.97"/>
    <e v="#N/A"/>
    <e v="#N/A"/>
    <e v="#N/A"/>
    <m/>
    <m/>
    <m/>
    <m/>
  </r>
  <r>
    <x v="2"/>
    <x v="0"/>
    <x v="3"/>
    <x v="3"/>
    <m/>
    <m/>
    <m/>
    <m/>
    <m/>
    <m/>
    <m/>
    <m/>
    <m/>
    <m/>
    <m/>
    <m/>
    <m/>
    <m/>
    <m/>
    <m/>
    <m/>
    <m/>
    <m/>
    <m/>
    <m/>
    <n v="21.01"/>
    <m/>
    <n v="34.659999999999997"/>
    <e v="#N/A"/>
    <e v="#N/A"/>
    <e v="#N/A"/>
    <m/>
    <m/>
    <m/>
    <m/>
  </r>
  <r>
    <x v="2"/>
    <x v="0"/>
    <x v="4"/>
    <x v="3"/>
    <m/>
    <m/>
    <m/>
    <m/>
    <m/>
    <m/>
    <m/>
    <m/>
    <m/>
    <m/>
    <m/>
    <m/>
    <m/>
    <m/>
    <m/>
    <m/>
    <m/>
    <m/>
    <m/>
    <m/>
    <m/>
    <n v="12.6"/>
    <m/>
    <n v="23.61"/>
    <e v="#N/A"/>
    <e v="#N/A"/>
    <e v="#N/A"/>
    <m/>
    <m/>
    <m/>
    <m/>
  </r>
  <r>
    <x v="2"/>
    <x v="0"/>
    <x v="5"/>
    <x v="3"/>
    <m/>
    <m/>
    <m/>
    <m/>
    <m/>
    <m/>
    <m/>
    <m/>
    <m/>
    <m/>
    <m/>
    <m/>
    <m/>
    <m/>
    <m/>
    <m/>
    <m/>
    <m/>
    <m/>
    <m/>
    <m/>
    <e v="#N/A"/>
    <m/>
    <n v="11.22"/>
    <e v="#N/A"/>
    <e v="#N/A"/>
    <e v="#N/A"/>
    <m/>
    <m/>
    <m/>
    <m/>
  </r>
  <r>
    <x v="2"/>
    <x v="0"/>
    <x v="6"/>
    <x v="3"/>
    <m/>
    <m/>
    <m/>
    <m/>
    <m/>
    <m/>
    <m/>
    <m/>
    <m/>
    <m/>
    <m/>
    <m/>
    <m/>
    <m/>
    <m/>
    <m/>
    <m/>
    <m/>
    <m/>
    <m/>
    <m/>
    <n v="8.76"/>
    <m/>
    <n v="45.23"/>
    <e v="#N/A"/>
    <e v="#N/A"/>
    <e v="#N/A"/>
    <m/>
    <m/>
    <m/>
    <m/>
  </r>
  <r>
    <x v="2"/>
    <x v="0"/>
    <x v="7"/>
    <x v="3"/>
    <m/>
    <m/>
    <m/>
    <m/>
    <m/>
    <m/>
    <m/>
    <m/>
    <m/>
    <m/>
    <m/>
    <m/>
    <m/>
    <m/>
    <m/>
    <m/>
    <m/>
    <m/>
    <m/>
    <m/>
    <m/>
    <n v="19.11"/>
    <m/>
    <n v="37.46"/>
    <e v="#N/A"/>
    <e v="#N/A"/>
    <e v="#N/A"/>
    <m/>
    <m/>
    <m/>
    <m/>
  </r>
  <r>
    <x v="2"/>
    <x v="0"/>
    <x v="8"/>
    <x v="3"/>
    <m/>
    <m/>
    <m/>
    <m/>
    <m/>
    <m/>
    <m/>
    <m/>
    <m/>
    <m/>
    <m/>
    <m/>
    <m/>
    <m/>
    <m/>
    <m/>
    <m/>
    <m/>
    <m/>
    <m/>
    <m/>
    <n v="20.48"/>
    <m/>
    <n v="48.12"/>
    <e v="#N/A"/>
    <e v="#N/A"/>
    <e v="#N/A"/>
    <m/>
    <m/>
    <m/>
    <m/>
  </r>
  <r>
    <x v="2"/>
    <x v="1"/>
    <x v="9"/>
    <x v="3"/>
    <m/>
    <m/>
    <m/>
    <m/>
    <m/>
    <m/>
    <m/>
    <m/>
    <m/>
    <m/>
    <m/>
    <m/>
    <m/>
    <m/>
    <m/>
    <m/>
    <m/>
    <m/>
    <m/>
    <m/>
    <m/>
    <n v="71.319999999999993"/>
    <m/>
    <e v="#N/A"/>
    <n v="86.54"/>
    <n v="63.02"/>
    <n v="61.22"/>
    <m/>
    <m/>
    <m/>
    <m/>
  </r>
  <r>
    <x v="2"/>
    <x v="1"/>
    <x v="10"/>
    <x v="3"/>
    <m/>
    <m/>
    <m/>
    <m/>
    <m/>
    <m/>
    <m/>
    <m/>
    <m/>
    <m/>
    <m/>
    <m/>
    <m/>
    <m/>
    <m/>
    <m/>
    <m/>
    <m/>
    <m/>
    <m/>
    <m/>
    <n v="30.97"/>
    <m/>
    <e v="#N/A"/>
    <n v="90.44"/>
    <n v="70.05"/>
    <n v="69.319999999999993"/>
    <m/>
    <m/>
    <m/>
    <m/>
  </r>
  <r>
    <x v="2"/>
    <x v="2"/>
    <x v="11"/>
    <x v="3"/>
    <m/>
    <m/>
    <m/>
    <m/>
    <m/>
    <m/>
    <m/>
    <m/>
    <m/>
    <m/>
    <m/>
    <m/>
    <m/>
    <m/>
    <m/>
    <m/>
    <m/>
    <m/>
    <m/>
    <m/>
    <m/>
    <n v="100.25"/>
    <m/>
    <e v="#N/A"/>
    <n v="97.61"/>
    <n v="79.319999999999993"/>
    <n v="73.52"/>
    <m/>
    <m/>
    <m/>
    <m/>
  </r>
  <r>
    <x v="2"/>
    <x v="2"/>
    <x v="12"/>
    <x v="3"/>
    <m/>
    <m/>
    <m/>
    <m/>
    <m/>
    <m/>
    <m/>
    <m/>
    <m/>
    <m/>
    <m/>
    <m/>
    <m/>
    <m/>
    <m/>
    <m/>
    <m/>
    <m/>
    <m/>
    <m/>
    <m/>
    <n v="128.1"/>
    <m/>
    <e v="#N/A"/>
    <n v="98.3"/>
    <n v="77.599999999999994"/>
    <n v="75.47"/>
    <m/>
    <m/>
    <m/>
    <m/>
  </r>
  <r>
    <x v="2"/>
    <x v="2"/>
    <x v="13"/>
    <x v="3"/>
    <m/>
    <m/>
    <m/>
    <m/>
    <m/>
    <m/>
    <m/>
    <m/>
    <m/>
    <m/>
    <m/>
    <m/>
    <m/>
    <m/>
    <m/>
    <m/>
    <m/>
    <m/>
    <m/>
    <m/>
    <m/>
    <n v="183.84"/>
    <m/>
    <e v="#N/A"/>
    <n v="93.91"/>
    <n v="79.56"/>
    <n v="71.89"/>
    <m/>
    <m/>
    <m/>
    <m/>
  </r>
  <r>
    <x v="2"/>
    <x v="1"/>
    <x v="14"/>
    <x v="3"/>
    <m/>
    <m/>
    <m/>
    <m/>
    <m/>
    <m/>
    <m/>
    <m/>
    <m/>
    <m/>
    <m/>
    <m/>
    <m/>
    <m/>
    <m/>
    <m/>
    <m/>
    <m/>
    <m/>
    <m/>
    <m/>
    <n v="62.88"/>
    <m/>
    <e v="#N/A"/>
    <n v="85.98"/>
    <n v="76.48"/>
    <n v="77.14"/>
    <m/>
    <m/>
    <m/>
    <m/>
  </r>
  <r>
    <x v="2"/>
    <x v="2"/>
    <x v="15"/>
    <x v="3"/>
    <m/>
    <m/>
    <m/>
    <m/>
    <m/>
    <m/>
    <m/>
    <m/>
    <m/>
    <m/>
    <m/>
    <m/>
    <m/>
    <m/>
    <m/>
    <m/>
    <m/>
    <m/>
    <m/>
    <m/>
    <m/>
    <n v="41.8"/>
    <m/>
    <e v="#N/A"/>
    <n v="97.66"/>
    <n v="87.08"/>
    <n v="88"/>
    <m/>
    <m/>
    <m/>
    <m/>
  </r>
  <r>
    <x v="2"/>
    <x v="1"/>
    <x v="16"/>
    <x v="3"/>
    <m/>
    <m/>
    <m/>
    <m/>
    <m/>
    <m/>
    <m/>
    <m/>
    <m/>
    <m/>
    <m/>
    <m/>
    <m/>
    <m/>
    <m/>
    <m/>
    <m/>
    <m/>
    <m/>
    <m/>
    <m/>
    <n v="14.66"/>
    <m/>
    <e v="#N/A"/>
    <n v="88.81"/>
    <n v="72.69"/>
    <n v="69.64"/>
    <m/>
    <m/>
    <m/>
    <m/>
  </r>
  <r>
    <x v="2"/>
    <x v="1"/>
    <x v="17"/>
    <x v="3"/>
    <m/>
    <m/>
    <m/>
    <m/>
    <m/>
    <m/>
    <m/>
    <m/>
    <m/>
    <m/>
    <m/>
    <m/>
    <m/>
    <m/>
    <m/>
    <m/>
    <m/>
    <m/>
    <m/>
    <m/>
    <m/>
    <n v="20.2"/>
    <m/>
    <e v="#N/A"/>
    <n v="88.79"/>
    <n v="82.93"/>
    <n v="78.81"/>
    <m/>
    <m/>
    <m/>
    <m/>
  </r>
  <r>
    <x v="2"/>
    <x v="2"/>
    <x v="18"/>
    <x v="3"/>
    <m/>
    <m/>
    <m/>
    <m/>
    <m/>
    <m/>
    <m/>
    <m/>
    <m/>
    <m/>
    <m/>
    <m/>
    <m/>
    <m/>
    <m/>
    <m/>
    <m/>
    <m/>
    <m/>
    <m/>
    <m/>
    <n v="59.86"/>
    <m/>
    <e v="#N/A"/>
    <n v="87.27"/>
    <n v="77.790000000000006"/>
    <n v="86.6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9"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K Fisik Reguler" fld="4" baseField="0" baseItem="0" numFmtId="164"/>
  </dataFields>
  <formats count="1">
    <format dxfId="45">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SDA Perikanan" fld="16" baseField="0" baseItem="0"/>
  </dataFields>
  <formats count="1">
    <format dxfId="3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0FD164-BB12-4023-8A11-385B4FA409EC}" name="PivotTable9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J3:AN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CHT" fld="34" baseField="0" baseItem="0"/>
  </dataFields>
  <formats count="1">
    <format dxfId="32">
      <pivotArea outline="0" collapsedLevelsAreSubtotals="1" fieldPosition="0"/>
    </format>
  </formats>
  <chartFormats count="3">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SDA Minerba" fld="14" baseField="0" baseItem="0"/>
  </dataFields>
  <formats count="1">
    <format dxfId="3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SDA Panas Bumi" fld="17" baseField="0" baseItem="0"/>
  </dataFields>
  <formats count="1">
    <format dxfId="3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PPh" fld="11" baseField="0" baseItem="0"/>
  </dataFields>
  <formats count="2">
    <format dxfId="36">
      <pivotArea outline="0" collapsedLevelsAreSubtotals="1" fieldPosition="0"/>
    </format>
    <format dxfId="35">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SDA Migas" fld="13" baseField="0" baseItem="0"/>
  </dataFields>
  <formats count="1">
    <format dxfId="37">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K Fisik Penugasan" fld="5" baseField="0" baseItem="0" numFmtId="164"/>
  </dataFields>
  <formats count="1">
    <format dxfId="44">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2"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Pengeluaran per Kapita (Rp 000)" fld="22" baseField="0" baseItem="0" numFmtId="164"/>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TPT (%)" fld="23" baseField="0" baseItem="0"/>
  </dataFields>
  <formats count="1">
    <format dxfId="25">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5">
        <item h="1" m="1" x="12"/>
        <item h="1" m="1" x="6"/>
        <item h="1" m="1" x="13"/>
        <item h="1" m="1" x="3"/>
        <item h="1" m="1" x="7"/>
        <item h="1" m="1" x="8"/>
        <item h="1" m="1" x="4"/>
        <item h="1" m="1" x="9"/>
        <item h="1" m="1" x="11"/>
        <item h="1" m="1" x="10"/>
        <item h="1" m="1" x="5"/>
        <item h="1" x="0"/>
        <item h="1" x="1"/>
        <item x="2"/>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3"/>
    </i>
  </rowItems>
  <colItems count="1">
    <i/>
  </colItem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TPAK (%)" fld="24" baseField="0" baseItem="0"/>
  </dataFields>
  <formats count="1">
    <format dxfId="2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Jml. Pend. Miskin (ribu jiwa)" fld="25" baseField="2" baseItem="59"/>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3896E46-275C-4DA8-B91F-3E0471DD4993}" name="PivotTable9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O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Count of Jml. Pend. Miskin (ribu jiwa)" fld="25" subtotal="count" baseField="2" baseItem="5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C1501A0-7218-4F6A-A7A0-A3D91762517C}" name="PivotTable9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J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Average of % Pend. Miskin" fld="26" subtotal="average" baseField="2" baseItem="5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830E03F-A7A3-475C-B2BD-E3BF8FB9F63F}" name="PivotTable100"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4:P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K SMA" fld="30"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BC851CEA-1799-447A-A522-23F2D8A7FA81}" name="PivotTable97"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D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K Fisik Afirmasi" fld="6" baseField="0" baseItem="0" numFmtId="164"/>
  </dataFields>
  <formats count="1">
    <format dxfId="4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FE575EA-CA78-462C-85C8-D6F3F7692482}" name="PivotTable99"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4:L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K SMP" fld="29"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FCA3E39-DF3E-48F0-86DD-4AE90C2D5059}" name="PivotTable98"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H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K SD" fld="28"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B018086-6E62-47DB-9471-3DFC6BC429B1}" name="PivotTable103"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4:AB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M SMA" fld="33"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C83FBEC-E27B-4091-9D50-688459171AD8}" name="PivotTable102"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4:X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M SMP" fld="32"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DB69125-799C-410E-8954-D46EEA36AA01}" name="PivotTable101"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4:T11"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6">
    <i>
      <x v="61"/>
    </i>
    <i>
      <x v="66"/>
    </i>
    <i>
      <x v="67"/>
    </i>
    <i>
      <x v="68"/>
    </i>
    <i>
      <x v="69"/>
    </i>
    <i t="grand">
      <x/>
    </i>
  </rowItems>
  <colFields count="1">
    <field x="0"/>
  </colFields>
  <colItems count="3">
    <i>
      <x/>
    </i>
    <i>
      <x v="1"/>
    </i>
    <i>
      <x v="2"/>
    </i>
  </colItems>
  <dataFields count="1">
    <dataField name="Average of APM SD" fld="31"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6AB9A9D-15C8-4218-BE4E-710AF92F1B8B}" name="PivotTable118" cacheId="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I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4">
        <item h="1" x="0"/>
        <item h="1" m="1" x="12"/>
        <item h="1" m="1" x="6"/>
        <item h="1" m="1" x="13"/>
        <item h="1" m="1" x="3"/>
        <item h="1" m="1" x="7"/>
        <item h="1" m="1" x="8"/>
        <item h="1" m="1" x="4"/>
        <item h="1" m="1" x="9"/>
        <item h="1" m="1" x="11"/>
        <item h="1" m="1" x="10"/>
        <item h="1" m="1" x="5"/>
        <item h="1" x="1"/>
        <item x="2"/>
      </items>
      <extLst>
        <ext xmlns:x14="http://schemas.microsoft.com/office/spreadsheetml/2009/9/main" uri="{2946ED86-A175-432a-8AC1-64E0C546D7DE}">
          <x14:pivotField fillDownLabels="1"/>
        </ext>
      </extLst>
    </pivotField>
    <pivotField axis="axisCol" showAll="0" defaultSubtotal="0">
      <items count="73">
        <item x="0"/>
        <item x="1"/>
        <item x="9"/>
        <item x="2"/>
        <item x="10"/>
        <item x="3"/>
        <item x="4"/>
        <item m="1" x="47"/>
        <item m="1" x="66"/>
        <item m="1" x="42"/>
        <item m="1" x="51"/>
        <item m="1" x="34"/>
        <item m="1" x="40"/>
        <item m="1" x="44"/>
        <item m="1" x="37"/>
        <item m="1" x="62"/>
        <item m="1" x="48"/>
        <item m="1" x="58"/>
        <item m="1" x="55"/>
        <item m="1" x="24"/>
        <item m="1" x="19"/>
        <item m="1" x="38"/>
        <item m="1" x="67"/>
        <item m="1" x="57"/>
        <item m="1" x="29"/>
        <item m="1" x="39"/>
        <item m="1" x="28"/>
        <item m="1" x="59"/>
        <item m="1" x="41"/>
        <item m="1" x="63"/>
        <item m="1" x="31"/>
        <item m="1" x="35"/>
        <item m="1" x="32"/>
        <item m="1" x="30"/>
        <item m="1" x="49"/>
        <item m="1" x="25"/>
        <item m="1" x="36"/>
        <item m="1" x="70"/>
        <item m="1" x="22"/>
        <item m="1" x="71"/>
        <item m="1" x="50"/>
        <item m="1" x="68"/>
        <item m="1" x="26"/>
        <item m="1" x="45"/>
        <item m="1" x="43"/>
        <item m="1" x="64"/>
        <item m="1" x="20"/>
        <item m="1" x="65"/>
        <item m="1" x="21"/>
        <item m="1" x="72"/>
        <item m="1" x="46"/>
        <item m="1" x="33"/>
        <item x="5"/>
        <item x="6"/>
        <item m="1" x="52"/>
        <item x="16"/>
        <item m="1" x="56"/>
        <item x="8"/>
        <item m="1" x="69"/>
        <item m="1" x="54"/>
        <item m="1" x="53"/>
        <item x="15"/>
        <item m="1" x="61"/>
        <item m="1" x="27"/>
        <item m="1" x="23"/>
        <item m="1" x="60"/>
        <item x="11"/>
        <item x="12"/>
        <item x="13"/>
        <item x="18"/>
        <item x="14"/>
        <item x="17"/>
        <item x="7"/>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7">
    <i>
      <x/>
    </i>
    <i>
      <x v="1"/>
    </i>
    <i>
      <x v="2"/>
      <x v="61"/>
    </i>
    <i r="1">
      <x v="66"/>
    </i>
    <i r="1">
      <x v="67"/>
    </i>
    <i r="1">
      <x v="68"/>
    </i>
    <i r="1">
      <x v="69"/>
    </i>
  </colItems>
  <dataFields count="15">
    <dataField name="Sum of DBH PBB" fld="12" baseField="0" baseItem="0"/>
    <dataField name="Sum of DBH PPh" fld="11" baseField="0" baseItem="0"/>
    <dataField name="Sum of DBH CHT" fld="34"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0" baseItem="0"/>
  </dataFields>
  <formats count="2">
    <format dxfId="24">
      <pivotArea outline="0" collapsedLevelsAreSubtotals="1" fieldPosition="0"/>
    </format>
    <format dxfId="23">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K Non Fisik" fld="7" baseField="0" baseItem="0" numFmtId="164"/>
  </dataFields>
  <formats count="1">
    <format dxfId="4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U" fld="8" baseField="0" baseItem="0" numFmtId="164"/>
  </dataFields>
  <formats count="1">
    <format dxfId="41">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ID" fld="9" baseField="0" baseItem="0" numFmtId="164"/>
  </dataFields>
  <formats count="1">
    <format dxfId="4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ana Desa" fld="10" baseField="0" baseItem="0" numFmtId="164"/>
  </dataFields>
  <formats count="2">
    <format dxfId="39">
      <pivotArea outline="0" collapsedLevelsAreSubtotals="1" fieldPosition="0"/>
    </format>
    <format dxfId="38">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PBB" fld="12" baseField="0" baseItem="0"/>
  </dataFields>
  <formats count="1">
    <format dxfId="2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0" firstHeaderRow="1" firstDataRow="2" firstDataCol="1"/>
  <pivotFields count="36">
    <pivotField axis="axisCol" showAll="0">
      <items count="4">
        <item x="0"/>
        <item x="1"/>
        <item x="2"/>
        <item t="default"/>
      </items>
    </pivotField>
    <pivotField showAll="0">
      <items count="15">
        <item h="1" x="0"/>
        <item h="1" m="1" x="12"/>
        <item h="1" m="1" x="6"/>
        <item h="1" m="1" x="13"/>
        <item h="1" m="1" x="3"/>
        <item h="1" m="1" x="7"/>
        <item h="1" m="1" x="8"/>
        <item h="1" m="1" x="4"/>
        <item h="1" m="1" x="9"/>
        <item h="1" m="1" x="11"/>
        <item h="1" m="1" x="10"/>
        <item h="1" m="1" x="5"/>
        <item h="1" x="1"/>
        <item x="2"/>
        <item t="default"/>
      </items>
    </pivotField>
    <pivotField axis="axisRow" showAll="0">
      <items count="74">
        <item m="1" x="66"/>
        <item m="1" x="51"/>
        <item m="1" x="40"/>
        <item m="1" x="44"/>
        <item m="1" x="37"/>
        <item m="1" x="55"/>
        <item m="1" x="24"/>
        <item m="1" x="38"/>
        <item m="1" x="57"/>
        <item m="1" x="39"/>
        <item m="1" x="31"/>
        <item m="1" x="35"/>
        <item m="1" x="32"/>
        <item m="1" x="30"/>
        <item m="1" x="49"/>
        <item m="1" x="25"/>
        <item m="1" x="36"/>
        <item m="1" x="70"/>
        <item m="1" x="22"/>
        <item m="1" x="71"/>
        <item m="1" x="50"/>
        <item m="1" x="68"/>
        <item m="1" x="26"/>
        <item m="1" x="45"/>
        <item m="1" x="43"/>
        <item m="1" x="65"/>
        <item m="1" x="72"/>
        <item m="1" x="46"/>
        <item m="1" x="33"/>
        <item m="1" x="52"/>
        <item m="1" x="56"/>
        <item m="1" x="69"/>
        <item m="1" x="54"/>
        <item m="1" x="53"/>
        <item m="1" x="61"/>
        <item m="1" x="27"/>
        <item m="1" x="23"/>
        <item m="1" x="60"/>
        <item m="1" x="47"/>
        <item m="1" x="42"/>
        <item m="1" x="62"/>
        <item m="1" x="58"/>
        <item m="1" x="19"/>
        <item m="1" x="67"/>
        <item m="1" x="29"/>
        <item m="1" x="21"/>
        <item x="8"/>
        <item m="1" x="34"/>
        <item m="1" x="48"/>
        <item m="1" x="28"/>
        <item m="1" x="59"/>
        <item m="1" x="41"/>
        <item m="1" x="64"/>
        <item x="15"/>
        <item x="16"/>
        <item m="1" x="20"/>
        <item m="1" x="63"/>
        <item x="0"/>
        <item x="1"/>
        <item x="2"/>
        <item x="3"/>
        <item x="4"/>
        <item x="5"/>
        <item x="6"/>
        <item x="7"/>
        <item x="9"/>
        <item x="10"/>
        <item x="11"/>
        <item x="12"/>
        <item x="13"/>
        <item x="14"/>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v="53"/>
    </i>
    <i>
      <x v="67"/>
    </i>
    <i>
      <x v="68"/>
    </i>
    <i>
      <x v="69"/>
    </i>
    <i>
      <x v="72"/>
    </i>
    <i t="grand">
      <x/>
    </i>
  </rowItems>
  <colFields count="1">
    <field x="0"/>
  </colFields>
  <colItems count="4">
    <i>
      <x/>
    </i>
    <i>
      <x v="1"/>
    </i>
    <i>
      <x v="2"/>
    </i>
    <i t="grand">
      <x/>
    </i>
  </colItems>
  <dataFields count="1">
    <dataField name="Sum of DBH SDA Kehutanan" fld="15" baseField="0" baseItem="0"/>
  </dataFields>
  <formats count="1">
    <format dxfId="3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90"/>
    <pivotTable tabId="18" name="PivotTable18"/>
    <pivotTable tabId="18" name="PivotTable91"/>
    <pivotTable tabId="18" name="PivotTable92"/>
    <pivotTable tabId="20" name="PivotTable97"/>
    <pivotTable tabId="20" name="PivotTable98"/>
    <pivotTable tabId="20" name="PivotTable99"/>
    <pivotTable tabId="20" name="PivotTable100"/>
    <pivotTable tabId="20" name="PivotTable101"/>
    <pivotTable tabId="20" name="PivotTable102"/>
    <pivotTable tabId="20" name="PivotTable103"/>
    <pivotTable tabId="21" name="PivotTable118"/>
  </pivotTables>
  <data>
    <tabular pivotCacheId="1508825348" showMissing="0">
      <items count="14">
        <i x="0"/>
        <i x="1"/>
        <i x="2" s="1"/>
        <i x="12" nd="1"/>
        <i x="6" nd="1"/>
        <i x="13" nd="1"/>
        <i x="3" nd="1"/>
        <i x="7" nd="1"/>
        <i x="8" nd="1"/>
        <i x="4" nd="1"/>
        <i x="9" nd="1"/>
        <i x="11" nd="1"/>
        <i x="1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90"/>
    <pivotTable tabId="18" name="PivotTable18"/>
    <pivotTable tabId="18" name="PivotTable91"/>
    <pivotTable tabId="18" name="PivotTable92"/>
    <pivotTable tabId="20" name="PivotTable97"/>
    <pivotTable tabId="20" name="PivotTable98"/>
    <pivotTable tabId="20" name="PivotTable99"/>
    <pivotTable tabId="20" name="PivotTable100"/>
    <pivotTable tabId="20" name="PivotTable101"/>
    <pivotTable tabId="20" name="PivotTable102"/>
    <pivotTable tabId="20" name="PivotTable103"/>
    <pivotTable tabId="21" name="PivotTable118"/>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90"/>
    <pivotTable tabId="18" name="PivotTable18"/>
    <pivotTable tabId="18" name="PivotTable91"/>
    <pivotTable tabId="18" name="PivotTable92"/>
    <pivotTable tabId="20" name="PivotTable97"/>
    <pivotTable tabId="20" name="PivotTable98"/>
    <pivotTable tabId="20" name="PivotTable99"/>
    <pivotTable tabId="20" name="PivotTable100"/>
    <pivotTable tabId="20" name="PivotTable101"/>
    <pivotTable tabId="20" name="PivotTable102"/>
    <pivotTable tabId="20" name="PivotTable103"/>
    <pivotTable tabId="21" name="PivotTable118"/>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Bali_NTB" displayName="Bali_NTB" ref="A1:AI704" totalsRowShown="0" headerRowDxfId="82" dataDxfId="81" headerRowCellStyle="Comma" dataCellStyle="Comma">
  <autoFilter ref="A1:AI704" xr:uid="{032511A6-0B26-4EAE-8EDC-F4B02C704E0D}"/>
  <tableColumns count="35">
    <tableColumn id="1" xr3:uid="{8C691686-EF66-4053-969B-DF5C60539707}" name="Tahun" dataDxfId="80" dataCellStyle="Comma"/>
    <tableColumn id="2" xr3:uid="{4DA588A7-DF71-4E7C-83A7-BA5521C8196C}" name="Daerah Pemilihan" dataDxfId="79" dataCellStyle="Comma"/>
    <tableColumn id="3" xr3:uid="{D54C0D10-DC2F-4948-9CC7-8A2AE37A5B97}" name="Nama Daerah" dataDxfId="78" dataCellStyle="Comma"/>
    <tableColumn id="4" xr3:uid="{68A10EC7-8B27-4713-ABD1-D1369CA7F16A}" name="Bidang" dataDxfId="77" dataCellStyle="Comma"/>
    <tableColumn id="5" xr3:uid="{A7479874-5843-4A07-8A7B-A58DC69092C3}" name="DAK Fisik Reguler" dataDxfId="76" dataCellStyle="Comma"/>
    <tableColumn id="6" xr3:uid="{52ADAE8D-FFAD-4E7C-8A65-AFDF75B0E4D3}" name="DAK Fisik Penugasan" dataDxfId="75" dataCellStyle="Comma"/>
    <tableColumn id="7" xr3:uid="{93667917-5EC9-4D6E-845A-7C67A6D988E0}" name="DAK Fisik Afirmasi" dataDxfId="74" dataCellStyle="Comma"/>
    <tableColumn id="8" xr3:uid="{7FBE1236-C05C-4021-A3CE-AF2C830E855F}" name="DAK Non Fisik" dataDxfId="73" dataCellStyle="Comma"/>
    <tableColumn id="9" xr3:uid="{04D48674-9F86-4BFD-A060-E0C5F06B26C4}" name="DAU" dataDxfId="72" dataCellStyle="Comma"/>
    <tableColumn id="10" xr3:uid="{D77D5E0C-AFEB-4F19-965A-18692EEF40F1}" name="DID" dataDxfId="71" dataCellStyle="Comma"/>
    <tableColumn id="11" xr3:uid="{4E448F1B-2A59-4C93-A761-A3CEAFBAE039}" name="Dana Desa" dataDxfId="70" dataCellStyle="Comma"/>
    <tableColumn id="12" xr3:uid="{4DD6069E-D117-454A-A2BB-C599FA388538}" name="DBH PPh" dataDxfId="69" dataCellStyle="Comma"/>
    <tableColumn id="13" xr3:uid="{FBA90FB3-FDE0-42EB-912F-1F1CE965942C}" name="DBH PBB" dataDxfId="68" dataCellStyle="Comma"/>
    <tableColumn id="14" xr3:uid="{58D2B1A3-FFBC-4B96-BDF6-2447CE3C4580}" name="DBH SDA Migas" dataDxfId="67" dataCellStyle="Comma"/>
    <tableColumn id="15" xr3:uid="{03855E66-F410-4670-A4E6-50BAB104127F}" name="DBH SDA Minerba" dataDxfId="66" dataCellStyle="Comma"/>
    <tableColumn id="16" xr3:uid="{DD75722B-25D5-459D-9715-804D5820A693}" name="DBH SDA Kehutanan" dataDxfId="65" dataCellStyle="Comma"/>
    <tableColumn id="17" xr3:uid="{58107161-8310-4AC8-B806-0D2F19C3AD43}" name="DBH SDA Perikanan" dataDxfId="64" dataCellStyle="Comma"/>
    <tableColumn id="18" xr3:uid="{78C3DEF1-800B-473F-AD97-782DD97D3247}" name="DBH SDA Panas Bumi" dataDxfId="63" dataCellStyle="Comma"/>
    <tableColumn id="19" xr3:uid="{0145AF31-8700-4F11-B461-DC6C4746309E}" name="IPM (%)" dataDxfId="62" dataCellStyle="Comma"/>
    <tableColumn id="20" xr3:uid="{97F9D2FD-C3D6-463B-B07E-61930D0BAE58}" name="AHH (thn)" dataDxfId="61" dataCellStyle="Comma"/>
    <tableColumn id="21" xr3:uid="{42362E3F-38F8-4EB4-8410-F0A89BA14936}" name="HLS (thn)" dataDxfId="60" dataCellStyle="Comma"/>
    <tableColumn id="22" xr3:uid="{D7DFE82D-741B-4884-8A9A-356E164C073F}" name="RLS (thn)" dataDxfId="59" dataCellStyle="Comma"/>
    <tableColumn id="23" xr3:uid="{763F7910-C7AF-4044-ABB6-DC7195BEE933}" name="Pengeluaran per Kapita (Rp 000)" dataDxfId="58" dataCellStyle="Comma"/>
    <tableColumn id="24" xr3:uid="{E25B5614-607A-4332-8331-F9F658049372}" name="TPT (%)" dataDxfId="57" dataCellStyle="Comma"/>
    <tableColumn id="25" xr3:uid="{056FE4AD-4D82-47D5-A9EC-F61B1C34F9A6}" name="TPAK (%)" dataDxfId="56" dataCellStyle="Comma"/>
    <tableColumn id="26" xr3:uid="{72DECF6B-5901-410B-9147-04439EA0B611}" name="Jml. Pend. Miskin (ribu jiwa)" dataDxfId="55" dataCellStyle="Comma"/>
    <tableColumn id="27" xr3:uid="{D9FFD548-476A-4646-87BF-E745717A1B08}" name="% Pend. Miskin" dataDxfId="54" dataCellStyle="Comma"/>
    <tableColumn id="28" xr3:uid="{C7B82E01-6183-4D1B-B3B8-5F0D3FCEC5C2}" name="APK PAUD" dataDxfId="53" dataCellStyle="Comma"/>
    <tableColumn id="29" xr3:uid="{8C9B9464-8D88-44FF-94F7-EB64D28AB039}" name="APK SD" dataDxfId="52" dataCellStyle="Comma"/>
    <tableColumn id="30" xr3:uid="{870BD326-6EA5-4564-942E-2CF3182F6521}" name="APK SMP" dataDxfId="51" dataCellStyle="Comma"/>
    <tableColumn id="31" xr3:uid="{5DAC6872-6B81-4CBA-B801-967F7E4F7CC5}" name="APK SMA" dataDxfId="50" dataCellStyle="Comma"/>
    <tableColumn id="32" xr3:uid="{659A78B4-C755-4CA8-B873-DE89DC488750}" name="APM SD" dataDxfId="49" dataCellStyle="Comma"/>
    <tableColumn id="33" xr3:uid="{380CC0E4-7891-418E-9042-99D99A27F9BD}" name="APM SMP" dataDxfId="48" dataCellStyle="Comma"/>
    <tableColumn id="34" xr3:uid="{BAEA9B2E-24E6-4494-B245-69E68B612899}" name="APM SMA" dataDxfId="47" dataCellStyle="Comma"/>
    <tableColumn id="35" xr3:uid="{69F12940-2472-4B1E-91F4-B97F7B92C901}" name="DBH CHT" dataDxfId="46"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sheetPr filterMode="1"/>
  <dimension ref="A1:C543"/>
  <sheetViews>
    <sheetView showGridLines="0" workbookViewId="0">
      <selection activeCell="A389" sqref="A389:B408"/>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hidden="1" x14ac:dyDescent="0.25">
      <c r="A2" s="1"/>
      <c r="B2" s="1" t="s">
        <v>4</v>
      </c>
      <c r="C2" s="1" t="s">
        <v>3</v>
      </c>
    </row>
    <row r="3" spans="1:3" hidden="1" x14ac:dyDescent="0.25">
      <c r="A3" s="1" t="s">
        <v>5</v>
      </c>
      <c r="B3" s="1" t="s">
        <v>6</v>
      </c>
      <c r="C3" s="1" t="s">
        <v>3</v>
      </c>
    </row>
    <row r="4" spans="1:3" hidden="1" x14ac:dyDescent="0.25">
      <c r="A4" s="1" t="s">
        <v>5</v>
      </c>
      <c r="B4" s="1" t="s">
        <v>7</v>
      </c>
      <c r="C4" s="1" t="s">
        <v>3</v>
      </c>
    </row>
    <row r="5" spans="1:3" hidden="1" x14ac:dyDescent="0.25">
      <c r="A5" s="1" t="s">
        <v>5</v>
      </c>
      <c r="B5" s="1" t="s">
        <v>8</v>
      </c>
      <c r="C5" s="1" t="s">
        <v>3</v>
      </c>
    </row>
    <row r="6" spans="1:3" hidden="1" x14ac:dyDescent="0.25">
      <c r="A6" s="1" t="s">
        <v>5</v>
      </c>
      <c r="B6" s="1" t="s">
        <v>9</v>
      </c>
      <c r="C6" s="1" t="s">
        <v>3</v>
      </c>
    </row>
    <row r="7" spans="1:3" hidden="1" x14ac:dyDescent="0.25">
      <c r="A7" s="1" t="s">
        <v>10</v>
      </c>
      <c r="B7" s="1" t="s">
        <v>11</v>
      </c>
      <c r="C7" s="1" t="s">
        <v>3</v>
      </c>
    </row>
    <row r="8" spans="1:3" hidden="1" x14ac:dyDescent="0.25">
      <c r="A8" s="1" t="s">
        <v>5</v>
      </c>
      <c r="B8" s="1" t="s">
        <v>12</v>
      </c>
      <c r="C8" s="1" t="s">
        <v>3</v>
      </c>
    </row>
    <row r="9" spans="1:3" hidden="1" x14ac:dyDescent="0.25">
      <c r="A9" s="1" t="s">
        <v>10</v>
      </c>
      <c r="B9" s="1" t="s">
        <v>13</v>
      </c>
      <c r="C9" s="1" t="s">
        <v>3</v>
      </c>
    </row>
    <row r="10" spans="1:3" hidden="1" x14ac:dyDescent="0.25">
      <c r="A10" s="1" t="s">
        <v>10</v>
      </c>
      <c r="B10" s="1" t="s">
        <v>14</v>
      </c>
      <c r="C10" s="1" t="s">
        <v>3</v>
      </c>
    </row>
    <row r="11" spans="1:3" hidden="1" x14ac:dyDescent="0.25">
      <c r="A11" s="1" t="s">
        <v>10</v>
      </c>
      <c r="B11" s="1" t="s">
        <v>15</v>
      </c>
      <c r="C11" s="1" t="s">
        <v>3</v>
      </c>
    </row>
    <row r="12" spans="1:3" hidden="1" x14ac:dyDescent="0.25">
      <c r="A12" s="1" t="s">
        <v>5</v>
      </c>
      <c r="B12" s="1" t="s">
        <v>16</v>
      </c>
      <c r="C12" s="1" t="s">
        <v>3</v>
      </c>
    </row>
    <row r="13" spans="1:3" hidden="1" x14ac:dyDescent="0.25">
      <c r="A13" s="1" t="s">
        <v>5</v>
      </c>
      <c r="B13" s="1" t="s">
        <v>17</v>
      </c>
      <c r="C13" s="1" t="s">
        <v>3</v>
      </c>
    </row>
    <row r="14" spans="1:3" hidden="1" x14ac:dyDescent="0.25">
      <c r="A14" s="1" t="s">
        <v>5</v>
      </c>
      <c r="B14" s="1" t="s">
        <v>18</v>
      </c>
      <c r="C14" s="1" t="s">
        <v>3</v>
      </c>
    </row>
    <row r="15" spans="1:3" hidden="1" x14ac:dyDescent="0.25">
      <c r="A15" s="1" t="s">
        <v>5</v>
      </c>
      <c r="B15" s="1" t="s">
        <v>19</v>
      </c>
      <c r="C15" s="1" t="s">
        <v>3</v>
      </c>
    </row>
    <row r="16" spans="1:3" hidden="1" x14ac:dyDescent="0.25">
      <c r="A16" s="1" t="s">
        <v>10</v>
      </c>
      <c r="B16" s="1" t="s">
        <v>20</v>
      </c>
      <c r="C16" s="1" t="s">
        <v>3</v>
      </c>
    </row>
    <row r="17" spans="1:3" hidden="1" x14ac:dyDescent="0.25">
      <c r="A17" s="1" t="s">
        <v>10</v>
      </c>
      <c r="B17" s="1" t="s">
        <v>21</v>
      </c>
      <c r="C17" s="1" t="s">
        <v>3</v>
      </c>
    </row>
    <row r="18" spans="1:3" hidden="1" x14ac:dyDescent="0.25">
      <c r="A18" s="1" t="s">
        <v>5</v>
      </c>
      <c r="B18" s="1" t="s">
        <v>22</v>
      </c>
      <c r="C18" s="1" t="s">
        <v>3</v>
      </c>
    </row>
    <row r="19" spans="1:3" hidden="1" x14ac:dyDescent="0.25">
      <c r="A19" s="1" t="s">
        <v>5</v>
      </c>
      <c r="B19" s="1" t="s">
        <v>23</v>
      </c>
      <c r="C19" s="1" t="s">
        <v>3</v>
      </c>
    </row>
    <row r="20" spans="1:3" hidden="1" x14ac:dyDescent="0.25">
      <c r="A20" s="1" t="s">
        <v>5</v>
      </c>
      <c r="B20" s="1" t="s">
        <v>24</v>
      </c>
      <c r="C20" s="1" t="s">
        <v>3</v>
      </c>
    </row>
    <row r="21" spans="1:3" hidden="1" x14ac:dyDescent="0.25">
      <c r="A21" s="1" t="s">
        <v>5</v>
      </c>
      <c r="B21" s="1" t="s">
        <v>25</v>
      </c>
      <c r="C21" s="1" t="s">
        <v>3</v>
      </c>
    </row>
    <row r="22" spans="1:3" hidden="1" x14ac:dyDescent="0.25">
      <c r="A22" s="1" t="s">
        <v>10</v>
      </c>
      <c r="B22" s="1" t="s">
        <v>26</v>
      </c>
      <c r="C22" s="1" t="s">
        <v>3</v>
      </c>
    </row>
    <row r="23" spans="1:3" hidden="1" x14ac:dyDescent="0.25">
      <c r="A23" s="1" t="s">
        <v>10</v>
      </c>
      <c r="B23" s="1" t="s">
        <v>27</v>
      </c>
      <c r="C23" s="1" t="s">
        <v>3</v>
      </c>
    </row>
    <row r="24" spans="1:3" hidden="1" x14ac:dyDescent="0.25">
      <c r="A24" s="1" t="s">
        <v>5</v>
      </c>
      <c r="B24" s="1" t="s">
        <v>28</v>
      </c>
      <c r="C24" s="1" t="s">
        <v>3</v>
      </c>
    </row>
    <row r="25" spans="1:3" hidden="1" x14ac:dyDescent="0.25">
      <c r="A25" s="1" t="s">
        <v>5</v>
      </c>
      <c r="B25" s="1" t="s">
        <v>29</v>
      </c>
      <c r="C25" s="1" t="s">
        <v>3</v>
      </c>
    </row>
    <row r="26" spans="1:3" hidden="1" x14ac:dyDescent="0.25">
      <c r="A26" s="1"/>
      <c r="B26" s="1" t="s">
        <v>31</v>
      </c>
      <c r="C26" s="1" t="s">
        <v>30</v>
      </c>
    </row>
    <row r="27" spans="1:3" hidden="1" x14ac:dyDescent="0.25">
      <c r="A27" s="1" t="s">
        <v>32</v>
      </c>
      <c r="B27" s="1" t="s">
        <v>33</v>
      </c>
      <c r="C27" s="1" t="s">
        <v>30</v>
      </c>
    </row>
    <row r="28" spans="1:3" hidden="1" x14ac:dyDescent="0.25">
      <c r="A28" s="1" t="s">
        <v>32</v>
      </c>
      <c r="B28" s="1" t="s">
        <v>34</v>
      </c>
      <c r="C28" s="1" t="s">
        <v>30</v>
      </c>
    </row>
    <row r="29" spans="1:3" hidden="1" x14ac:dyDescent="0.25">
      <c r="A29" s="1" t="s">
        <v>35</v>
      </c>
      <c r="B29" s="1" t="s">
        <v>36</v>
      </c>
      <c r="C29" s="1" t="s">
        <v>30</v>
      </c>
    </row>
    <row r="30" spans="1:3" hidden="1" x14ac:dyDescent="0.25">
      <c r="A30" s="1" t="s">
        <v>32</v>
      </c>
      <c r="B30" s="1" t="s">
        <v>37</v>
      </c>
      <c r="C30" s="1" t="s">
        <v>30</v>
      </c>
    </row>
    <row r="31" spans="1:3" hidden="1" x14ac:dyDescent="0.25">
      <c r="A31" s="1" t="s">
        <v>38</v>
      </c>
      <c r="B31" s="1" t="s">
        <v>39</v>
      </c>
      <c r="C31" s="1" t="s">
        <v>30</v>
      </c>
    </row>
    <row r="32" spans="1:3" hidden="1" x14ac:dyDescent="0.25">
      <c r="A32" s="1" t="s">
        <v>32</v>
      </c>
      <c r="B32" s="1" t="s">
        <v>40</v>
      </c>
      <c r="C32" s="1" t="s">
        <v>30</v>
      </c>
    </row>
    <row r="33" spans="1:3" hidden="1" x14ac:dyDescent="0.25">
      <c r="A33" s="1" t="s">
        <v>38</v>
      </c>
      <c r="B33" s="1" t="s">
        <v>41</v>
      </c>
      <c r="C33" s="1" t="s">
        <v>30</v>
      </c>
    </row>
    <row r="34" spans="1:3" hidden="1" x14ac:dyDescent="0.25">
      <c r="A34" s="1" t="s">
        <v>38</v>
      </c>
      <c r="B34" s="1" t="s">
        <v>42</v>
      </c>
      <c r="C34" s="1" t="s">
        <v>30</v>
      </c>
    </row>
    <row r="35" spans="1:3" hidden="1" x14ac:dyDescent="0.25">
      <c r="A35" s="1" t="s">
        <v>32</v>
      </c>
      <c r="B35" s="1" t="s">
        <v>43</v>
      </c>
      <c r="C35" s="1" t="s">
        <v>30</v>
      </c>
    </row>
    <row r="36" spans="1:3" hidden="1" x14ac:dyDescent="0.25">
      <c r="A36" s="1" t="s">
        <v>38</v>
      </c>
      <c r="B36" s="1" t="s">
        <v>44</v>
      </c>
      <c r="C36" s="1" t="s">
        <v>30</v>
      </c>
    </row>
    <row r="37" spans="1:3" hidden="1" x14ac:dyDescent="0.25">
      <c r="A37" s="1" t="s">
        <v>38</v>
      </c>
      <c r="B37" s="1" t="s">
        <v>45</v>
      </c>
      <c r="C37" s="1" t="s">
        <v>30</v>
      </c>
    </row>
    <row r="38" spans="1:3" hidden="1" x14ac:dyDescent="0.25">
      <c r="A38" s="1" t="s">
        <v>38</v>
      </c>
      <c r="B38" s="1" t="s">
        <v>46</v>
      </c>
      <c r="C38" s="1" t="s">
        <v>30</v>
      </c>
    </row>
    <row r="39" spans="1:3" hidden="1" x14ac:dyDescent="0.25">
      <c r="A39" s="1" t="s">
        <v>38</v>
      </c>
      <c r="B39" s="1" t="s">
        <v>47</v>
      </c>
      <c r="C39" s="1" t="s">
        <v>30</v>
      </c>
    </row>
    <row r="40" spans="1:3" hidden="1" x14ac:dyDescent="0.25">
      <c r="A40" s="1" t="s">
        <v>32</v>
      </c>
      <c r="B40" s="1" t="s">
        <v>48</v>
      </c>
      <c r="C40" s="1" t="s">
        <v>30</v>
      </c>
    </row>
    <row r="41" spans="1:3" hidden="1" x14ac:dyDescent="0.25">
      <c r="A41" s="1" t="s">
        <v>35</v>
      </c>
      <c r="B41" s="1" t="s">
        <v>49</v>
      </c>
      <c r="C41" s="1" t="s">
        <v>30</v>
      </c>
    </row>
    <row r="42" spans="1:3" hidden="1" x14ac:dyDescent="0.25">
      <c r="A42" s="1" t="s">
        <v>32</v>
      </c>
      <c r="B42" s="1" t="s">
        <v>50</v>
      </c>
      <c r="C42" s="1" t="s">
        <v>30</v>
      </c>
    </row>
    <row r="43" spans="1:3" hidden="1" x14ac:dyDescent="0.25">
      <c r="A43" s="1" t="s">
        <v>38</v>
      </c>
      <c r="B43" s="1" t="s">
        <v>51</v>
      </c>
      <c r="C43" s="1" t="s">
        <v>30</v>
      </c>
    </row>
    <row r="44" spans="1:3" hidden="1" x14ac:dyDescent="0.25">
      <c r="A44" s="1" t="s">
        <v>32</v>
      </c>
      <c r="B44" s="1" t="s">
        <v>52</v>
      </c>
      <c r="C44" s="1" t="s">
        <v>30</v>
      </c>
    </row>
    <row r="45" spans="1:3" hidden="1" x14ac:dyDescent="0.25">
      <c r="A45" s="1" t="s">
        <v>35</v>
      </c>
      <c r="B45" s="1" t="s">
        <v>53</v>
      </c>
      <c r="C45" s="1" t="s">
        <v>30</v>
      </c>
    </row>
    <row r="46" spans="1:3" hidden="1" x14ac:dyDescent="0.25">
      <c r="A46" s="1" t="s">
        <v>38</v>
      </c>
      <c r="B46" s="1" t="s">
        <v>54</v>
      </c>
      <c r="C46" s="1" t="s">
        <v>30</v>
      </c>
    </row>
    <row r="47" spans="1:3" hidden="1" x14ac:dyDescent="0.25">
      <c r="A47" s="1" t="s">
        <v>32</v>
      </c>
      <c r="B47" s="1" t="s">
        <v>55</v>
      </c>
      <c r="C47" s="1" t="s">
        <v>30</v>
      </c>
    </row>
    <row r="48" spans="1:3" hidden="1" x14ac:dyDescent="0.25">
      <c r="A48" s="1" t="s">
        <v>38</v>
      </c>
      <c r="B48" s="1" t="s">
        <v>56</v>
      </c>
      <c r="C48" s="1" t="s">
        <v>30</v>
      </c>
    </row>
    <row r="49" spans="1:3" hidden="1" x14ac:dyDescent="0.25">
      <c r="A49" s="1" t="s">
        <v>38</v>
      </c>
      <c r="B49" s="1" t="s">
        <v>57</v>
      </c>
      <c r="C49" s="1" t="s">
        <v>30</v>
      </c>
    </row>
    <row r="50" spans="1:3" hidden="1" x14ac:dyDescent="0.25">
      <c r="A50" s="1" t="s">
        <v>35</v>
      </c>
      <c r="B50" s="1" t="s">
        <v>58</v>
      </c>
      <c r="C50" s="1" t="s">
        <v>30</v>
      </c>
    </row>
    <row r="51" spans="1:3" hidden="1" x14ac:dyDescent="0.25">
      <c r="A51" s="1" t="s">
        <v>38</v>
      </c>
      <c r="B51" s="1" t="s">
        <v>59</v>
      </c>
      <c r="C51" s="1" t="s">
        <v>30</v>
      </c>
    </row>
    <row r="52" spans="1:3" hidden="1" x14ac:dyDescent="0.25">
      <c r="A52" s="1" t="s">
        <v>32</v>
      </c>
      <c r="B52" s="1" t="s">
        <v>60</v>
      </c>
      <c r="C52" s="1" t="s">
        <v>30</v>
      </c>
    </row>
    <row r="53" spans="1:3" hidden="1" x14ac:dyDescent="0.25">
      <c r="A53" s="1" t="s">
        <v>38</v>
      </c>
      <c r="B53" s="1" t="s">
        <v>61</v>
      </c>
      <c r="C53" s="1" t="s">
        <v>30</v>
      </c>
    </row>
    <row r="54" spans="1:3" hidden="1" x14ac:dyDescent="0.25">
      <c r="A54" s="1" t="s">
        <v>38</v>
      </c>
      <c r="B54" s="1" t="s">
        <v>62</v>
      </c>
      <c r="C54" s="1" t="s">
        <v>30</v>
      </c>
    </row>
    <row r="55" spans="1:3" hidden="1" x14ac:dyDescent="0.25">
      <c r="A55" s="1" t="s">
        <v>38</v>
      </c>
      <c r="B55" s="1" t="s">
        <v>63</v>
      </c>
      <c r="C55" s="1" t="s">
        <v>30</v>
      </c>
    </row>
    <row r="56" spans="1:3" hidden="1" x14ac:dyDescent="0.25">
      <c r="A56" s="1" t="s">
        <v>38</v>
      </c>
      <c r="B56" s="1" t="s">
        <v>64</v>
      </c>
      <c r="C56" s="1" t="s">
        <v>30</v>
      </c>
    </row>
    <row r="57" spans="1:3" hidden="1" x14ac:dyDescent="0.25">
      <c r="A57" s="1" t="s">
        <v>38</v>
      </c>
      <c r="B57" s="1" t="s">
        <v>65</v>
      </c>
      <c r="C57" s="1" t="s">
        <v>30</v>
      </c>
    </row>
    <row r="58" spans="1:3" hidden="1" x14ac:dyDescent="0.25">
      <c r="A58" s="1" t="s">
        <v>38</v>
      </c>
      <c r="B58" s="1" t="s">
        <v>66</v>
      </c>
      <c r="C58" s="1" t="s">
        <v>30</v>
      </c>
    </row>
    <row r="59" spans="1:3" hidden="1" x14ac:dyDescent="0.25">
      <c r="A59" s="1" t="s">
        <v>38</v>
      </c>
      <c r="B59" s="1" t="s">
        <v>67</v>
      </c>
      <c r="C59" s="1" t="s">
        <v>30</v>
      </c>
    </row>
    <row r="60" spans="1:3" hidden="1" x14ac:dyDescent="0.25">
      <c r="A60" s="1"/>
      <c r="B60" s="1" t="s">
        <v>69</v>
      </c>
      <c r="C60" s="1" t="s">
        <v>68</v>
      </c>
    </row>
    <row r="61" spans="1:3" hidden="1" x14ac:dyDescent="0.25">
      <c r="A61" s="1" t="s">
        <v>70</v>
      </c>
      <c r="B61" s="1" t="s">
        <v>71</v>
      </c>
      <c r="C61" s="1" t="s">
        <v>68</v>
      </c>
    </row>
    <row r="62" spans="1:3" hidden="1" x14ac:dyDescent="0.25">
      <c r="A62" s="1" t="s">
        <v>70</v>
      </c>
      <c r="B62" s="1" t="s">
        <v>72</v>
      </c>
      <c r="C62" s="1" t="s">
        <v>68</v>
      </c>
    </row>
    <row r="63" spans="1:3" hidden="1" x14ac:dyDescent="0.25">
      <c r="A63" s="1" t="s">
        <v>73</v>
      </c>
      <c r="B63" s="1" t="s">
        <v>74</v>
      </c>
      <c r="C63" s="1" t="s">
        <v>68</v>
      </c>
    </row>
    <row r="64" spans="1:3" hidden="1" x14ac:dyDescent="0.25">
      <c r="A64" s="1" t="s">
        <v>70</v>
      </c>
      <c r="B64" s="1" t="s">
        <v>75</v>
      </c>
      <c r="C64" s="1" t="s">
        <v>68</v>
      </c>
    </row>
    <row r="65" spans="1:3" hidden="1" x14ac:dyDescent="0.25">
      <c r="A65" s="1" t="s">
        <v>70</v>
      </c>
      <c r="B65" s="1" t="s">
        <v>76</v>
      </c>
      <c r="C65" s="1" t="s">
        <v>68</v>
      </c>
    </row>
    <row r="66" spans="1:3" hidden="1" x14ac:dyDescent="0.25">
      <c r="A66" s="1" t="s">
        <v>73</v>
      </c>
      <c r="B66" s="1" t="s">
        <v>77</v>
      </c>
      <c r="C66" s="1" t="s">
        <v>68</v>
      </c>
    </row>
    <row r="67" spans="1:3" hidden="1" x14ac:dyDescent="0.25">
      <c r="A67" s="1" t="s">
        <v>73</v>
      </c>
      <c r="B67" s="1" t="s">
        <v>78</v>
      </c>
      <c r="C67" s="1" t="s">
        <v>68</v>
      </c>
    </row>
    <row r="68" spans="1:3" hidden="1" x14ac:dyDescent="0.25">
      <c r="A68" s="1" t="s">
        <v>73</v>
      </c>
      <c r="B68" s="1" t="s">
        <v>79</v>
      </c>
      <c r="C68" s="1" t="s">
        <v>68</v>
      </c>
    </row>
    <row r="69" spans="1:3" hidden="1" x14ac:dyDescent="0.25">
      <c r="A69" s="1" t="s">
        <v>73</v>
      </c>
      <c r="B69" s="1" t="s">
        <v>80</v>
      </c>
      <c r="C69" s="1" t="s">
        <v>68</v>
      </c>
    </row>
    <row r="70" spans="1:3" hidden="1" x14ac:dyDescent="0.25">
      <c r="A70" s="1" t="s">
        <v>70</v>
      </c>
      <c r="B70" s="1" t="s">
        <v>81</v>
      </c>
      <c r="C70" s="1" t="s">
        <v>68</v>
      </c>
    </row>
    <row r="71" spans="1:3" hidden="1" x14ac:dyDescent="0.25">
      <c r="A71" s="1" t="s">
        <v>73</v>
      </c>
      <c r="B71" s="1" t="s">
        <v>82</v>
      </c>
      <c r="C71" s="1" t="s">
        <v>68</v>
      </c>
    </row>
    <row r="72" spans="1:3" hidden="1" x14ac:dyDescent="0.25">
      <c r="A72" s="1" t="s">
        <v>73</v>
      </c>
      <c r="B72" s="1" t="s">
        <v>83</v>
      </c>
      <c r="C72" s="1" t="s">
        <v>68</v>
      </c>
    </row>
    <row r="73" spans="1:3" hidden="1" x14ac:dyDescent="0.25">
      <c r="A73" s="1" t="s">
        <v>70</v>
      </c>
      <c r="B73" s="1" t="s">
        <v>84</v>
      </c>
      <c r="C73" s="1" t="s">
        <v>68</v>
      </c>
    </row>
    <row r="74" spans="1:3" hidden="1" x14ac:dyDescent="0.25">
      <c r="A74" s="1" t="s">
        <v>73</v>
      </c>
      <c r="B74" s="1" t="s">
        <v>85</v>
      </c>
      <c r="C74" s="1" t="s">
        <v>68</v>
      </c>
    </row>
    <row r="75" spans="1:3" hidden="1" x14ac:dyDescent="0.25">
      <c r="A75" s="1" t="s">
        <v>73</v>
      </c>
      <c r="B75" s="1" t="s">
        <v>86</v>
      </c>
      <c r="C75" s="1" t="s">
        <v>68</v>
      </c>
    </row>
    <row r="76" spans="1:3" hidden="1" x14ac:dyDescent="0.25">
      <c r="A76" s="1" t="s">
        <v>70</v>
      </c>
      <c r="B76" s="1" t="s">
        <v>87</v>
      </c>
      <c r="C76" s="1" t="s">
        <v>68</v>
      </c>
    </row>
    <row r="77" spans="1:3" hidden="1" x14ac:dyDescent="0.25">
      <c r="A77" s="1" t="s">
        <v>70</v>
      </c>
      <c r="B77" s="1" t="s">
        <v>88</v>
      </c>
      <c r="C77" s="1" t="s">
        <v>68</v>
      </c>
    </row>
    <row r="78" spans="1:3" hidden="1" x14ac:dyDescent="0.25">
      <c r="A78" s="1" t="s">
        <v>73</v>
      </c>
      <c r="B78" s="1" t="s">
        <v>89</v>
      </c>
      <c r="C78" s="1" t="s">
        <v>68</v>
      </c>
    </row>
    <row r="79" spans="1:3" hidden="1" x14ac:dyDescent="0.25">
      <c r="A79" s="1" t="s">
        <v>73</v>
      </c>
      <c r="B79" s="1" t="s">
        <v>90</v>
      </c>
      <c r="C79" s="1" t="s">
        <v>68</v>
      </c>
    </row>
    <row r="80" spans="1:3" hidden="1" x14ac:dyDescent="0.25">
      <c r="A80" s="1"/>
      <c r="B80" s="1" t="s">
        <v>92</v>
      </c>
      <c r="C80" s="1" t="s">
        <v>91</v>
      </c>
    </row>
    <row r="81" spans="1:3" hidden="1" x14ac:dyDescent="0.25">
      <c r="A81" s="1" t="s">
        <v>93</v>
      </c>
      <c r="B81" s="1" t="s">
        <v>94</v>
      </c>
      <c r="C81" s="1" t="s">
        <v>91</v>
      </c>
    </row>
    <row r="82" spans="1:3" hidden="1" x14ac:dyDescent="0.25">
      <c r="A82" s="1" t="s">
        <v>95</v>
      </c>
      <c r="B82" s="1" t="s">
        <v>96</v>
      </c>
      <c r="C82" s="1" t="s">
        <v>91</v>
      </c>
    </row>
    <row r="83" spans="1:3" hidden="1" x14ac:dyDescent="0.25">
      <c r="A83" s="1" t="s">
        <v>95</v>
      </c>
      <c r="B83" s="1" t="s">
        <v>97</v>
      </c>
      <c r="C83" s="1" t="s">
        <v>91</v>
      </c>
    </row>
    <row r="84" spans="1:3" hidden="1" x14ac:dyDescent="0.25">
      <c r="A84" s="1" t="s">
        <v>95</v>
      </c>
      <c r="B84" s="1" t="s">
        <v>98</v>
      </c>
      <c r="C84" s="1" t="s">
        <v>91</v>
      </c>
    </row>
    <row r="85" spans="1:3" hidden="1" x14ac:dyDescent="0.25">
      <c r="A85" s="1" t="s">
        <v>95</v>
      </c>
      <c r="B85" s="1" t="s">
        <v>99</v>
      </c>
      <c r="C85" s="1" t="s">
        <v>91</v>
      </c>
    </row>
    <row r="86" spans="1:3" hidden="1" x14ac:dyDescent="0.25">
      <c r="A86" s="1" t="s">
        <v>95</v>
      </c>
      <c r="B86" s="1" t="s">
        <v>100</v>
      </c>
      <c r="C86" s="1" t="s">
        <v>91</v>
      </c>
    </row>
    <row r="87" spans="1:3" hidden="1" x14ac:dyDescent="0.25">
      <c r="A87" s="1" t="s">
        <v>93</v>
      </c>
      <c r="B87" s="1" t="s">
        <v>101</v>
      </c>
      <c r="C87" s="1" t="s">
        <v>91</v>
      </c>
    </row>
    <row r="88" spans="1:3" hidden="1" x14ac:dyDescent="0.25">
      <c r="A88" s="1" t="s">
        <v>93</v>
      </c>
      <c r="B88" s="1" t="s">
        <v>102</v>
      </c>
      <c r="C88" s="1" t="s">
        <v>91</v>
      </c>
    </row>
    <row r="89" spans="1:3" hidden="1" x14ac:dyDescent="0.25">
      <c r="A89" s="1" t="s">
        <v>93</v>
      </c>
      <c r="B89" s="1" t="s">
        <v>103</v>
      </c>
      <c r="C89" s="1" t="s">
        <v>91</v>
      </c>
    </row>
    <row r="90" spans="1:3" hidden="1" x14ac:dyDescent="0.25">
      <c r="A90" s="1" t="s">
        <v>93</v>
      </c>
      <c r="B90" s="1" t="s">
        <v>104</v>
      </c>
      <c r="C90" s="1" t="s">
        <v>91</v>
      </c>
    </row>
    <row r="91" spans="1:3" hidden="1" x14ac:dyDescent="0.25">
      <c r="A91" s="1" t="s">
        <v>93</v>
      </c>
      <c r="B91" s="1" t="s">
        <v>105</v>
      </c>
      <c r="C91" s="1" t="s">
        <v>91</v>
      </c>
    </row>
    <row r="92" spans="1:3" hidden="1" x14ac:dyDescent="0.25">
      <c r="A92" s="1" t="s">
        <v>93</v>
      </c>
      <c r="B92" s="1" t="s">
        <v>106</v>
      </c>
      <c r="C92" s="1" t="s">
        <v>91</v>
      </c>
    </row>
    <row r="93" spans="1:3" hidden="1" x14ac:dyDescent="0.25">
      <c r="A93" s="1"/>
      <c r="B93" s="1" t="s">
        <v>108</v>
      </c>
      <c r="C93" s="1" t="s">
        <v>107</v>
      </c>
    </row>
    <row r="94" spans="1:3" hidden="1" x14ac:dyDescent="0.25">
      <c r="A94" s="1" t="s">
        <v>109</v>
      </c>
      <c r="B94" s="1" t="s">
        <v>110</v>
      </c>
      <c r="C94" s="1" t="s">
        <v>107</v>
      </c>
    </row>
    <row r="95" spans="1:3" hidden="1" x14ac:dyDescent="0.25">
      <c r="A95" s="1" t="s">
        <v>109</v>
      </c>
      <c r="B95" s="1" t="s">
        <v>111</v>
      </c>
      <c r="C95" s="1" t="s">
        <v>107</v>
      </c>
    </row>
    <row r="96" spans="1:3" hidden="1" x14ac:dyDescent="0.25">
      <c r="A96" s="1" t="s">
        <v>109</v>
      </c>
      <c r="B96" s="1" t="s">
        <v>112</v>
      </c>
      <c r="C96" s="1" t="s">
        <v>107</v>
      </c>
    </row>
    <row r="97" spans="1:3" hidden="1" x14ac:dyDescent="0.25">
      <c r="A97" s="1" t="s">
        <v>109</v>
      </c>
      <c r="B97" s="1" t="s">
        <v>113</v>
      </c>
      <c r="C97" s="1" t="s">
        <v>107</v>
      </c>
    </row>
    <row r="98" spans="1:3" hidden="1" x14ac:dyDescent="0.25">
      <c r="A98" s="1" t="s">
        <v>109</v>
      </c>
      <c r="B98" s="1" t="s">
        <v>114</v>
      </c>
      <c r="C98" s="1" t="s">
        <v>107</v>
      </c>
    </row>
    <row r="99" spans="1:3" hidden="1" x14ac:dyDescent="0.25">
      <c r="A99" s="1" t="s">
        <v>109</v>
      </c>
      <c r="B99" s="1" t="s">
        <v>115</v>
      </c>
      <c r="C99" s="1" t="s">
        <v>107</v>
      </c>
    </row>
    <row r="100" spans="1:3" hidden="1" x14ac:dyDescent="0.25">
      <c r="A100" s="1" t="s">
        <v>109</v>
      </c>
      <c r="B100" s="1" t="s">
        <v>116</v>
      </c>
      <c r="C100" s="1" t="s">
        <v>107</v>
      </c>
    </row>
    <row r="101" spans="1:3" hidden="1" x14ac:dyDescent="0.25">
      <c r="A101" s="1" t="s">
        <v>109</v>
      </c>
      <c r="B101" s="1" t="s">
        <v>117</v>
      </c>
      <c r="C101" s="1" t="s">
        <v>107</v>
      </c>
    </row>
    <row r="102" spans="1:3" hidden="1" x14ac:dyDescent="0.25">
      <c r="A102" s="1" t="s">
        <v>109</v>
      </c>
      <c r="B102" s="1" t="s">
        <v>118</v>
      </c>
      <c r="C102" s="1" t="s">
        <v>107</v>
      </c>
    </row>
    <row r="103" spans="1:3" hidden="1" x14ac:dyDescent="0.25">
      <c r="A103" s="1" t="s">
        <v>109</v>
      </c>
      <c r="B103" s="1" t="s">
        <v>119</v>
      </c>
      <c r="C103" s="1" t="s">
        <v>107</v>
      </c>
    </row>
    <row r="104" spans="1:3" hidden="1" x14ac:dyDescent="0.25">
      <c r="A104" s="1" t="s">
        <v>109</v>
      </c>
      <c r="B104" s="1" t="s">
        <v>120</v>
      </c>
      <c r="C104" s="1" t="s">
        <v>107</v>
      </c>
    </row>
    <row r="105" spans="1:3" hidden="1" x14ac:dyDescent="0.25">
      <c r="A105" s="1"/>
      <c r="B105" s="1" t="s">
        <v>122</v>
      </c>
      <c r="C105" s="1" t="s">
        <v>121</v>
      </c>
    </row>
    <row r="106" spans="1:3" hidden="1" x14ac:dyDescent="0.25">
      <c r="A106" s="1" t="s">
        <v>123</v>
      </c>
      <c r="B106" s="1" t="s">
        <v>124</v>
      </c>
      <c r="C106" s="1" t="s">
        <v>121</v>
      </c>
    </row>
    <row r="107" spans="1:3" hidden="1" x14ac:dyDescent="0.25">
      <c r="A107" s="1" t="s">
        <v>125</v>
      </c>
      <c r="B107" s="1" t="s">
        <v>126</v>
      </c>
      <c r="C107" s="1" t="s">
        <v>121</v>
      </c>
    </row>
    <row r="108" spans="1:3" hidden="1" x14ac:dyDescent="0.25">
      <c r="A108" s="1" t="s">
        <v>125</v>
      </c>
      <c r="B108" s="1" t="s">
        <v>127</v>
      </c>
      <c r="C108" s="1" t="s">
        <v>121</v>
      </c>
    </row>
    <row r="109" spans="1:3" hidden="1" x14ac:dyDescent="0.25">
      <c r="A109" s="1" t="s">
        <v>123</v>
      </c>
      <c r="B109" s="1" t="s">
        <v>128</v>
      </c>
      <c r="C109" s="1" t="s">
        <v>121</v>
      </c>
    </row>
    <row r="110" spans="1:3" hidden="1" x14ac:dyDescent="0.25">
      <c r="A110" s="1" t="s">
        <v>123</v>
      </c>
      <c r="B110" s="1" t="s">
        <v>129</v>
      </c>
      <c r="C110" s="1" t="s">
        <v>121</v>
      </c>
    </row>
    <row r="111" spans="1:3" hidden="1" x14ac:dyDescent="0.25">
      <c r="A111" s="1" t="s">
        <v>123</v>
      </c>
      <c r="B111" s="1" t="s">
        <v>130</v>
      </c>
      <c r="C111" s="1" t="s">
        <v>121</v>
      </c>
    </row>
    <row r="112" spans="1:3" hidden="1" x14ac:dyDescent="0.25">
      <c r="A112" s="1" t="s">
        <v>125</v>
      </c>
      <c r="B112" s="1" t="s">
        <v>131</v>
      </c>
      <c r="C112" s="1" t="s">
        <v>121</v>
      </c>
    </row>
    <row r="113" spans="1:3" hidden="1" x14ac:dyDescent="0.25">
      <c r="A113" s="1" t="s">
        <v>123</v>
      </c>
      <c r="B113" s="1" t="s">
        <v>132</v>
      </c>
      <c r="C113" s="1" t="s">
        <v>121</v>
      </c>
    </row>
    <row r="114" spans="1:3" hidden="1" x14ac:dyDescent="0.25">
      <c r="A114" s="1" t="s">
        <v>123</v>
      </c>
      <c r="B114" s="1" t="s">
        <v>133</v>
      </c>
      <c r="C114" s="1" t="s">
        <v>121</v>
      </c>
    </row>
    <row r="115" spans="1:3" hidden="1" x14ac:dyDescent="0.25">
      <c r="A115" s="1" t="s">
        <v>125</v>
      </c>
      <c r="B115" s="1" t="s">
        <v>134</v>
      </c>
      <c r="C115" s="1" t="s">
        <v>121</v>
      </c>
    </row>
    <row r="116" spans="1:3" hidden="1" x14ac:dyDescent="0.25">
      <c r="A116" s="1" t="s">
        <v>125</v>
      </c>
      <c r="B116" s="1" t="s">
        <v>135</v>
      </c>
      <c r="C116" s="1" t="s">
        <v>121</v>
      </c>
    </row>
    <row r="117" spans="1:3" hidden="1" x14ac:dyDescent="0.25">
      <c r="A117" s="1" t="s">
        <v>123</v>
      </c>
      <c r="B117" s="1" t="s">
        <v>136</v>
      </c>
      <c r="C117" s="1" t="s">
        <v>121</v>
      </c>
    </row>
    <row r="118" spans="1:3" hidden="1" x14ac:dyDescent="0.25">
      <c r="A118" s="1" t="s">
        <v>123</v>
      </c>
      <c r="B118" s="1" t="s">
        <v>137</v>
      </c>
      <c r="C118" s="1" t="s">
        <v>121</v>
      </c>
    </row>
    <row r="119" spans="1:3" hidden="1" x14ac:dyDescent="0.25">
      <c r="A119" s="1" t="s">
        <v>123</v>
      </c>
      <c r="B119" s="1" t="s">
        <v>138</v>
      </c>
      <c r="C119" s="1" t="s">
        <v>121</v>
      </c>
    </row>
    <row r="120" spans="1:3" hidden="1" x14ac:dyDescent="0.25">
      <c r="A120" s="1" t="s">
        <v>123</v>
      </c>
      <c r="B120" s="1" t="s">
        <v>139</v>
      </c>
      <c r="C120" s="1" t="s">
        <v>121</v>
      </c>
    </row>
    <row r="121" spans="1:3" hidden="1" x14ac:dyDescent="0.25">
      <c r="A121" s="1" t="s">
        <v>123</v>
      </c>
      <c r="B121" s="1" t="s">
        <v>140</v>
      </c>
      <c r="C121" s="1" t="s">
        <v>121</v>
      </c>
    </row>
    <row r="122" spans="1:3" hidden="1" x14ac:dyDescent="0.25">
      <c r="A122" s="1" t="s">
        <v>125</v>
      </c>
      <c r="B122" s="1" t="s">
        <v>141</v>
      </c>
      <c r="C122" s="1" t="s">
        <v>121</v>
      </c>
    </row>
    <row r="123" spans="1:3" hidden="1" x14ac:dyDescent="0.25">
      <c r="A123" s="1"/>
      <c r="B123" s="1" t="s">
        <v>143</v>
      </c>
      <c r="C123" s="1" t="s">
        <v>142</v>
      </c>
    </row>
    <row r="124" spans="1:3" hidden="1" x14ac:dyDescent="0.25">
      <c r="A124" s="1" t="s">
        <v>144</v>
      </c>
      <c r="B124" s="1" t="s">
        <v>145</v>
      </c>
      <c r="C124" s="1" t="s">
        <v>142</v>
      </c>
    </row>
    <row r="125" spans="1:3" hidden="1" x14ac:dyDescent="0.25">
      <c r="A125" s="1" t="s">
        <v>144</v>
      </c>
      <c r="B125" s="1" t="s">
        <v>146</v>
      </c>
      <c r="C125" s="1" t="s">
        <v>142</v>
      </c>
    </row>
    <row r="126" spans="1:3" hidden="1" x14ac:dyDescent="0.25">
      <c r="A126" s="1" t="s">
        <v>144</v>
      </c>
      <c r="B126" s="1" t="s">
        <v>147</v>
      </c>
      <c r="C126" s="1" t="s">
        <v>142</v>
      </c>
    </row>
    <row r="127" spans="1:3" hidden="1" x14ac:dyDescent="0.25">
      <c r="A127" s="1" t="s">
        <v>144</v>
      </c>
      <c r="B127" s="1" t="s">
        <v>148</v>
      </c>
      <c r="C127" s="1" t="s">
        <v>142</v>
      </c>
    </row>
    <row r="128" spans="1:3" hidden="1" x14ac:dyDescent="0.25">
      <c r="A128" s="1" t="s">
        <v>144</v>
      </c>
      <c r="B128" s="1" t="s">
        <v>149</v>
      </c>
      <c r="C128" s="1" t="s">
        <v>142</v>
      </c>
    </row>
    <row r="129" spans="1:3" hidden="1" x14ac:dyDescent="0.25">
      <c r="A129" s="1" t="s">
        <v>144</v>
      </c>
      <c r="B129" s="1" t="s">
        <v>150</v>
      </c>
      <c r="C129" s="1" t="s">
        <v>142</v>
      </c>
    </row>
    <row r="130" spans="1:3" hidden="1" x14ac:dyDescent="0.25">
      <c r="A130" s="1" t="s">
        <v>144</v>
      </c>
      <c r="B130" s="1" t="s">
        <v>151</v>
      </c>
      <c r="C130" s="1" t="s">
        <v>142</v>
      </c>
    </row>
    <row r="131" spans="1:3" hidden="1" x14ac:dyDescent="0.25">
      <c r="A131" s="1" t="s">
        <v>144</v>
      </c>
      <c r="B131" s="1" t="s">
        <v>152</v>
      </c>
      <c r="C131" s="1" t="s">
        <v>142</v>
      </c>
    </row>
    <row r="132" spans="1:3" hidden="1" x14ac:dyDescent="0.25">
      <c r="A132" s="1" t="s">
        <v>144</v>
      </c>
      <c r="B132" s="1" t="s">
        <v>153</v>
      </c>
      <c r="C132" s="1" t="s">
        <v>142</v>
      </c>
    </row>
    <row r="133" spans="1:3" hidden="1" x14ac:dyDescent="0.25">
      <c r="A133" s="1" t="s">
        <v>144</v>
      </c>
      <c r="B133" s="1" t="s">
        <v>154</v>
      </c>
      <c r="C133" s="1" t="s">
        <v>142</v>
      </c>
    </row>
    <row r="134" spans="1:3" hidden="1" x14ac:dyDescent="0.25">
      <c r="A134" s="1"/>
      <c r="B134" s="1" t="s">
        <v>156</v>
      </c>
      <c r="C134" s="1" t="s">
        <v>155</v>
      </c>
    </row>
    <row r="135" spans="1:3" hidden="1" x14ac:dyDescent="0.25">
      <c r="A135" s="1" t="s">
        <v>157</v>
      </c>
      <c r="B135" s="1" t="s">
        <v>158</v>
      </c>
      <c r="C135" s="1" t="s">
        <v>155</v>
      </c>
    </row>
    <row r="136" spans="1:3" hidden="1" x14ac:dyDescent="0.25">
      <c r="A136" s="1" t="s">
        <v>157</v>
      </c>
      <c r="B136" s="1" t="s">
        <v>159</v>
      </c>
      <c r="C136" s="1" t="s">
        <v>155</v>
      </c>
    </row>
    <row r="137" spans="1:3" hidden="1" x14ac:dyDescent="0.25">
      <c r="A137" s="1" t="s">
        <v>160</v>
      </c>
      <c r="B137" s="1" t="s">
        <v>161</v>
      </c>
      <c r="C137" s="1" t="s">
        <v>155</v>
      </c>
    </row>
    <row r="138" spans="1:3" hidden="1" x14ac:dyDescent="0.25">
      <c r="A138" s="1" t="s">
        <v>160</v>
      </c>
      <c r="B138" s="1" t="s">
        <v>162</v>
      </c>
      <c r="C138" s="1" t="s">
        <v>155</v>
      </c>
    </row>
    <row r="139" spans="1:3" hidden="1" x14ac:dyDescent="0.25">
      <c r="A139" s="1" t="s">
        <v>160</v>
      </c>
      <c r="B139" s="1" t="s">
        <v>163</v>
      </c>
      <c r="C139" s="1" t="s">
        <v>155</v>
      </c>
    </row>
    <row r="140" spans="1:3" hidden="1" x14ac:dyDescent="0.25">
      <c r="A140" s="1" t="s">
        <v>157</v>
      </c>
      <c r="B140" s="1" t="s">
        <v>164</v>
      </c>
      <c r="C140" s="1" t="s">
        <v>155</v>
      </c>
    </row>
    <row r="141" spans="1:3" hidden="1" x14ac:dyDescent="0.25">
      <c r="A141" s="1" t="s">
        <v>160</v>
      </c>
      <c r="B141" s="1" t="s">
        <v>165</v>
      </c>
      <c r="C141" s="1" t="s">
        <v>155</v>
      </c>
    </row>
    <row r="142" spans="1:3" hidden="1" x14ac:dyDescent="0.25">
      <c r="A142" s="1" t="s">
        <v>160</v>
      </c>
      <c r="B142" s="1" t="s">
        <v>166</v>
      </c>
      <c r="C142" s="1" t="s">
        <v>155</v>
      </c>
    </row>
    <row r="143" spans="1:3" hidden="1" x14ac:dyDescent="0.25">
      <c r="A143" s="1" t="s">
        <v>157</v>
      </c>
      <c r="B143" s="1" t="s">
        <v>167</v>
      </c>
      <c r="C143" s="1" t="s">
        <v>155</v>
      </c>
    </row>
    <row r="144" spans="1:3" hidden="1" x14ac:dyDescent="0.25">
      <c r="A144" s="1" t="s">
        <v>157</v>
      </c>
      <c r="B144" s="1" t="s">
        <v>168</v>
      </c>
      <c r="C144" s="1" t="s">
        <v>155</v>
      </c>
    </row>
    <row r="145" spans="1:3" hidden="1" x14ac:dyDescent="0.25">
      <c r="A145" s="1" t="s">
        <v>157</v>
      </c>
      <c r="B145" s="1" t="s">
        <v>169</v>
      </c>
      <c r="C145" s="1" t="s">
        <v>155</v>
      </c>
    </row>
    <row r="146" spans="1:3" hidden="1" x14ac:dyDescent="0.25">
      <c r="A146" s="1" t="s">
        <v>157</v>
      </c>
      <c r="B146" s="1" t="s">
        <v>170</v>
      </c>
      <c r="C146" s="1" t="s">
        <v>155</v>
      </c>
    </row>
    <row r="147" spans="1:3" hidden="1" x14ac:dyDescent="0.25">
      <c r="A147" s="1" t="s">
        <v>160</v>
      </c>
      <c r="B147" s="1" t="s">
        <v>171</v>
      </c>
      <c r="C147" s="1" t="s">
        <v>155</v>
      </c>
    </row>
    <row r="148" spans="1:3" hidden="1" x14ac:dyDescent="0.25">
      <c r="A148" s="1" t="s">
        <v>160</v>
      </c>
      <c r="B148" s="1" t="s">
        <v>172</v>
      </c>
      <c r="C148" s="1" t="s">
        <v>155</v>
      </c>
    </row>
    <row r="149" spans="1:3" hidden="1" x14ac:dyDescent="0.25">
      <c r="A149" s="1" t="s">
        <v>157</v>
      </c>
      <c r="B149" s="1" t="s">
        <v>173</v>
      </c>
      <c r="C149" s="1" t="s">
        <v>155</v>
      </c>
    </row>
    <row r="150" spans="1:3" hidden="1" x14ac:dyDescent="0.25">
      <c r="A150" s="1" t="s">
        <v>174</v>
      </c>
      <c r="B150" s="1" t="s">
        <v>176</v>
      </c>
      <c r="C150" s="1" t="s">
        <v>175</v>
      </c>
    </row>
    <row r="151" spans="1:3" hidden="1" x14ac:dyDescent="0.25">
      <c r="A151" s="1"/>
      <c r="B151" s="1" t="s">
        <v>178</v>
      </c>
      <c r="C151" s="1" t="s">
        <v>177</v>
      </c>
    </row>
    <row r="152" spans="1:3" hidden="1" x14ac:dyDescent="0.25">
      <c r="A152" s="1" t="s">
        <v>179</v>
      </c>
      <c r="B152" s="1" t="s">
        <v>180</v>
      </c>
      <c r="C152" s="1" t="s">
        <v>177</v>
      </c>
    </row>
    <row r="153" spans="1:3" hidden="1" x14ac:dyDescent="0.25">
      <c r="A153" s="1" t="s">
        <v>181</v>
      </c>
      <c r="B153" s="1" t="s">
        <v>182</v>
      </c>
      <c r="C153" s="1" t="s">
        <v>177</v>
      </c>
    </row>
    <row r="154" spans="1:3" hidden="1" x14ac:dyDescent="0.25">
      <c r="A154" s="1" t="s">
        <v>183</v>
      </c>
      <c r="B154" s="1" t="s">
        <v>184</v>
      </c>
      <c r="C154" s="1" t="s">
        <v>177</v>
      </c>
    </row>
    <row r="155" spans="1:3" hidden="1" x14ac:dyDescent="0.25">
      <c r="A155" s="1" t="s">
        <v>185</v>
      </c>
      <c r="B155" s="1" t="s">
        <v>186</v>
      </c>
      <c r="C155" s="1" t="s">
        <v>177</v>
      </c>
    </row>
    <row r="156" spans="1:3" hidden="1" x14ac:dyDescent="0.25">
      <c r="A156" s="1" t="s">
        <v>187</v>
      </c>
      <c r="B156" s="1" t="s">
        <v>188</v>
      </c>
      <c r="C156" s="1" t="s">
        <v>177</v>
      </c>
    </row>
    <row r="157" spans="1:3" hidden="1" x14ac:dyDescent="0.25">
      <c r="A157" s="1" t="s">
        <v>189</v>
      </c>
      <c r="B157" s="1" t="s">
        <v>190</v>
      </c>
      <c r="C157" s="1" t="s">
        <v>177</v>
      </c>
    </row>
    <row r="158" spans="1:3" hidden="1" x14ac:dyDescent="0.25">
      <c r="A158" s="1" t="s">
        <v>191</v>
      </c>
      <c r="B158" s="1" t="s">
        <v>192</v>
      </c>
      <c r="C158" s="1" t="s">
        <v>177</v>
      </c>
    </row>
    <row r="159" spans="1:3" hidden="1" x14ac:dyDescent="0.25">
      <c r="A159" s="1" t="s">
        <v>189</v>
      </c>
      <c r="B159" s="1" t="s">
        <v>193</v>
      </c>
      <c r="C159" s="1" t="s">
        <v>177</v>
      </c>
    </row>
    <row r="160" spans="1:3" hidden="1" x14ac:dyDescent="0.25">
      <c r="A160" s="1" t="s">
        <v>181</v>
      </c>
      <c r="B160" s="1" t="s">
        <v>194</v>
      </c>
      <c r="C160" s="1" t="s">
        <v>177</v>
      </c>
    </row>
    <row r="161" spans="1:3" hidden="1" x14ac:dyDescent="0.25">
      <c r="A161" s="1" t="s">
        <v>185</v>
      </c>
      <c r="B161" s="1" t="s">
        <v>195</v>
      </c>
      <c r="C161" s="1" t="s">
        <v>177</v>
      </c>
    </row>
    <row r="162" spans="1:3" hidden="1" x14ac:dyDescent="0.25">
      <c r="A162" s="1" t="s">
        <v>196</v>
      </c>
      <c r="B162" s="1" t="s">
        <v>197</v>
      </c>
      <c r="C162" s="1" t="s">
        <v>177</v>
      </c>
    </row>
    <row r="163" spans="1:3" hidden="1" x14ac:dyDescent="0.25">
      <c r="A163" s="1" t="s">
        <v>181</v>
      </c>
      <c r="B163" s="1" t="s">
        <v>198</v>
      </c>
      <c r="C163" s="1" t="s">
        <v>177</v>
      </c>
    </row>
    <row r="164" spans="1:3" hidden="1" x14ac:dyDescent="0.25">
      <c r="A164" s="1" t="s">
        <v>196</v>
      </c>
      <c r="B164" s="1" t="s">
        <v>199</v>
      </c>
      <c r="C164" s="1" t="s">
        <v>177</v>
      </c>
    </row>
    <row r="165" spans="1:3" hidden="1" x14ac:dyDescent="0.25">
      <c r="A165" s="1" t="s">
        <v>200</v>
      </c>
      <c r="B165" s="1" t="s">
        <v>201</v>
      </c>
      <c r="C165" s="1" t="s">
        <v>177</v>
      </c>
    </row>
    <row r="166" spans="1:3" hidden="1" x14ac:dyDescent="0.25">
      <c r="A166" s="1" t="s">
        <v>196</v>
      </c>
      <c r="B166" s="1" t="s">
        <v>202</v>
      </c>
      <c r="C166" s="1" t="s">
        <v>177</v>
      </c>
    </row>
    <row r="167" spans="1:3" hidden="1" x14ac:dyDescent="0.25">
      <c r="A167" s="1" t="s">
        <v>191</v>
      </c>
      <c r="B167" s="1" t="s">
        <v>203</v>
      </c>
      <c r="C167" s="1" t="s">
        <v>177</v>
      </c>
    </row>
    <row r="168" spans="1:3" hidden="1" x14ac:dyDescent="0.25">
      <c r="A168" s="1" t="s">
        <v>204</v>
      </c>
      <c r="B168" s="1" t="s">
        <v>205</v>
      </c>
      <c r="C168" s="1" t="s">
        <v>177</v>
      </c>
    </row>
    <row r="169" spans="1:3" hidden="1" x14ac:dyDescent="0.25">
      <c r="A169" s="1" t="s">
        <v>206</v>
      </c>
      <c r="B169" s="1" t="s">
        <v>207</v>
      </c>
      <c r="C169" s="1" t="s">
        <v>177</v>
      </c>
    </row>
    <row r="170" spans="1:3" hidden="1" x14ac:dyDescent="0.25">
      <c r="A170" s="1" t="s">
        <v>187</v>
      </c>
      <c r="B170" s="1" t="s">
        <v>208</v>
      </c>
      <c r="C170" s="1" t="s">
        <v>177</v>
      </c>
    </row>
    <row r="171" spans="1:3" hidden="1" x14ac:dyDescent="0.25">
      <c r="A171" s="1" t="s">
        <v>189</v>
      </c>
      <c r="B171" s="1" t="s">
        <v>209</v>
      </c>
      <c r="C171" s="1" t="s">
        <v>177</v>
      </c>
    </row>
    <row r="172" spans="1:3" hidden="1" x14ac:dyDescent="0.25">
      <c r="A172" s="1" t="s">
        <v>206</v>
      </c>
      <c r="B172" s="1" t="s">
        <v>210</v>
      </c>
      <c r="C172" s="1" t="s">
        <v>177</v>
      </c>
    </row>
    <row r="173" spans="1:3" hidden="1" x14ac:dyDescent="0.25">
      <c r="A173" s="1" t="s">
        <v>200</v>
      </c>
      <c r="B173" s="1" t="s">
        <v>211</v>
      </c>
      <c r="C173" s="1" t="s">
        <v>177</v>
      </c>
    </row>
    <row r="174" spans="1:3" hidden="1" x14ac:dyDescent="0.25">
      <c r="A174" s="1" t="s">
        <v>191</v>
      </c>
      <c r="B174" s="1" t="s">
        <v>212</v>
      </c>
      <c r="C174" s="1" t="s">
        <v>177</v>
      </c>
    </row>
    <row r="175" spans="1:3" hidden="1" x14ac:dyDescent="0.25">
      <c r="A175" s="1" t="s">
        <v>204</v>
      </c>
      <c r="B175" s="1" t="s">
        <v>213</v>
      </c>
      <c r="C175" s="1" t="s">
        <v>177</v>
      </c>
    </row>
    <row r="176" spans="1:3" hidden="1" x14ac:dyDescent="0.25">
      <c r="A176" s="1" t="s">
        <v>185</v>
      </c>
      <c r="B176" s="1" t="s">
        <v>214</v>
      </c>
      <c r="C176" s="1" t="s">
        <v>177</v>
      </c>
    </row>
    <row r="177" spans="1:3" hidden="1" x14ac:dyDescent="0.25">
      <c r="A177" s="1" t="s">
        <v>179</v>
      </c>
      <c r="B177" s="1" t="s">
        <v>215</v>
      </c>
      <c r="C177" s="1" t="s">
        <v>177</v>
      </c>
    </row>
    <row r="178" spans="1:3" hidden="1" x14ac:dyDescent="0.25">
      <c r="A178" s="1" t="s">
        <v>185</v>
      </c>
      <c r="B178" s="1" t="s">
        <v>216</v>
      </c>
      <c r="C178" s="1" t="s">
        <v>177</v>
      </c>
    </row>
    <row r="179" spans="1:3" hidden="1" x14ac:dyDescent="0.25">
      <c r="A179" s="1"/>
      <c r="B179" s="1" t="s">
        <v>218</v>
      </c>
      <c r="C179" s="1" t="s">
        <v>217</v>
      </c>
    </row>
    <row r="180" spans="1:3" hidden="1" x14ac:dyDescent="0.25">
      <c r="A180" s="1" t="s">
        <v>219</v>
      </c>
      <c r="B180" s="1" t="s">
        <v>220</v>
      </c>
      <c r="C180" s="1" t="s">
        <v>217</v>
      </c>
    </row>
    <row r="181" spans="1:3" hidden="1" x14ac:dyDescent="0.25">
      <c r="A181" s="1" t="s">
        <v>221</v>
      </c>
      <c r="B181" s="1" t="s">
        <v>222</v>
      </c>
      <c r="C181" s="1" t="s">
        <v>217</v>
      </c>
    </row>
    <row r="182" spans="1:3" hidden="1" x14ac:dyDescent="0.25">
      <c r="A182" s="1" t="s">
        <v>223</v>
      </c>
      <c r="B182" s="1" t="s">
        <v>224</v>
      </c>
      <c r="C182" s="1" t="s">
        <v>217</v>
      </c>
    </row>
    <row r="183" spans="1:3" hidden="1" x14ac:dyDescent="0.25">
      <c r="A183" s="1" t="s">
        <v>225</v>
      </c>
      <c r="B183" s="1" t="s">
        <v>226</v>
      </c>
      <c r="C183" s="1" t="s">
        <v>217</v>
      </c>
    </row>
    <row r="184" spans="1:3" hidden="1" x14ac:dyDescent="0.25">
      <c r="A184" s="1" t="s">
        <v>227</v>
      </c>
      <c r="B184" s="1" t="s">
        <v>228</v>
      </c>
      <c r="C184" s="1" t="s">
        <v>217</v>
      </c>
    </row>
    <row r="185" spans="1:3" hidden="1" x14ac:dyDescent="0.25">
      <c r="A185" s="1" t="s">
        <v>229</v>
      </c>
      <c r="B185" s="1" t="s">
        <v>230</v>
      </c>
      <c r="C185" s="1" t="s">
        <v>217</v>
      </c>
    </row>
    <row r="186" spans="1:3" hidden="1" x14ac:dyDescent="0.25">
      <c r="A186" s="1" t="s">
        <v>221</v>
      </c>
      <c r="B186" s="1" t="s">
        <v>231</v>
      </c>
      <c r="C186" s="1" t="s">
        <v>217</v>
      </c>
    </row>
    <row r="187" spans="1:3" hidden="1" x14ac:dyDescent="0.25">
      <c r="A187" s="1" t="s">
        <v>232</v>
      </c>
      <c r="B187" s="1" t="s">
        <v>233</v>
      </c>
      <c r="C187" s="1" t="s">
        <v>217</v>
      </c>
    </row>
    <row r="188" spans="1:3" hidden="1" x14ac:dyDescent="0.25">
      <c r="A188" s="1" t="s">
        <v>225</v>
      </c>
      <c r="B188" s="1" t="s">
        <v>234</v>
      </c>
      <c r="C188" s="1" t="s">
        <v>217</v>
      </c>
    </row>
    <row r="189" spans="1:3" hidden="1" x14ac:dyDescent="0.25">
      <c r="A189" s="1" t="s">
        <v>232</v>
      </c>
      <c r="B189" s="1" t="s">
        <v>235</v>
      </c>
      <c r="C189" s="1" t="s">
        <v>217</v>
      </c>
    </row>
    <row r="190" spans="1:3" hidden="1" x14ac:dyDescent="0.25">
      <c r="A190" s="1" t="s">
        <v>236</v>
      </c>
      <c r="B190" s="1" t="s">
        <v>237</v>
      </c>
      <c r="C190" s="1" t="s">
        <v>217</v>
      </c>
    </row>
    <row r="191" spans="1:3" hidden="1" x14ac:dyDescent="0.25">
      <c r="A191" s="1" t="s">
        <v>219</v>
      </c>
      <c r="B191" s="1" t="s">
        <v>238</v>
      </c>
      <c r="C191" s="1" t="s">
        <v>217</v>
      </c>
    </row>
    <row r="192" spans="1:3" hidden="1" x14ac:dyDescent="0.25">
      <c r="A192" s="1" t="s">
        <v>239</v>
      </c>
      <c r="B192" s="1" t="s">
        <v>240</v>
      </c>
      <c r="C192" s="1" t="s">
        <v>217</v>
      </c>
    </row>
    <row r="193" spans="1:3" hidden="1" x14ac:dyDescent="0.25">
      <c r="A193" s="1" t="s">
        <v>227</v>
      </c>
      <c r="B193" s="1" t="s">
        <v>241</v>
      </c>
      <c r="C193" s="1" t="s">
        <v>217</v>
      </c>
    </row>
    <row r="194" spans="1:3" hidden="1" x14ac:dyDescent="0.25">
      <c r="A194" s="1" t="s">
        <v>232</v>
      </c>
      <c r="B194" s="1" t="s">
        <v>242</v>
      </c>
      <c r="C194" s="1" t="s">
        <v>217</v>
      </c>
    </row>
    <row r="195" spans="1:3" hidden="1" x14ac:dyDescent="0.25">
      <c r="A195" s="1" t="s">
        <v>243</v>
      </c>
      <c r="B195" s="1" t="s">
        <v>244</v>
      </c>
      <c r="C195" s="1" t="s">
        <v>217</v>
      </c>
    </row>
    <row r="196" spans="1:3" hidden="1" x14ac:dyDescent="0.25">
      <c r="A196" s="1" t="s">
        <v>225</v>
      </c>
      <c r="B196" s="1" t="s">
        <v>245</v>
      </c>
      <c r="C196" s="1" t="s">
        <v>217</v>
      </c>
    </row>
    <row r="197" spans="1:3" hidden="1" x14ac:dyDescent="0.25">
      <c r="A197" s="1" t="s">
        <v>223</v>
      </c>
      <c r="B197" s="1" t="s">
        <v>246</v>
      </c>
      <c r="C197" s="1" t="s">
        <v>217</v>
      </c>
    </row>
    <row r="198" spans="1:3" hidden="1" x14ac:dyDescent="0.25">
      <c r="A198" s="1" t="s">
        <v>223</v>
      </c>
      <c r="B198" s="1" t="s">
        <v>247</v>
      </c>
      <c r="C198" s="1" t="s">
        <v>217</v>
      </c>
    </row>
    <row r="199" spans="1:3" hidden="1" x14ac:dyDescent="0.25">
      <c r="A199" s="1" t="s">
        <v>219</v>
      </c>
      <c r="B199" s="1" t="s">
        <v>248</v>
      </c>
      <c r="C199" s="1" t="s">
        <v>217</v>
      </c>
    </row>
    <row r="200" spans="1:3" hidden="1" x14ac:dyDescent="0.25">
      <c r="A200" s="1" t="s">
        <v>243</v>
      </c>
      <c r="B200" s="1" t="s">
        <v>249</v>
      </c>
      <c r="C200" s="1" t="s">
        <v>217</v>
      </c>
    </row>
    <row r="201" spans="1:3" hidden="1" x14ac:dyDescent="0.25">
      <c r="A201" s="1" t="s">
        <v>225</v>
      </c>
      <c r="B201" s="1" t="s">
        <v>250</v>
      </c>
      <c r="C201" s="1" t="s">
        <v>217</v>
      </c>
    </row>
    <row r="202" spans="1:3" hidden="1" x14ac:dyDescent="0.25">
      <c r="A202" s="1" t="s">
        <v>239</v>
      </c>
      <c r="B202" s="1" t="s">
        <v>251</v>
      </c>
      <c r="C202" s="1" t="s">
        <v>217</v>
      </c>
    </row>
    <row r="203" spans="1:3" hidden="1" x14ac:dyDescent="0.25">
      <c r="A203" s="1" t="s">
        <v>236</v>
      </c>
      <c r="B203" s="1" t="s">
        <v>252</v>
      </c>
      <c r="C203" s="1" t="s">
        <v>217</v>
      </c>
    </row>
    <row r="204" spans="1:3" hidden="1" x14ac:dyDescent="0.25">
      <c r="A204" s="1" t="s">
        <v>227</v>
      </c>
      <c r="B204" s="1" t="s">
        <v>253</v>
      </c>
      <c r="C204" s="1" t="s">
        <v>217</v>
      </c>
    </row>
    <row r="205" spans="1:3" hidden="1" x14ac:dyDescent="0.25">
      <c r="A205" s="1" t="s">
        <v>229</v>
      </c>
      <c r="B205" s="1" t="s">
        <v>254</v>
      </c>
      <c r="C205" s="1" t="s">
        <v>217</v>
      </c>
    </row>
    <row r="206" spans="1:3" hidden="1" x14ac:dyDescent="0.25">
      <c r="A206" s="1" t="s">
        <v>243</v>
      </c>
      <c r="B206" s="1" t="s">
        <v>255</v>
      </c>
      <c r="C206" s="1" t="s">
        <v>217</v>
      </c>
    </row>
    <row r="207" spans="1:3" hidden="1" x14ac:dyDescent="0.25">
      <c r="A207" s="1" t="s">
        <v>236</v>
      </c>
      <c r="B207" s="1" t="s">
        <v>256</v>
      </c>
      <c r="C207" s="1" t="s">
        <v>217</v>
      </c>
    </row>
    <row r="208" spans="1:3" hidden="1" x14ac:dyDescent="0.25">
      <c r="A208" s="1" t="s">
        <v>243</v>
      </c>
      <c r="B208" s="1" t="s">
        <v>257</v>
      </c>
      <c r="C208" s="1" t="s">
        <v>217</v>
      </c>
    </row>
    <row r="209" spans="1:3" hidden="1" x14ac:dyDescent="0.25">
      <c r="A209" s="1" t="s">
        <v>243</v>
      </c>
      <c r="B209" s="1" t="s">
        <v>258</v>
      </c>
      <c r="C209" s="1" t="s">
        <v>217</v>
      </c>
    </row>
    <row r="210" spans="1:3" hidden="1" x14ac:dyDescent="0.25">
      <c r="A210" s="1" t="s">
        <v>223</v>
      </c>
      <c r="B210" s="1" t="s">
        <v>259</v>
      </c>
      <c r="C210" s="1" t="s">
        <v>217</v>
      </c>
    </row>
    <row r="211" spans="1:3" hidden="1" x14ac:dyDescent="0.25">
      <c r="A211" s="1" t="s">
        <v>239</v>
      </c>
      <c r="B211" s="1" t="s">
        <v>260</v>
      </c>
      <c r="C211" s="1" t="s">
        <v>217</v>
      </c>
    </row>
    <row r="212" spans="1:3" hidden="1" x14ac:dyDescent="0.25">
      <c r="A212" s="1" t="s">
        <v>239</v>
      </c>
      <c r="B212" s="1" t="s">
        <v>261</v>
      </c>
      <c r="C212" s="1" t="s">
        <v>217</v>
      </c>
    </row>
    <row r="213" spans="1:3" hidden="1" x14ac:dyDescent="0.25">
      <c r="A213" s="1" t="s">
        <v>227</v>
      </c>
      <c r="B213" s="1" t="s">
        <v>262</v>
      </c>
      <c r="C213" s="1" t="s">
        <v>217</v>
      </c>
    </row>
    <row r="214" spans="1:3" hidden="1" x14ac:dyDescent="0.25">
      <c r="A214" s="1" t="s">
        <v>229</v>
      </c>
      <c r="B214" s="1" t="s">
        <v>263</v>
      </c>
      <c r="C214" s="1" t="s">
        <v>217</v>
      </c>
    </row>
    <row r="215" spans="1:3" hidden="1" x14ac:dyDescent="0.25">
      <c r="A215" s="1"/>
      <c r="B215" s="1" t="s">
        <v>265</v>
      </c>
      <c r="C215" s="1" t="s">
        <v>264</v>
      </c>
    </row>
    <row r="216" spans="1:3" hidden="1" x14ac:dyDescent="0.25">
      <c r="A216" s="1" t="s">
        <v>266</v>
      </c>
      <c r="B216" s="1" t="s">
        <v>267</v>
      </c>
      <c r="C216" s="1" t="s">
        <v>264</v>
      </c>
    </row>
    <row r="217" spans="1:3" hidden="1" x14ac:dyDescent="0.25">
      <c r="A217" s="1" t="s">
        <v>266</v>
      </c>
      <c r="B217" s="1" t="s">
        <v>268</v>
      </c>
      <c r="C217" s="1" t="s">
        <v>264</v>
      </c>
    </row>
    <row r="218" spans="1:3" hidden="1" x14ac:dyDescent="0.25">
      <c r="A218" s="1" t="s">
        <v>266</v>
      </c>
      <c r="B218" s="1" t="s">
        <v>269</v>
      </c>
      <c r="C218" s="1" t="s">
        <v>264</v>
      </c>
    </row>
    <row r="219" spans="1:3" hidden="1" x14ac:dyDescent="0.25">
      <c r="A219" s="1" t="s">
        <v>266</v>
      </c>
      <c r="B219" s="1" t="s">
        <v>270</v>
      </c>
      <c r="C219" s="1" t="s">
        <v>264</v>
      </c>
    </row>
    <row r="220" spans="1:3" hidden="1" x14ac:dyDescent="0.25">
      <c r="A220" s="1" t="s">
        <v>266</v>
      </c>
      <c r="B220" s="1" t="s">
        <v>271</v>
      </c>
      <c r="C220" s="1" t="s">
        <v>264</v>
      </c>
    </row>
    <row r="221" spans="1:3" hidden="1" x14ac:dyDescent="0.25">
      <c r="A221" s="1"/>
      <c r="B221" s="1" t="s">
        <v>273</v>
      </c>
      <c r="C221" s="1" t="s">
        <v>272</v>
      </c>
    </row>
    <row r="222" spans="1:3" hidden="1" x14ac:dyDescent="0.25">
      <c r="A222" s="1" t="s">
        <v>274</v>
      </c>
      <c r="B222" s="1" t="s">
        <v>275</v>
      </c>
      <c r="C222" s="1" t="s">
        <v>272</v>
      </c>
    </row>
    <row r="223" spans="1:3" hidden="1" x14ac:dyDescent="0.25">
      <c r="A223" s="1" t="s">
        <v>276</v>
      </c>
      <c r="B223" s="1" t="s">
        <v>277</v>
      </c>
      <c r="C223" s="1" t="s">
        <v>272</v>
      </c>
    </row>
    <row r="224" spans="1:3" hidden="1" x14ac:dyDescent="0.25">
      <c r="A224" s="1" t="s">
        <v>278</v>
      </c>
      <c r="B224" s="1" t="s">
        <v>279</v>
      </c>
      <c r="C224" s="1" t="s">
        <v>272</v>
      </c>
    </row>
    <row r="225" spans="1:3" hidden="1" x14ac:dyDescent="0.25">
      <c r="A225" s="1" t="s">
        <v>280</v>
      </c>
      <c r="B225" s="1" t="s">
        <v>281</v>
      </c>
      <c r="C225" s="1" t="s">
        <v>272</v>
      </c>
    </row>
    <row r="226" spans="1:3" hidden="1" x14ac:dyDescent="0.25">
      <c r="A226" s="1" t="s">
        <v>276</v>
      </c>
      <c r="B226" s="1" t="s">
        <v>282</v>
      </c>
      <c r="C226" s="1" t="s">
        <v>272</v>
      </c>
    </row>
    <row r="227" spans="1:3" hidden="1" x14ac:dyDescent="0.25">
      <c r="A227" s="1" t="s">
        <v>283</v>
      </c>
      <c r="B227" s="1" t="s">
        <v>284</v>
      </c>
      <c r="C227" s="1" t="s">
        <v>272</v>
      </c>
    </row>
    <row r="228" spans="1:3" hidden="1" x14ac:dyDescent="0.25">
      <c r="A228" s="1" t="s">
        <v>285</v>
      </c>
      <c r="B228" s="1" t="s">
        <v>286</v>
      </c>
      <c r="C228" s="1" t="s">
        <v>272</v>
      </c>
    </row>
    <row r="229" spans="1:3" hidden="1" x14ac:dyDescent="0.25">
      <c r="A229" s="1" t="s">
        <v>287</v>
      </c>
      <c r="B229" s="1" t="s">
        <v>288</v>
      </c>
      <c r="C229" s="1" t="s">
        <v>272</v>
      </c>
    </row>
    <row r="230" spans="1:3" hidden="1" x14ac:dyDescent="0.25">
      <c r="A230" s="1" t="s">
        <v>278</v>
      </c>
      <c r="B230" s="1" t="s">
        <v>289</v>
      </c>
      <c r="C230" s="1" t="s">
        <v>272</v>
      </c>
    </row>
    <row r="231" spans="1:3" hidden="1" x14ac:dyDescent="0.25">
      <c r="A231" s="1" t="s">
        <v>283</v>
      </c>
      <c r="B231" s="1" t="s">
        <v>290</v>
      </c>
      <c r="C231" s="1" t="s">
        <v>272</v>
      </c>
    </row>
    <row r="232" spans="1:3" hidden="1" x14ac:dyDescent="0.25">
      <c r="A232" s="1" t="s">
        <v>285</v>
      </c>
      <c r="B232" s="1" t="s">
        <v>291</v>
      </c>
      <c r="C232" s="1" t="s">
        <v>272</v>
      </c>
    </row>
    <row r="233" spans="1:3" hidden="1" x14ac:dyDescent="0.25">
      <c r="A233" s="1" t="s">
        <v>287</v>
      </c>
      <c r="B233" s="1" t="s">
        <v>292</v>
      </c>
      <c r="C233" s="1" t="s">
        <v>272</v>
      </c>
    </row>
    <row r="234" spans="1:3" hidden="1" x14ac:dyDescent="0.25">
      <c r="A234" s="1" t="s">
        <v>293</v>
      </c>
      <c r="B234" s="1" t="s">
        <v>294</v>
      </c>
      <c r="C234" s="1" t="s">
        <v>272</v>
      </c>
    </row>
    <row r="235" spans="1:3" hidden="1" x14ac:dyDescent="0.25">
      <c r="A235" s="1" t="s">
        <v>295</v>
      </c>
      <c r="B235" s="1" t="s">
        <v>296</v>
      </c>
      <c r="C235" s="1" t="s">
        <v>272</v>
      </c>
    </row>
    <row r="236" spans="1:3" hidden="1" x14ac:dyDescent="0.25">
      <c r="A236" s="1" t="s">
        <v>287</v>
      </c>
      <c r="B236" s="1" t="s">
        <v>297</v>
      </c>
      <c r="C236" s="1" t="s">
        <v>272</v>
      </c>
    </row>
    <row r="237" spans="1:3" hidden="1" x14ac:dyDescent="0.25">
      <c r="A237" s="1" t="s">
        <v>287</v>
      </c>
      <c r="B237" s="1" t="s">
        <v>298</v>
      </c>
      <c r="C237" s="1" t="s">
        <v>272</v>
      </c>
    </row>
    <row r="238" spans="1:3" hidden="1" x14ac:dyDescent="0.25">
      <c r="A238" s="1" t="s">
        <v>293</v>
      </c>
      <c r="B238" s="1" t="s">
        <v>299</v>
      </c>
      <c r="C238" s="1" t="s">
        <v>272</v>
      </c>
    </row>
    <row r="239" spans="1:3" hidden="1" x14ac:dyDescent="0.25">
      <c r="A239" s="1" t="s">
        <v>293</v>
      </c>
      <c r="B239" s="1" t="s">
        <v>300</v>
      </c>
      <c r="C239" s="1" t="s">
        <v>272</v>
      </c>
    </row>
    <row r="240" spans="1:3" hidden="1" x14ac:dyDescent="0.25">
      <c r="A240" s="1" t="s">
        <v>274</v>
      </c>
      <c r="B240" s="1" t="s">
        <v>301</v>
      </c>
      <c r="C240" s="1" t="s">
        <v>272</v>
      </c>
    </row>
    <row r="241" spans="1:3" hidden="1" x14ac:dyDescent="0.25">
      <c r="A241" s="1" t="s">
        <v>302</v>
      </c>
      <c r="B241" s="1" t="s">
        <v>303</v>
      </c>
      <c r="C241" s="1" t="s">
        <v>272</v>
      </c>
    </row>
    <row r="242" spans="1:3" hidden="1" x14ac:dyDescent="0.25">
      <c r="A242" s="1" t="s">
        <v>293</v>
      </c>
      <c r="B242" s="1" t="s">
        <v>304</v>
      </c>
      <c r="C242" s="1" t="s">
        <v>272</v>
      </c>
    </row>
    <row r="243" spans="1:3" hidden="1" x14ac:dyDescent="0.25">
      <c r="A243" s="1" t="s">
        <v>302</v>
      </c>
      <c r="B243" s="1" t="s">
        <v>305</v>
      </c>
      <c r="C243" s="1" t="s">
        <v>272</v>
      </c>
    </row>
    <row r="244" spans="1:3" hidden="1" x14ac:dyDescent="0.25">
      <c r="A244" s="1" t="s">
        <v>274</v>
      </c>
      <c r="B244" s="1" t="s">
        <v>306</v>
      </c>
      <c r="C244" s="1" t="s">
        <v>272</v>
      </c>
    </row>
    <row r="245" spans="1:3" hidden="1" x14ac:dyDescent="0.25">
      <c r="A245" s="1" t="s">
        <v>307</v>
      </c>
      <c r="B245" s="1" t="s">
        <v>308</v>
      </c>
      <c r="C245" s="1" t="s">
        <v>272</v>
      </c>
    </row>
    <row r="246" spans="1:3" hidden="1" x14ac:dyDescent="0.25">
      <c r="A246" s="1" t="s">
        <v>276</v>
      </c>
      <c r="B246" s="1" t="s">
        <v>309</v>
      </c>
      <c r="C246" s="1" t="s">
        <v>272</v>
      </c>
    </row>
    <row r="247" spans="1:3" hidden="1" x14ac:dyDescent="0.25">
      <c r="A247" s="1" t="s">
        <v>274</v>
      </c>
      <c r="B247" s="1" t="s">
        <v>310</v>
      </c>
      <c r="C247" s="1" t="s">
        <v>272</v>
      </c>
    </row>
    <row r="248" spans="1:3" hidden="1" x14ac:dyDescent="0.25">
      <c r="A248" s="1" t="s">
        <v>293</v>
      </c>
      <c r="B248" s="1" t="s">
        <v>311</v>
      </c>
      <c r="C248" s="1" t="s">
        <v>272</v>
      </c>
    </row>
    <row r="249" spans="1:3" hidden="1" x14ac:dyDescent="0.25">
      <c r="A249" s="1" t="s">
        <v>280</v>
      </c>
      <c r="B249" s="1" t="s">
        <v>312</v>
      </c>
      <c r="C249" s="1" t="s">
        <v>272</v>
      </c>
    </row>
    <row r="250" spans="1:3" hidden="1" x14ac:dyDescent="0.25">
      <c r="A250" s="1" t="s">
        <v>278</v>
      </c>
      <c r="B250" s="1" t="s">
        <v>313</v>
      </c>
      <c r="C250" s="1" t="s">
        <v>272</v>
      </c>
    </row>
    <row r="251" spans="1:3" hidden="1" x14ac:dyDescent="0.25">
      <c r="A251" s="1" t="s">
        <v>278</v>
      </c>
      <c r="B251" s="1" t="s">
        <v>314</v>
      </c>
      <c r="C251" s="1" t="s">
        <v>272</v>
      </c>
    </row>
    <row r="252" spans="1:3" hidden="1" x14ac:dyDescent="0.25">
      <c r="A252" s="1" t="s">
        <v>278</v>
      </c>
      <c r="B252" s="1" t="s">
        <v>315</v>
      </c>
      <c r="C252" s="1" t="s">
        <v>272</v>
      </c>
    </row>
    <row r="253" spans="1:3" hidden="1" x14ac:dyDescent="0.25">
      <c r="A253" s="1" t="s">
        <v>287</v>
      </c>
      <c r="B253" s="1" t="s">
        <v>316</v>
      </c>
      <c r="C253" s="1" t="s">
        <v>272</v>
      </c>
    </row>
    <row r="254" spans="1:3" hidden="1" x14ac:dyDescent="0.25">
      <c r="A254" s="1" t="s">
        <v>295</v>
      </c>
      <c r="B254" s="1" t="s">
        <v>317</v>
      </c>
      <c r="C254" s="1" t="s">
        <v>272</v>
      </c>
    </row>
    <row r="255" spans="1:3" hidden="1" x14ac:dyDescent="0.25">
      <c r="A255" s="1" t="s">
        <v>287</v>
      </c>
      <c r="B255" s="1" t="s">
        <v>318</v>
      </c>
      <c r="C255" s="1" t="s">
        <v>272</v>
      </c>
    </row>
    <row r="256" spans="1:3" hidden="1" x14ac:dyDescent="0.25">
      <c r="A256" s="1" t="s">
        <v>302</v>
      </c>
      <c r="B256" s="1" t="s">
        <v>319</v>
      </c>
      <c r="C256" s="1" t="s">
        <v>272</v>
      </c>
    </row>
    <row r="257" spans="1:3" hidden="1" x14ac:dyDescent="0.25">
      <c r="A257" s="1" t="s">
        <v>302</v>
      </c>
      <c r="B257" s="1" t="s">
        <v>320</v>
      </c>
      <c r="C257" s="1" t="s">
        <v>272</v>
      </c>
    </row>
    <row r="258" spans="1:3" hidden="1" x14ac:dyDescent="0.25">
      <c r="A258" s="1" t="s">
        <v>307</v>
      </c>
      <c r="B258" s="1" t="s">
        <v>321</v>
      </c>
      <c r="C258" s="1" t="s">
        <v>272</v>
      </c>
    </row>
    <row r="259" spans="1:3" hidden="1" x14ac:dyDescent="0.25">
      <c r="A259" s="1" t="s">
        <v>295</v>
      </c>
      <c r="B259" s="1" t="s">
        <v>322</v>
      </c>
      <c r="C259" s="1" t="s">
        <v>272</v>
      </c>
    </row>
    <row r="260" spans="1:3" hidden="1" x14ac:dyDescent="0.25">
      <c r="A260" s="1"/>
      <c r="B260" s="1" t="s">
        <v>324</v>
      </c>
      <c r="C260" s="1" t="s">
        <v>323</v>
      </c>
    </row>
    <row r="261" spans="1:3" hidden="1" x14ac:dyDescent="0.25">
      <c r="A261" s="1" t="s">
        <v>325</v>
      </c>
      <c r="B261" s="1" t="s">
        <v>326</v>
      </c>
      <c r="C261" s="1" t="s">
        <v>323</v>
      </c>
    </row>
    <row r="262" spans="1:3" hidden="1" x14ac:dyDescent="0.25">
      <c r="A262" s="1" t="s">
        <v>325</v>
      </c>
      <c r="B262" s="1" t="s">
        <v>327</v>
      </c>
      <c r="C262" s="1" t="s">
        <v>323</v>
      </c>
    </row>
    <row r="263" spans="1:3" hidden="1" x14ac:dyDescent="0.25">
      <c r="A263" s="1" t="s">
        <v>328</v>
      </c>
      <c r="B263" s="1" t="s">
        <v>329</v>
      </c>
      <c r="C263" s="1" t="s">
        <v>323</v>
      </c>
    </row>
    <row r="264" spans="1:3" hidden="1" x14ac:dyDescent="0.25">
      <c r="A264" s="1" t="s">
        <v>325</v>
      </c>
      <c r="B264" s="1" t="s">
        <v>330</v>
      </c>
      <c r="C264" s="1" t="s">
        <v>323</v>
      </c>
    </row>
    <row r="265" spans="1:3" hidden="1" x14ac:dyDescent="0.25">
      <c r="A265" s="1" t="s">
        <v>325</v>
      </c>
      <c r="B265" s="1" t="s">
        <v>331</v>
      </c>
      <c r="C265" s="1" t="s">
        <v>323</v>
      </c>
    </row>
    <row r="266" spans="1:3" hidden="1" x14ac:dyDescent="0.25">
      <c r="A266" s="1" t="s">
        <v>325</v>
      </c>
      <c r="B266" s="1" t="s">
        <v>332</v>
      </c>
      <c r="C266" s="1" t="s">
        <v>323</v>
      </c>
    </row>
    <row r="267" spans="1:3" hidden="1" x14ac:dyDescent="0.25">
      <c r="A267" s="1" t="s">
        <v>328</v>
      </c>
      <c r="B267" s="1" t="s">
        <v>333</v>
      </c>
      <c r="C267" s="1" t="s">
        <v>323</v>
      </c>
    </row>
    <row r="268" spans="1:3" hidden="1" x14ac:dyDescent="0.25">
      <c r="A268" s="1" t="s">
        <v>328</v>
      </c>
      <c r="B268" s="1" t="s">
        <v>334</v>
      </c>
      <c r="C268" s="1" t="s">
        <v>323</v>
      </c>
    </row>
    <row r="269" spans="1:3" hidden="1" x14ac:dyDescent="0.25">
      <c r="A269" s="1" t="s">
        <v>325</v>
      </c>
      <c r="B269" s="1" t="s">
        <v>335</v>
      </c>
      <c r="C269" s="1" t="s">
        <v>323</v>
      </c>
    </row>
    <row r="270" spans="1:3" hidden="1" x14ac:dyDescent="0.25">
      <c r="A270" s="1" t="s">
        <v>325</v>
      </c>
      <c r="B270" s="1" t="s">
        <v>336</v>
      </c>
      <c r="C270" s="1" t="s">
        <v>323</v>
      </c>
    </row>
    <row r="271" spans="1:3" hidden="1" x14ac:dyDescent="0.25">
      <c r="A271" s="1" t="s">
        <v>328</v>
      </c>
      <c r="B271" s="1" t="s">
        <v>337</v>
      </c>
      <c r="C271" s="1" t="s">
        <v>323</v>
      </c>
    </row>
    <row r="272" spans="1:3" hidden="1" x14ac:dyDescent="0.25">
      <c r="A272" s="1" t="s">
        <v>328</v>
      </c>
      <c r="B272" s="1" t="s">
        <v>338</v>
      </c>
      <c r="C272" s="1" t="s">
        <v>323</v>
      </c>
    </row>
    <row r="273" spans="1:3" hidden="1" x14ac:dyDescent="0.25">
      <c r="A273" s="1" t="s">
        <v>325</v>
      </c>
      <c r="B273" s="1" t="s">
        <v>339</v>
      </c>
      <c r="C273" s="1" t="s">
        <v>323</v>
      </c>
    </row>
    <row r="274" spans="1:3" hidden="1" x14ac:dyDescent="0.25">
      <c r="A274" s="1" t="s">
        <v>325</v>
      </c>
      <c r="B274" s="1" t="s">
        <v>340</v>
      </c>
      <c r="C274" s="1" t="s">
        <v>323</v>
      </c>
    </row>
    <row r="275" spans="1:3" hidden="1" x14ac:dyDescent="0.25">
      <c r="A275" s="1"/>
      <c r="B275" s="1" t="s">
        <v>342</v>
      </c>
      <c r="C275" s="1" t="s">
        <v>341</v>
      </c>
    </row>
    <row r="276" spans="1:3" hidden="1" x14ac:dyDescent="0.25">
      <c r="A276" s="1" t="s">
        <v>343</v>
      </c>
      <c r="B276" s="1" t="s">
        <v>344</v>
      </c>
      <c r="C276" s="1" t="s">
        <v>341</v>
      </c>
    </row>
    <row r="277" spans="1:3" hidden="1" x14ac:dyDescent="0.25">
      <c r="A277" s="1" t="s">
        <v>343</v>
      </c>
      <c r="B277" s="1" t="s">
        <v>345</v>
      </c>
      <c r="C277" s="1" t="s">
        <v>341</v>
      </c>
    </row>
    <row r="278" spans="1:3" hidden="1" x14ac:dyDescent="0.25">
      <c r="A278" s="1" t="s">
        <v>343</v>
      </c>
      <c r="B278" s="1" t="s">
        <v>346</v>
      </c>
      <c r="C278" s="1" t="s">
        <v>341</v>
      </c>
    </row>
    <row r="279" spans="1:3" hidden="1" x14ac:dyDescent="0.25">
      <c r="A279" s="1" t="s">
        <v>343</v>
      </c>
      <c r="B279" s="1" t="s">
        <v>347</v>
      </c>
      <c r="C279" s="1" t="s">
        <v>341</v>
      </c>
    </row>
    <row r="280" spans="1:3" hidden="1" x14ac:dyDescent="0.25">
      <c r="A280" s="1" t="s">
        <v>343</v>
      </c>
      <c r="B280" s="1" t="s">
        <v>348</v>
      </c>
      <c r="C280" s="1" t="s">
        <v>341</v>
      </c>
    </row>
    <row r="281" spans="1:3" hidden="1" x14ac:dyDescent="0.25">
      <c r="A281" s="1" t="s">
        <v>343</v>
      </c>
      <c r="B281" s="1" t="s">
        <v>349</v>
      </c>
      <c r="C281" s="1" t="s">
        <v>341</v>
      </c>
    </row>
    <row r="282" spans="1:3" hidden="1" x14ac:dyDescent="0.25">
      <c r="A282" s="1" t="s">
        <v>343</v>
      </c>
      <c r="B282" s="1" t="s">
        <v>350</v>
      </c>
      <c r="C282" s="1" t="s">
        <v>341</v>
      </c>
    </row>
    <row r="283" spans="1:3" hidden="1" x14ac:dyDescent="0.25">
      <c r="A283" s="1" t="s">
        <v>343</v>
      </c>
      <c r="B283" s="1" t="s">
        <v>351</v>
      </c>
      <c r="C283" s="1" t="s">
        <v>341</v>
      </c>
    </row>
    <row r="284" spans="1:3" hidden="1" x14ac:dyDescent="0.25">
      <c r="A284" s="1" t="s">
        <v>343</v>
      </c>
      <c r="B284" s="1" t="s">
        <v>352</v>
      </c>
      <c r="C284" s="1" t="s">
        <v>341</v>
      </c>
    </row>
    <row r="285" spans="1:3" hidden="1" x14ac:dyDescent="0.25">
      <c r="A285" s="1" t="s">
        <v>343</v>
      </c>
      <c r="B285" s="1" t="s">
        <v>353</v>
      </c>
      <c r="C285" s="1" t="s">
        <v>341</v>
      </c>
    </row>
    <row r="286" spans="1:3" hidden="1" x14ac:dyDescent="0.25">
      <c r="A286" s="1" t="s">
        <v>343</v>
      </c>
      <c r="B286" s="1" t="s">
        <v>354</v>
      </c>
      <c r="C286" s="1" t="s">
        <v>341</v>
      </c>
    </row>
    <row r="287" spans="1:3" hidden="1" x14ac:dyDescent="0.25">
      <c r="A287" s="1" t="s">
        <v>343</v>
      </c>
      <c r="B287" s="1" t="s">
        <v>355</v>
      </c>
      <c r="C287" s="1" t="s">
        <v>341</v>
      </c>
    </row>
    <row r="288" spans="1:3" hidden="1" x14ac:dyDescent="0.25">
      <c r="A288" s="1" t="s">
        <v>343</v>
      </c>
      <c r="B288" s="1" t="s">
        <v>356</v>
      </c>
      <c r="C288" s="1" t="s">
        <v>341</v>
      </c>
    </row>
    <row r="289" spans="1:3" hidden="1" x14ac:dyDescent="0.25">
      <c r="A289" s="1" t="s">
        <v>343</v>
      </c>
      <c r="B289" s="1" t="s">
        <v>357</v>
      </c>
      <c r="C289" s="1" t="s">
        <v>341</v>
      </c>
    </row>
    <row r="290" spans="1:3" hidden="1" x14ac:dyDescent="0.25">
      <c r="A290" s="1"/>
      <c r="B290" s="1" t="s">
        <v>359</v>
      </c>
      <c r="C290" s="1" t="s">
        <v>358</v>
      </c>
    </row>
    <row r="291" spans="1:3" hidden="1" x14ac:dyDescent="0.25">
      <c r="A291" s="1" t="s">
        <v>360</v>
      </c>
      <c r="B291" s="1" t="s">
        <v>361</v>
      </c>
      <c r="C291" s="1" t="s">
        <v>358</v>
      </c>
    </row>
    <row r="292" spans="1:3" hidden="1" x14ac:dyDescent="0.25">
      <c r="A292" s="1" t="s">
        <v>360</v>
      </c>
      <c r="B292" s="1" t="s">
        <v>362</v>
      </c>
      <c r="C292" s="1" t="s">
        <v>358</v>
      </c>
    </row>
    <row r="293" spans="1:3" hidden="1" x14ac:dyDescent="0.25">
      <c r="A293" s="1" t="s">
        <v>360</v>
      </c>
      <c r="B293" s="1" t="s">
        <v>363</v>
      </c>
      <c r="C293" s="1" t="s">
        <v>358</v>
      </c>
    </row>
    <row r="294" spans="1:3" hidden="1" x14ac:dyDescent="0.25">
      <c r="A294" s="1" t="s">
        <v>360</v>
      </c>
      <c r="B294" s="1" t="s">
        <v>364</v>
      </c>
      <c r="C294" s="1" t="s">
        <v>358</v>
      </c>
    </row>
    <row r="295" spans="1:3" hidden="1" x14ac:dyDescent="0.25">
      <c r="A295" s="1" t="s">
        <v>360</v>
      </c>
      <c r="B295" s="1" t="s">
        <v>365</v>
      </c>
      <c r="C295" s="1" t="s">
        <v>358</v>
      </c>
    </row>
    <row r="296" spans="1:3" hidden="1" x14ac:dyDescent="0.25">
      <c r="A296" s="1" t="s">
        <v>366</v>
      </c>
      <c r="B296" s="1" t="s">
        <v>367</v>
      </c>
      <c r="C296" s="1" t="s">
        <v>358</v>
      </c>
    </row>
    <row r="297" spans="1:3" hidden="1" x14ac:dyDescent="0.25">
      <c r="A297" s="1" t="s">
        <v>360</v>
      </c>
      <c r="B297" s="1" t="s">
        <v>368</v>
      </c>
      <c r="C297" s="1" t="s">
        <v>358</v>
      </c>
    </row>
    <row r="298" spans="1:3" hidden="1" x14ac:dyDescent="0.25">
      <c r="A298" s="1" t="s">
        <v>366</v>
      </c>
      <c r="B298" s="1" t="s">
        <v>369</v>
      </c>
      <c r="C298" s="1" t="s">
        <v>358</v>
      </c>
    </row>
    <row r="299" spans="1:3" hidden="1" x14ac:dyDescent="0.25">
      <c r="A299" s="1" t="s">
        <v>360</v>
      </c>
      <c r="B299" s="1" t="s">
        <v>370</v>
      </c>
      <c r="C299" s="1" t="s">
        <v>358</v>
      </c>
    </row>
    <row r="300" spans="1:3" hidden="1" x14ac:dyDescent="0.25">
      <c r="A300" s="1" t="s">
        <v>366</v>
      </c>
      <c r="B300" s="1" t="s">
        <v>371</v>
      </c>
      <c r="C300" s="1" t="s">
        <v>358</v>
      </c>
    </row>
    <row r="301" spans="1:3" hidden="1" x14ac:dyDescent="0.25">
      <c r="A301" s="1" t="s">
        <v>366</v>
      </c>
      <c r="B301" s="1" t="s">
        <v>372</v>
      </c>
      <c r="C301" s="1" t="s">
        <v>358</v>
      </c>
    </row>
    <row r="302" spans="1:3" hidden="1" x14ac:dyDescent="0.25">
      <c r="A302" s="1" t="s">
        <v>360</v>
      </c>
      <c r="B302" s="1" t="s">
        <v>373</v>
      </c>
      <c r="C302" s="1" t="s">
        <v>358</v>
      </c>
    </row>
    <row r="303" spans="1:3" hidden="1" x14ac:dyDescent="0.25">
      <c r="A303" s="1" t="s">
        <v>366</v>
      </c>
      <c r="B303" s="1" t="s">
        <v>374</v>
      </c>
      <c r="C303" s="1" t="s">
        <v>358</v>
      </c>
    </row>
    <row r="304" spans="1:3" hidden="1" x14ac:dyDescent="0.25">
      <c r="A304" s="1"/>
      <c r="B304" s="1" t="s">
        <v>376</v>
      </c>
      <c r="C304" s="1" t="s">
        <v>375</v>
      </c>
    </row>
    <row r="305" spans="1:3" hidden="1" x14ac:dyDescent="0.25">
      <c r="A305" s="1" t="s">
        <v>377</v>
      </c>
      <c r="B305" s="1" t="s">
        <v>378</v>
      </c>
      <c r="C305" s="1" t="s">
        <v>375</v>
      </c>
    </row>
    <row r="306" spans="1:3" hidden="1" x14ac:dyDescent="0.25">
      <c r="A306" s="1" t="s">
        <v>377</v>
      </c>
      <c r="B306" s="1" t="s">
        <v>379</v>
      </c>
      <c r="C306" s="1" t="s">
        <v>375</v>
      </c>
    </row>
    <row r="307" spans="1:3" hidden="1" x14ac:dyDescent="0.25">
      <c r="A307" s="1" t="s">
        <v>377</v>
      </c>
      <c r="B307" s="1" t="s">
        <v>380</v>
      </c>
      <c r="C307" s="1" t="s">
        <v>375</v>
      </c>
    </row>
    <row r="308" spans="1:3" hidden="1" x14ac:dyDescent="0.25">
      <c r="A308" s="1" t="s">
        <v>377</v>
      </c>
      <c r="B308" s="1" t="s">
        <v>381</v>
      </c>
      <c r="C308" s="1" t="s">
        <v>375</v>
      </c>
    </row>
    <row r="309" spans="1:3" hidden="1" x14ac:dyDescent="0.25">
      <c r="A309" s="1" t="s">
        <v>377</v>
      </c>
      <c r="B309" s="1" t="s">
        <v>382</v>
      </c>
      <c r="C309" s="1" t="s">
        <v>375</v>
      </c>
    </row>
    <row r="310" spans="1:3" hidden="1" x14ac:dyDescent="0.25">
      <c r="A310" s="1" t="s">
        <v>377</v>
      </c>
      <c r="B310" s="1" t="s">
        <v>383</v>
      </c>
      <c r="C310" s="1" t="s">
        <v>375</v>
      </c>
    </row>
    <row r="311" spans="1:3" hidden="1" x14ac:dyDescent="0.25">
      <c r="A311" s="1" t="s">
        <v>377</v>
      </c>
      <c r="B311" s="1" t="s">
        <v>384</v>
      </c>
      <c r="C311" s="1" t="s">
        <v>375</v>
      </c>
    </row>
    <row r="312" spans="1:3" hidden="1" x14ac:dyDescent="0.25">
      <c r="A312" s="1" t="s">
        <v>377</v>
      </c>
      <c r="B312" s="1" t="s">
        <v>385</v>
      </c>
      <c r="C312" s="1" t="s">
        <v>375</v>
      </c>
    </row>
    <row r="313" spans="1:3" hidden="1" x14ac:dyDescent="0.25">
      <c r="A313" s="1" t="s">
        <v>377</v>
      </c>
      <c r="B313" s="1" t="s">
        <v>386</v>
      </c>
      <c r="C313" s="1" t="s">
        <v>375</v>
      </c>
    </row>
    <row r="314" spans="1:3" hidden="1" x14ac:dyDescent="0.25">
      <c r="A314" s="1" t="s">
        <v>377</v>
      </c>
      <c r="B314" s="1" t="s">
        <v>387</v>
      </c>
      <c r="C314" s="1" t="s">
        <v>375</v>
      </c>
    </row>
    <row r="315" spans="1:3" hidden="1" x14ac:dyDescent="0.25">
      <c r="A315" s="1"/>
      <c r="B315" s="1" t="s">
        <v>389</v>
      </c>
      <c r="C315" s="1" t="s">
        <v>388</v>
      </c>
    </row>
    <row r="316" spans="1:3" hidden="1" x14ac:dyDescent="0.25">
      <c r="A316" s="1" t="s">
        <v>390</v>
      </c>
      <c r="B316" s="1" t="s">
        <v>391</v>
      </c>
      <c r="C316" s="1" t="s">
        <v>388</v>
      </c>
    </row>
    <row r="317" spans="1:3" hidden="1" x14ac:dyDescent="0.25">
      <c r="A317" s="1" t="s">
        <v>390</v>
      </c>
      <c r="B317" s="1" t="s">
        <v>392</v>
      </c>
      <c r="C317" s="1" t="s">
        <v>388</v>
      </c>
    </row>
    <row r="318" spans="1:3" hidden="1" x14ac:dyDescent="0.25">
      <c r="A318" s="1" t="s">
        <v>390</v>
      </c>
      <c r="B318" s="1" t="s">
        <v>393</v>
      </c>
      <c r="C318" s="1" t="s">
        <v>388</v>
      </c>
    </row>
    <row r="319" spans="1:3" hidden="1" x14ac:dyDescent="0.25">
      <c r="A319" s="1" t="s">
        <v>390</v>
      </c>
      <c r="B319" s="1" t="s">
        <v>394</v>
      </c>
      <c r="C319" s="1" t="s">
        <v>388</v>
      </c>
    </row>
    <row r="320" spans="1:3" hidden="1" x14ac:dyDescent="0.25">
      <c r="A320" s="1" t="s">
        <v>390</v>
      </c>
      <c r="B320" s="1" t="s">
        <v>395</v>
      </c>
      <c r="C320" s="1" t="s">
        <v>388</v>
      </c>
    </row>
    <row r="321" spans="1:3" hidden="1" x14ac:dyDescent="0.25">
      <c r="A321" s="1" t="s">
        <v>390</v>
      </c>
      <c r="B321" s="1" t="s">
        <v>396</v>
      </c>
      <c r="C321" s="1" t="s">
        <v>388</v>
      </c>
    </row>
    <row r="322" spans="1:3" hidden="1" x14ac:dyDescent="0.25">
      <c r="A322" s="1" t="s">
        <v>390</v>
      </c>
      <c r="B322" s="1" t="s">
        <v>397</v>
      </c>
      <c r="C322" s="1" t="s">
        <v>388</v>
      </c>
    </row>
    <row r="323" spans="1:3" hidden="1" x14ac:dyDescent="0.25">
      <c r="A323" s="1" t="s">
        <v>390</v>
      </c>
      <c r="B323" s="1" t="s">
        <v>398</v>
      </c>
      <c r="C323" s="1" t="s">
        <v>388</v>
      </c>
    </row>
    <row r="324" spans="1:3" hidden="1" x14ac:dyDescent="0.25">
      <c r="A324" s="1" t="s">
        <v>390</v>
      </c>
      <c r="B324" s="1" t="s">
        <v>399</v>
      </c>
      <c r="C324" s="1" t="s">
        <v>388</v>
      </c>
    </row>
    <row r="325" spans="1:3" hidden="1" x14ac:dyDescent="0.25">
      <c r="A325" s="1" t="s">
        <v>390</v>
      </c>
      <c r="B325" s="1" t="s">
        <v>400</v>
      </c>
      <c r="C325" s="1" t="s">
        <v>388</v>
      </c>
    </row>
    <row r="326" spans="1:3" hidden="1" x14ac:dyDescent="0.25">
      <c r="A326" s="1" t="s">
        <v>390</v>
      </c>
      <c r="B326" s="1" t="s">
        <v>401</v>
      </c>
      <c r="C326" s="1" t="s">
        <v>388</v>
      </c>
    </row>
    <row r="327" spans="1:3" hidden="1" x14ac:dyDescent="0.25">
      <c r="A327" s="1" t="s">
        <v>390</v>
      </c>
      <c r="B327" s="1" t="s">
        <v>402</v>
      </c>
      <c r="C327" s="1" t="s">
        <v>388</v>
      </c>
    </row>
    <row r="328" spans="1:3" hidden="1" x14ac:dyDescent="0.25">
      <c r="A328" s="1" t="s">
        <v>390</v>
      </c>
      <c r="B328" s="1" t="s">
        <v>403</v>
      </c>
      <c r="C328" s="1" t="s">
        <v>388</v>
      </c>
    </row>
    <row r="329" spans="1:3" hidden="1" x14ac:dyDescent="0.25">
      <c r="A329" s="1" t="s">
        <v>390</v>
      </c>
      <c r="B329" s="1" t="s">
        <v>404</v>
      </c>
      <c r="C329" s="1" t="s">
        <v>388</v>
      </c>
    </row>
    <row r="330" spans="1:3" hidden="1" x14ac:dyDescent="0.25">
      <c r="A330" s="1" t="s">
        <v>390</v>
      </c>
      <c r="B330" s="1" t="s">
        <v>405</v>
      </c>
      <c r="C330" s="1" t="s">
        <v>388</v>
      </c>
    </row>
    <row r="331" spans="1:3" hidden="1" x14ac:dyDescent="0.25">
      <c r="A331" s="1"/>
      <c r="B331" s="1" t="s">
        <v>407</v>
      </c>
      <c r="C331" s="1" t="s">
        <v>406</v>
      </c>
    </row>
    <row r="332" spans="1:3" hidden="1" x14ac:dyDescent="0.25">
      <c r="A332" s="1" t="s">
        <v>408</v>
      </c>
      <c r="B332" s="1" t="s">
        <v>409</v>
      </c>
      <c r="C332" s="1" t="s">
        <v>406</v>
      </c>
    </row>
    <row r="333" spans="1:3" hidden="1" x14ac:dyDescent="0.25">
      <c r="A333" s="1" t="s">
        <v>408</v>
      </c>
      <c r="B333" s="1" t="s">
        <v>410</v>
      </c>
      <c r="C333" s="1" t="s">
        <v>406</v>
      </c>
    </row>
    <row r="334" spans="1:3" hidden="1" x14ac:dyDescent="0.25">
      <c r="A334" s="1" t="s">
        <v>408</v>
      </c>
      <c r="B334" s="1" t="s">
        <v>411</v>
      </c>
      <c r="C334" s="1" t="s">
        <v>406</v>
      </c>
    </row>
    <row r="335" spans="1:3" hidden="1" x14ac:dyDescent="0.25">
      <c r="A335" s="1" t="s">
        <v>408</v>
      </c>
      <c r="B335" s="1" t="s">
        <v>412</v>
      </c>
      <c r="C335" s="1" t="s">
        <v>406</v>
      </c>
    </row>
    <row r="336" spans="1:3" hidden="1" x14ac:dyDescent="0.25">
      <c r="A336" s="1" t="s">
        <v>408</v>
      </c>
      <c r="B336" s="1" t="s">
        <v>413</v>
      </c>
      <c r="C336" s="1" t="s">
        <v>406</v>
      </c>
    </row>
    <row r="337" spans="1:3" hidden="1" x14ac:dyDescent="0.25">
      <c r="A337" s="1" t="s">
        <v>408</v>
      </c>
      <c r="B337" s="1" t="s">
        <v>414</v>
      </c>
      <c r="C337" s="1" t="s">
        <v>406</v>
      </c>
    </row>
    <row r="338" spans="1:3" hidden="1" x14ac:dyDescent="0.25">
      <c r="A338" s="1" t="s">
        <v>408</v>
      </c>
      <c r="B338" s="1" t="s">
        <v>415</v>
      </c>
      <c r="C338" s="1" t="s">
        <v>406</v>
      </c>
    </row>
    <row r="339" spans="1:3" hidden="1" x14ac:dyDescent="0.25">
      <c r="A339" s="1" t="s">
        <v>408</v>
      </c>
      <c r="B339" s="1" t="s">
        <v>416</v>
      </c>
      <c r="C339" s="1" t="s">
        <v>406</v>
      </c>
    </row>
    <row r="340" spans="1:3" hidden="1" x14ac:dyDescent="0.25">
      <c r="A340" s="1" t="s">
        <v>408</v>
      </c>
      <c r="B340" s="1" t="s">
        <v>417</v>
      </c>
      <c r="C340" s="1" t="s">
        <v>406</v>
      </c>
    </row>
    <row r="341" spans="1:3" hidden="1" x14ac:dyDescent="0.25">
      <c r="A341" s="1" t="s">
        <v>408</v>
      </c>
      <c r="B341" s="1" t="s">
        <v>418</v>
      </c>
      <c r="C341" s="1" t="s">
        <v>406</v>
      </c>
    </row>
    <row r="342" spans="1:3" hidden="1" x14ac:dyDescent="0.25">
      <c r="A342" s="1" t="s">
        <v>408</v>
      </c>
      <c r="B342" s="1" t="s">
        <v>419</v>
      </c>
      <c r="C342" s="1" t="s">
        <v>406</v>
      </c>
    </row>
    <row r="343" spans="1:3" hidden="1" x14ac:dyDescent="0.25">
      <c r="A343" s="1" t="s">
        <v>408</v>
      </c>
      <c r="B343" s="1" t="s">
        <v>420</v>
      </c>
      <c r="C343" s="1" t="s">
        <v>406</v>
      </c>
    </row>
    <row r="344" spans="1:3" hidden="1" x14ac:dyDescent="0.25">
      <c r="A344" s="1" t="s">
        <v>408</v>
      </c>
      <c r="B344" s="1" t="s">
        <v>421</v>
      </c>
      <c r="C344" s="1" t="s">
        <v>406</v>
      </c>
    </row>
    <row r="345" spans="1:3" hidden="1" x14ac:dyDescent="0.25">
      <c r="A345" s="1"/>
      <c r="B345" s="1" t="s">
        <v>423</v>
      </c>
      <c r="C345" s="1" t="s">
        <v>422</v>
      </c>
    </row>
    <row r="346" spans="1:3" hidden="1" x14ac:dyDescent="0.25">
      <c r="A346" s="1" t="s">
        <v>424</v>
      </c>
      <c r="B346" s="1" t="s">
        <v>425</v>
      </c>
      <c r="C346" s="1" t="s">
        <v>422</v>
      </c>
    </row>
    <row r="347" spans="1:3" hidden="1" x14ac:dyDescent="0.25">
      <c r="A347" s="1" t="s">
        <v>426</v>
      </c>
      <c r="B347" s="1" t="s">
        <v>427</v>
      </c>
      <c r="C347" s="1" t="s">
        <v>422</v>
      </c>
    </row>
    <row r="348" spans="1:3" hidden="1" x14ac:dyDescent="0.25">
      <c r="A348" s="1" t="s">
        <v>426</v>
      </c>
      <c r="B348" s="1" t="s">
        <v>428</v>
      </c>
      <c r="C348" s="1" t="s">
        <v>422</v>
      </c>
    </row>
    <row r="349" spans="1:3" hidden="1" x14ac:dyDescent="0.25">
      <c r="A349" s="1" t="s">
        <v>426</v>
      </c>
      <c r="B349" s="1" t="s">
        <v>429</v>
      </c>
      <c r="C349" s="1" t="s">
        <v>422</v>
      </c>
    </row>
    <row r="350" spans="1:3" hidden="1" x14ac:dyDescent="0.25">
      <c r="A350" s="1" t="s">
        <v>430</v>
      </c>
      <c r="B350" s="1" t="s">
        <v>431</v>
      </c>
      <c r="C350" s="1" t="s">
        <v>422</v>
      </c>
    </row>
    <row r="351" spans="1:3" hidden="1" x14ac:dyDescent="0.25">
      <c r="A351" s="1" t="s">
        <v>424</v>
      </c>
      <c r="B351" s="1" t="s">
        <v>432</v>
      </c>
      <c r="C351" s="1" t="s">
        <v>422</v>
      </c>
    </row>
    <row r="352" spans="1:3" hidden="1" x14ac:dyDescent="0.25">
      <c r="A352" s="1" t="s">
        <v>424</v>
      </c>
      <c r="B352" s="1" t="s">
        <v>433</v>
      </c>
      <c r="C352" s="1" t="s">
        <v>422</v>
      </c>
    </row>
    <row r="353" spans="1:3" hidden="1" x14ac:dyDescent="0.25">
      <c r="A353" s="1" t="s">
        <v>430</v>
      </c>
      <c r="B353" s="1" t="s">
        <v>434</v>
      </c>
      <c r="C353" s="1" t="s">
        <v>422</v>
      </c>
    </row>
    <row r="354" spans="1:3" hidden="1" x14ac:dyDescent="0.25">
      <c r="A354" s="1" t="s">
        <v>430</v>
      </c>
      <c r="B354" s="1" t="s">
        <v>435</v>
      </c>
      <c r="C354" s="1" t="s">
        <v>422</v>
      </c>
    </row>
    <row r="355" spans="1:3" hidden="1" x14ac:dyDescent="0.25">
      <c r="A355" s="1" t="s">
        <v>426</v>
      </c>
      <c r="B355" s="1" t="s">
        <v>436</v>
      </c>
      <c r="C355" s="1" t="s">
        <v>422</v>
      </c>
    </row>
    <row r="356" spans="1:3" hidden="1" x14ac:dyDescent="0.25">
      <c r="A356" s="1" t="s">
        <v>426</v>
      </c>
      <c r="B356" s="1" t="s">
        <v>437</v>
      </c>
      <c r="C356" s="1" t="s">
        <v>422</v>
      </c>
    </row>
    <row r="357" spans="1:3" hidden="1" x14ac:dyDescent="0.25">
      <c r="A357" s="1" t="s">
        <v>430</v>
      </c>
      <c r="B357" s="1" t="s">
        <v>438</v>
      </c>
      <c r="C357" s="1" t="s">
        <v>422</v>
      </c>
    </row>
    <row r="358" spans="1:3" hidden="1" x14ac:dyDescent="0.25">
      <c r="A358" s="1" t="s">
        <v>430</v>
      </c>
      <c r="B358" s="1" t="s">
        <v>439</v>
      </c>
      <c r="C358" s="1" t="s">
        <v>422</v>
      </c>
    </row>
    <row r="359" spans="1:3" hidden="1" x14ac:dyDescent="0.25">
      <c r="A359" s="1" t="s">
        <v>430</v>
      </c>
      <c r="B359" s="1" t="s">
        <v>440</v>
      </c>
      <c r="C359" s="1" t="s">
        <v>422</v>
      </c>
    </row>
    <row r="360" spans="1:3" hidden="1" x14ac:dyDescent="0.25">
      <c r="A360" s="1" t="s">
        <v>426</v>
      </c>
      <c r="B360" s="1" t="s">
        <v>441</v>
      </c>
      <c r="C360" s="1" t="s">
        <v>422</v>
      </c>
    </row>
    <row r="361" spans="1:3" hidden="1" x14ac:dyDescent="0.25">
      <c r="A361" s="1" t="s">
        <v>424</v>
      </c>
      <c r="B361" s="1" t="s">
        <v>442</v>
      </c>
      <c r="C361" s="1" t="s">
        <v>422</v>
      </c>
    </row>
    <row r="362" spans="1:3" hidden="1" x14ac:dyDescent="0.25">
      <c r="A362" s="1" t="s">
        <v>430</v>
      </c>
      <c r="B362" s="1" t="s">
        <v>443</v>
      </c>
      <c r="C362" s="1" t="s">
        <v>422</v>
      </c>
    </row>
    <row r="363" spans="1:3" hidden="1" x14ac:dyDescent="0.25">
      <c r="A363" s="1" t="s">
        <v>426</v>
      </c>
      <c r="B363" s="1" t="s">
        <v>444</v>
      </c>
      <c r="C363" s="1" t="s">
        <v>422</v>
      </c>
    </row>
    <row r="364" spans="1:3" hidden="1" x14ac:dyDescent="0.25">
      <c r="A364" s="1" t="s">
        <v>424</v>
      </c>
      <c r="B364" s="1" t="s">
        <v>445</v>
      </c>
      <c r="C364" s="1" t="s">
        <v>422</v>
      </c>
    </row>
    <row r="365" spans="1:3" hidden="1" x14ac:dyDescent="0.25">
      <c r="A365" s="1" t="s">
        <v>430</v>
      </c>
      <c r="B365" s="1" t="s">
        <v>446</v>
      </c>
      <c r="C365" s="1" t="s">
        <v>422</v>
      </c>
    </row>
    <row r="366" spans="1:3" hidden="1" x14ac:dyDescent="0.25">
      <c r="A366" s="1" t="s">
        <v>426</v>
      </c>
      <c r="B366" s="1" t="s">
        <v>447</v>
      </c>
      <c r="C366" s="1" t="s">
        <v>422</v>
      </c>
    </row>
    <row r="367" spans="1:3" hidden="1" x14ac:dyDescent="0.25">
      <c r="A367" s="1" t="s">
        <v>426</v>
      </c>
      <c r="B367" s="1" t="s">
        <v>448</v>
      </c>
      <c r="C367" s="1" t="s">
        <v>422</v>
      </c>
    </row>
    <row r="368" spans="1:3" hidden="1" x14ac:dyDescent="0.25">
      <c r="A368" s="1" t="s">
        <v>424</v>
      </c>
      <c r="B368" s="1" t="s">
        <v>449</v>
      </c>
      <c r="C368" s="1" t="s">
        <v>422</v>
      </c>
    </row>
    <row r="369" spans="1:3" hidden="1" x14ac:dyDescent="0.25">
      <c r="A369" s="1" t="s">
        <v>430</v>
      </c>
      <c r="B369" s="1" t="s">
        <v>450</v>
      </c>
      <c r="C369" s="1" t="s">
        <v>422</v>
      </c>
    </row>
    <row r="370" spans="1:3" hidden="1" x14ac:dyDescent="0.25">
      <c r="A370" s="1"/>
      <c r="B370" s="1" t="s">
        <v>452</v>
      </c>
      <c r="C370" s="1" t="s">
        <v>451</v>
      </c>
    </row>
    <row r="371" spans="1:3" hidden="1" x14ac:dyDescent="0.25">
      <c r="A371" s="1" t="s">
        <v>453</v>
      </c>
      <c r="B371" s="1" t="s">
        <v>454</v>
      </c>
      <c r="C371" s="1" t="s">
        <v>451</v>
      </c>
    </row>
    <row r="372" spans="1:3" hidden="1" x14ac:dyDescent="0.25">
      <c r="A372" s="1" t="s">
        <v>453</v>
      </c>
      <c r="B372" s="1" t="s">
        <v>455</v>
      </c>
      <c r="C372" s="1" t="s">
        <v>451</v>
      </c>
    </row>
    <row r="373" spans="1:3" hidden="1" x14ac:dyDescent="0.25">
      <c r="A373" s="1" t="s">
        <v>453</v>
      </c>
      <c r="B373" s="1" t="s">
        <v>456</v>
      </c>
      <c r="C373" s="1" t="s">
        <v>451</v>
      </c>
    </row>
    <row r="374" spans="1:3" hidden="1" x14ac:dyDescent="0.25">
      <c r="A374" s="1" t="s">
        <v>453</v>
      </c>
      <c r="B374" s="1" t="s">
        <v>457</v>
      </c>
      <c r="C374" s="1" t="s">
        <v>451</v>
      </c>
    </row>
    <row r="375" spans="1:3" hidden="1" x14ac:dyDescent="0.25">
      <c r="A375" s="1" t="s">
        <v>453</v>
      </c>
      <c r="B375" s="1" t="s">
        <v>458</v>
      </c>
      <c r="C375" s="1" t="s">
        <v>451</v>
      </c>
    </row>
    <row r="376" spans="1:3" hidden="1" x14ac:dyDescent="0.25">
      <c r="A376" s="1" t="s">
        <v>453</v>
      </c>
      <c r="B376" s="1" t="s">
        <v>459</v>
      </c>
      <c r="C376" s="1" t="s">
        <v>451</v>
      </c>
    </row>
    <row r="377" spans="1:3" hidden="1" x14ac:dyDescent="0.25">
      <c r="A377" s="1" t="s">
        <v>453</v>
      </c>
      <c r="B377" s="1" t="s">
        <v>460</v>
      </c>
      <c r="C377" s="1" t="s">
        <v>451</v>
      </c>
    </row>
    <row r="378" spans="1:3" hidden="1" x14ac:dyDescent="0.25">
      <c r="A378" s="1" t="s">
        <v>453</v>
      </c>
      <c r="B378" s="1" t="s">
        <v>461</v>
      </c>
      <c r="C378" s="1" t="s">
        <v>451</v>
      </c>
    </row>
    <row r="379" spans="1:3" hidden="1" x14ac:dyDescent="0.25">
      <c r="A379" s="1" t="s">
        <v>453</v>
      </c>
      <c r="B379" s="1" t="s">
        <v>462</v>
      </c>
      <c r="C379" s="1" t="s">
        <v>451</v>
      </c>
    </row>
    <row r="380" spans="1:3" hidden="1" x14ac:dyDescent="0.25">
      <c r="A380" s="1" t="s">
        <v>453</v>
      </c>
      <c r="B380" s="1" t="s">
        <v>463</v>
      </c>
      <c r="C380" s="1" t="s">
        <v>451</v>
      </c>
    </row>
    <row r="381" spans="1:3" hidden="1" x14ac:dyDescent="0.25">
      <c r="A381" s="1" t="s">
        <v>453</v>
      </c>
      <c r="B381" s="1" t="s">
        <v>464</v>
      </c>
      <c r="C381" s="1" t="s">
        <v>451</v>
      </c>
    </row>
    <row r="382" spans="1:3" hidden="1" x14ac:dyDescent="0.25">
      <c r="A382" s="1" t="s">
        <v>453</v>
      </c>
      <c r="B382" s="1" t="s">
        <v>465</v>
      </c>
      <c r="C382" s="1" t="s">
        <v>451</v>
      </c>
    </row>
    <row r="383" spans="1:3" hidden="1" x14ac:dyDescent="0.25">
      <c r="A383" s="1" t="s">
        <v>453</v>
      </c>
      <c r="B383" s="1" t="s">
        <v>466</v>
      </c>
      <c r="C383" s="1" t="s">
        <v>451</v>
      </c>
    </row>
    <row r="384" spans="1:3" hidden="1" x14ac:dyDescent="0.25">
      <c r="A384" s="1" t="s">
        <v>453</v>
      </c>
      <c r="B384" s="1" t="s">
        <v>467</v>
      </c>
      <c r="C384" s="1" t="s">
        <v>451</v>
      </c>
    </row>
    <row r="385" spans="1:3" hidden="1" x14ac:dyDescent="0.25">
      <c r="A385" s="1" t="s">
        <v>453</v>
      </c>
      <c r="B385" s="1" t="s">
        <v>468</v>
      </c>
      <c r="C385" s="1" t="s">
        <v>451</v>
      </c>
    </row>
    <row r="386" spans="1:3" hidden="1" x14ac:dyDescent="0.25">
      <c r="A386" s="1" t="s">
        <v>453</v>
      </c>
      <c r="B386" s="1" t="s">
        <v>469</v>
      </c>
      <c r="C386" s="1" t="s">
        <v>451</v>
      </c>
    </row>
    <row r="387" spans="1:3" hidden="1" x14ac:dyDescent="0.25">
      <c r="A387" s="1" t="s">
        <v>453</v>
      </c>
      <c r="B387" s="1" t="s">
        <v>470</v>
      </c>
      <c r="C387" s="1" t="s">
        <v>451</v>
      </c>
    </row>
    <row r="388" spans="1:3" hidden="1"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hidden="1" x14ac:dyDescent="0.25">
      <c r="A398" s="1"/>
      <c r="B398" s="1" t="s">
        <v>484</v>
      </c>
      <c r="C398" s="1" t="s">
        <v>483</v>
      </c>
    </row>
    <row r="399" spans="1:3" hidden="1" x14ac:dyDescent="0.25">
      <c r="A399" s="1" t="s">
        <v>721</v>
      </c>
      <c r="B399" s="1" t="s">
        <v>485</v>
      </c>
      <c r="C399" s="1" t="s">
        <v>483</v>
      </c>
    </row>
    <row r="400" spans="1:3" hidden="1" x14ac:dyDescent="0.25">
      <c r="A400" s="1" t="s">
        <v>721</v>
      </c>
      <c r="B400" s="1" t="s">
        <v>486</v>
      </c>
      <c r="C400" s="1" t="s">
        <v>483</v>
      </c>
    </row>
    <row r="401" spans="1:3" hidden="1" x14ac:dyDescent="0.25">
      <c r="A401" s="1" t="s">
        <v>722</v>
      </c>
      <c r="B401" s="1" t="s">
        <v>487</v>
      </c>
      <c r="C401" s="1" t="s">
        <v>483</v>
      </c>
    </row>
    <row r="402" spans="1:3" hidden="1" x14ac:dyDescent="0.25">
      <c r="A402" s="1" t="s">
        <v>722</v>
      </c>
      <c r="B402" s="1" t="s">
        <v>488</v>
      </c>
      <c r="C402" s="1" t="s">
        <v>483</v>
      </c>
    </row>
    <row r="403" spans="1:3" hidden="1" x14ac:dyDescent="0.25">
      <c r="A403" s="1" t="s">
        <v>722</v>
      </c>
      <c r="B403" s="1" t="s">
        <v>489</v>
      </c>
      <c r="C403" s="1" t="s">
        <v>483</v>
      </c>
    </row>
    <row r="404" spans="1:3" hidden="1" x14ac:dyDescent="0.25">
      <c r="A404" s="1" t="s">
        <v>721</v>
      </c>
      <c r="B404" s="1" t="s">
        <v>490</v>
      </c>
      <c r="C404" s="1" t="s">
        <v>483</v>
      </c>
    </row>
    <row r="405" spans="1:3" hidden="1" x14ac:dyDescent="0.25">
      <c r="A405" s="1" t="s">
        <v>722</v>
      </c>
      <c r="B405" s="1" t="s">
        <v>491</v>
      </c>
      <c r="C405" s="1" t="s">
        <v>483</v>
      </c>
    </row>
    <row r="406" spans="1:3" hidden="1" x14ac:dyDescent="0.25">
      <c r="A406" s="1" t="s">
        <v>721</v>
      </c>
      <c r="B406" s="1" t="s">
        <v>492</v>
      </c>
      <c r="C406" s="1" t="s">
        <v>483</v>
      </c>
    </row>
    <row r="407" spans="1:3" hidden="1" x14ac:dyDescent="0.25">
      <c r="A407" s="1" t="s">
        <v>721</v>
      </c>
      <c r="B407" s="1" t="s">
        <v>493</v>
      </c>
      <c r="C407" s="1" t="s">
        <v>483</v>
      </c>
    </row>
    <row r="408" spans="1:3" hidden="1" x14ac:dyDescent="0.25">
      <c r="A408" s="1" t="s">
        <v>722</v>
      </c>
      <c r="B408" s="1" t="s">
        <v>494</v>
      </c>
      <c r="C408" s="1" t="s">
        <v>483</v>
      </c>
    </row>
    <row r="409" spans="1:3" hidden="1" x14ac:dyDescent="0.25">
      <c r="A409" s="1"/>
      <c r="B409" s="1" t="s">
        <v>496</v>
      </c>
      <c r="C409" s="1" t="s">
        <v>495</v>
      </c>
    </row>
    <row r="410" spans="1:3" hidden="1" x14ac:dyDescent="0.25">
      <c r="A410" s="1" t="s">
        <v>497</v>
      </c>
      <c r="B410" s="1" t="s">
        <v>498</v>
      </c>
      <c r="C410" s="1" t="s">
        <v>495</v>
      </c>
    </row>
    <row r="411" spans="1:3" hidden="1" x14ac:dyDescent="0.25">
      <c r="A411" s="1" t="s">
        <v>499</v>
      </c>
      <c r="B411" s="1" t="s">
        <v>500</v>
      </c>
      <c r="C411" s="1" t="s">
        <v>495</v>
      </c>
    </row>
    <row r="412" spans="1:3" hidden="1" x14ac:dyDescent="0.25">
      <c r="A412" s="1" t="s">
        <v>497</v>
      </c>
      <c r="B412" s="1" t="s">
        <v>501</v>
      </c>
      <c r="C412" s="1" t="s">
        <v>495</v>
      </c>
    </row>
    <row r="413" spans="1:3" hidden="1" x14ac:dyDescent="0.25">
      <c r="A413" s="1" t="s">
        <v>497</v>
      </c>
      <c r="B413" s="1" t="s">
        <v>502</v>
      </c>
      <c r="C413" s="1" t="s">
        <v>495</v>
      </c>
    </row>
    <row r="414" spans="1:3" hidden="1" x14ac:dyDescent="0.25">
      <c r="A414" s="1" t="s">
        <v>499</v>
      </c>
      <c r="B414" s="1" t="s">
        <v>503</v>
      </c>
      <c r="C414" s="1" t="s">
        <v>495</v>
      </c>
    </row>
    <row r="415" spans="1:3" hidden="1" x14ac:dyDescent="0.25">
      <c r="A415" s="1" t="s">
        <v>497</v>
      </c>
      <c r="B415" s="1" t="s">
        <v>504</v>
      </c>
      <c r="C415" s="1" t="s">
        <v>495</v>
      </c>
    </row>
    <row r="416" spans="1:3" hidden="1" x14ac:dyDescent="0.25">
      <c r="A416" s="1" t="s">
        <v>497</v>
      </c>
      <c r="B416" s="1" t="s">
        <v>505</v>
      </c>
      <c r="C416" s="1" t="s">
        <v>495</v>
      </c>
    </row>
    <row r="417" spans="1:3" hidden="1" x14ac:dyDescent="0.25">
      <c r="A417" s="1" t="s">
        <v>497</v>
      </c>
      <c r="B417" s="1" t="s">
        <v>506</v>
      </c>
      <c r="C417" s="1" t="s">
        <v>495</v>
      </c>
    </row>
    <row r="418" spans="1:3" hidden="1" x14ac:dyDescent="0.25">
      <c r="A418" s="1" t="s">
        <v>497</v>
      </c>
      <c r="B418" s="1" t="s">
        <v>507</v>
      </c>
      <c r="C418" s="1" t="s">
        <v>495</v>
      </c>
    </row>
    <row r="419" spans="1:3" hidden="1" x14ac:dyDescent="0.25">
      <c r="A419" s="1" t="s">
        <v>499</v>
      </c>
      <c r="B419" s="1" t="s">
        <v>508</v>
      </c>
      <c r="C419" s="1" t="s">
        <v>495</v>
      </c>
    </row>
    <row r="420" spans="1:3" hidden="1" x14ac:dyDescent="0.25">
      <c r="A420" s="1" t="s">
        <v>499</v>
      </c>
      <c r="B420" s="1" t="s">
        <v>509</v>
      </c>
      <c r="C420" s="1" t="s">
        <v>495</v>
      </c>
    </row>
    <row r="421" spans="1:3" hidden="1" x14ac:dyDescent="0.25">
      <c r="A421" s="1" t="s">
        <v>499</v>
      </c>
      <c r="B421" s="1" t="s">
        <v>510</v>
      </c>
      <c r="C421" s="1" t="s">
        <v>495</v>
      </c>
    </row>
    <row r="422" spans="1:3" hidden="1" x14ac:dyDescent="0.25">
      <c r="A422" s="1" t="s">
        <v>499</v>
      </c>
      <c r="B422" s="1" t="s">
        <v>511</v>
      </c>
      <c r="C422" s="1" t="s">
        <v>495</v>
      </c>
    </row>
    <row r="423" spans="1:3" hidden="1" x14ac:dyDescent="0.25">
      <c r="A423" s="1" t="s">
        <v>499</v>
      </c>
      <c r="B423" s="1" t="s">
        <v>512</v>
      </c>
      <c r="C423" s="1" t="s">
        <v>495</v>
      </c>
    </row>
    <row r="424" spans="1:3" hidden="1" x14ac:dyDescent="0.25">
      <c r="A424" s="1" t="s">
        <v>499</v>
      </c>
      <c r="B424" s="1" t="s">
        <v>513</v>
      </c>
      <c r="C424" s="1" t="s">
        <v>495</v>
      </c>
    </row>
    <row r="425" spans="1:3" hidden="1" x14ac:dyDescent="0.25">
      <c r="A425" s="1" t="s">
        <v>497</v>
      </c>
      <c r="B425" s="1" t="s">
        <v>514</v>
      </c>
      <c r="C425" s="1" t="s">
        <v>495</v>
      </c>
    </row>
    <row r="426" spans="1:3" hidden="1" x14ac:dyDescent="0.25">
      <c r="A426" s="1" t="s">
        <v>497</v>
      </c>
      <c r="B426" s="1" t="s">
        <v>515</v>
      </c>
      <c r="C426" s="1" t="s">
        <v>495</v>
      </c>
    </row>
    <row r="427" spans="1:3" hidden="1" x14ac:dyDescent="0.25">
      <c r="A427" s="1" t="s">
        <v>499</v>
      </c>
      <c r="B427" s="1" t="s">
        <v>516</v>
      </c>
      <c r="C427" s="1" t="s">
        <v>495</v>
      </c>
    </row>
    <row r="428" spans="1:3" hidden="1" x14ac:dyDescent="0.25">
      <c r="A428" s="1" t="s">
        <v>499</v>
      </c>
      <c r="B428" s="1" t="s">
        <v>517</v>
      </c>
      <c r="C428" s="1" t="s">
        <v>495</v>
      </c>
    </row>
    <row r="429" spans="1:3" hidden="1" x14ac:dyDescent="0.25">
      <c r="A429" s="1" t="s">
        <v>497</v>
      </c>
      <c r="B429" s="1" t="s">
        <v>518</v>
      </c>
      <c r="C429" s="1" t="s">
        <v>495</v>
      </c>
    </row>
    <row r="430" spans="1:3" hidden="1" x14ac:dyDescent="0.25">
      <c r="A430" s="1" t="s">
        <v>499</v>
      </c>
      <c r="B430" s="1" t="s">
        <v>519</v>
      </c>
      <c r="C430" s="1" t="s">
        <v>495</v>
      </c>
    </row>
    <row r="431" spans="1:3" hidden="1" x14ac:dyDescent="0.25">
      <c r="A431" s="1" t="s">
        <v>499</v>
      </c>
      <c r="B431" s="1" t="s">
        <v>520</v>
      </c>
      <c r="C431" s="1" t="s">
        <v>495</v>
      </c>
    </row>
    <row r="432" spans="1:3" hidden="1" x14ac:dyDescent="0.25">
      <c r="A432" s="1"/>
      <c r="B432" s="1" t="s">
        <v>522</v>
      </c>
      <c r="C432" s="1" t="s">
        <v>521</v>
      </c>
    </row>
    <row r="433" spans="1:3" hidden="1" x14ac:dyDescent="0.25">
      <c r="A433" s="1" t="s">
        <v>523</v>
      </c>
      <c r="B433" s="1" t="s">
        <v>524</v>
      </c>
      <c r="C433" s="1" t="s">
        <v>521</v>
      </c>
    </row>
    <row r="434" spans="1:3" hidden="1" x14ac:dyDescent="0.25">
      <c r="A434" s="1" t="s">
        <v>523</v>
      </c>
      <c r="B434" s="1" t="s">
        <v>525</v>
      </c>
      <c r="C434" s="1" t="s">
        <v>521</v>
      </c>
    </row>
    <row r="435" spans="1:3" hidden="1" x14ac:dyDescent="0.25">
      <c r="A435" s="1" t="s">
        <v>523</v>
      </c>
      <c r="B435" s="1" t="s">
        <v>526</v>
      </c>
      <c r="C435" s="1" t="s">
        <v>521</v>
      </c>
    </row>
    <row r="436" spans="1:3" hidden="1" x14ac:dyDescent="0.25">
      <c r="A436" s="1" t="s">
        <v>523</v>
      </c>
      <c r="B436" s="1" t="s">
        <v>527</v>
      </c>
      <c r="C436" s="1" t="s">
        <v>521</v>
      </c>
    </row>
    <row r="437" spans="1:3" hidden="1" x14ac:dyDescent="0.25">
      <c r="A437" s="1" t="s">
        <v>523</v>
      </c>
      <c r="B437" s="1" t="s">
        <v>528</v>
      </c>
      <c r="C437" s="1" t="s">
        <v>521</v>
      </c>
    </row>
    <row r="438" spans="1:3" hidden="1" x14ac:dyDescent="0.25">
      <c r="A438" s="1" t="s">
        <v>523</v>
      </c>
      <c r="B438" s="1" t="s">
        <v>529</v>
      </c>
      <c r="C438" s="1" t="s">
        <v>521</v>
      </c>
    </row>
    <row r="439" spans="1:3" hidden="1" x14ac:dyDescent="0.25">
      <c r="A439" s="1" t="s">
        <v>523</v>
      </c>
      <c r="B439" s="1" t="s">
        <v>530</v>
      </c>
      <c r="C439" s="1" t="s">
        <v>521</v>
      </c>
    </row>
    <row r="440" spans="1:3" hidden="1" x14ac:dyDescent="0.25">
      <c r="A440" s="1" t="s">
        <v>523</v>
      </c>
      <c r="B440" s="1" t="s">
        <v>531</v>
      </c>
      <c r="C440" s="1" t="s">
        <v>521</v>
      </c>
    </row>
    <row r="441" spans="1:3" hidden="1" x14ac:dyDescent="0.25">
      <c r="A441" s="1" t="s">
        <v>523</v>
      </c>
      <c r="B441" s="1" t="s">
        <v>532</v>
      </c>
      <c r="C441" s="1" t="s">
        <v>521</v>
      </c>
    </row>
    <row r="442" spans="1:3" hidden="1" x14ac:dyDescent="0.25">
      <c r="A442" s="1" t="s">
        <v>523</v>
      </c>
      <c r="B442" s="1" t="s">
        <v>533</v>
      </c>
      <c r="C442" s="1" t="s">
        <v>521</v>
      </c>
    </row>
    <row r="443" spans="1:3" hidden="1" x14ac:dyDescent="0.25">
      <c r="A443" s="1" t="s">
        <v>523</v>
      </c>
      <c r="B443" s="1" t="s">
        <v>534</v>
      </c>
      <c r="C443" s="1" t="s">
        <v>521</v>
      </c>
    </row>
    <row r="444" spans="1:3" hidden="1" x14ac:dyDescent="0.25">
      <c r="A444" s="1"/>
      <c r="B444" s="1" t="s">
        <v>536</v>
      </c>
      <c r="C444" s="1" t="s">
        <v>535</v>
      </c>
    </row>
    <row r="445" spans="1:3" hidden="1" x14ac:dyDescent="0.25">
      <c r="A445" s="1" t="s">
        <v>537</v>
      </c>
      <c r="B445" s="1" t="s">
        <v>538</v>
      </c>
      <c r="C445" s="1" t="s">
        <v>535</v>
      </c>
    </row>
    <row r="446" spans="1:3" hidden="1" x14ac:dyDescent="0.25">
      <c r="A446" s="1" t="s">
        <v>537</v>
      </c>
      <c r="B446" s="1" t="s">
        <v>539</v>
      </c>
      <c r="C446" s="1" t="s">
        <v>535</v>
      </c>
    </row>
    <row r="447" spans="1:3" hidden="1" x14ac:dyDescent="0.25">
      <c r="A447" s="1" t="s">
        <v>537</v>
      </c>
      <c r="B447" s="1" t="s">
        <v>540</v>
      </c>
      <c r="C447" s="1" t="s">
        <v>535</v>
      </c>
    </row>
    <row r="448" spans="1:3" hidden="1" x14ac:dyDescent="0.25">
      <c r="A448" s="1" t="s">
        <v>537</v>
      </c>
      <c r="B448" s="1" t="s">
        <v>541</v>
      </c>
      <c r="C448" s="1" t="s">
        <v>535</v>
      </c>
    </row>
    <row r="449" spans="1:3" hidden="1" x14ac:dyDescent="0.25">
      <c r="A449" s="1" t="s">
        <v>537</v>
      </c>
      <c r="B449" s="1" t="s">
        <v>542</v>
      </c>
      <c r="C449" s="1" t="s">
        <v>535</v>
      </c>
    </row>
    <row r="450" spans="1:3" hidden="1" x14ac:dyDescent="0.25">
      <c r="A450" s="1" t="s">
        <v>537</v>
      </c>
      <c r="B450" s="1" t="s">
        <v>543</v>
      </c>
      <c r="C450" s="1" t="s">
        <v>535</v>
      </c>
    </row>
    <row r="451" spans="1:3" hidden="1" x14ac:dyDescent="0.25">
      <c r="A451" s="1" t="s">
        <v>537</v>
      </c>
      <c r="B451" s="1" t="s">
        <v>544</v>
      </c>
      <c r="C451" s="1" t="s">
        <v>535</v>
      </c>
    </row>
    <row r="452" spans="1:3" hidden="1" x14ac:dyDescent="0.25">
      <c r="A452" s="1" t="s">
        <v>537</v>
      </c>
      <c r="B452" s="1" t="s">
        <v>545</v>
      </c>
      <c r="C452" s="1" t="s">
        <v>535</v>
      </c>
    </row>
    <row r="453" spans="1:3" hidden="1" x14ac:dyDescent="0.25">
      <c r="A453" s="1" t="s">
        <v>537</v>
      </c>
      <c r="B453" s="1" t="s">
        <v>546</v>
      </c>
      <c r="C453" s="1" t="s">
        <v>535</v>
      </c>
    </row>
    <row r="454" spans="1:3" hidden="1" x14ac:dyDescent="0.25">
      <c r="A454" s="1" t="s">
        <v>537</v>
      </c>
      <c r="B454" s="1" t="s">
        <v>547</v>
      </c>
      <c r="C454" s="1" t="s">
        <v>535</v>
      </c>
    </row>
    <row r="455" spans="1:3" hidden="1" x14ac:dyDescent="0.25">
      <c r="A455" s="1" t="s">
        <v>537</v>
      </c>
      <c r="B455" s="1" t="s">
        <v>548</v>
      </c>
      <c r="C455" s="1" t="s">
        <v>535</v>
      </c>
    </row>
    <row r="456" spans="1:3" hidden="1" x14ac:dyDescent="0.25">
      <c r="A456" s="1" t="s">
        <v>537</v>
      </c>
      <c r="B456" s="1" t="s">
        <v>549</v>
      </c>
      <c r="C456" s="1" t="s">
        <v>535</v>
      </c>
    </row>
    <row r="457" spans="1:3" hidden="1" x14ac:dyDescent="0.25">
      <c r="A457" s="1" t="s">
        <v>537</v>
      </c>
      <c r="B457" s="1" t="s">
        <v>550</v>
      </c>
      <c r="C457" s="1" t="s">
        <v>535</v>
      </c>
    </row>
    <row r="458" spans="1:3" hidden="1" x14ac:dyDescent="0.25">
      <c r="A458" s="1" t="s">
        <v>537</v>
      </c>
      <c r="B458" s="1" t="s">
        <v>551</v>
      </c>
      <c r="C458" s="1" t="s">
        <v>535</v>
      </c>
    </row>
    <row r="459" spans="1:3" hidden="1" x14ac:dyDescent="0.25">
      <c r="A459" s="1" t="s">
        <v>537</v>
      </c>
      <c r="B459" s="1" t="s">
        <v>552</v>
      </c>
      <c r="C459" s="1" t="s">
        <v>535</v>
      </c>
    </row>
    <row r="460" spans="1:3" hidden="1" x14ac:dyDescent="0.25">
      <c r="A460" s="1" t="s">
        <v>537</v>
      </c>
      <c r="B460" s="1" t="s">
        <v>553</v>
      </c>
      <c r="C460" s="1" t="s">
        <v>535</v>
      </c>
    </row>
    <row r="461" spans="1:3" hidden="1" x14ac:dyDescent="0.25">
      <c r="A461" s="1" t="s">
        <v>537</v>
      </c>
      <c r="B461" s="1" t="s">
        <v>554</v>
      </c>
      <c r="C461" s="1" t="s">
        <v>535</v>
      </c>
    </row>
    <row r="462" spans="1:3" hidden="1" x14ac:dyDescent="0.25">
      <c r="A462" s="1" t="s">
        <v>537</v>
      </c>
      <c r="B462" s="1" t="s">
        <v>555</v>
      </c>
      <c r="C462" s="1" t="s">
        <v>535</v>
      </c>
    </row>
    <row r="463" spans="1:3" hidden="1" x14ac:dyDescent="0.25">
      <c r="A463" s="1" t="s">
        <v>537</v>
      </c>
      <c r="B463" s="1" t="s">
        <v>556</v>
      </c>
      <c r="C463" s="1" t="s">
        <v>535</v>
      </c>
    </row>
    <row r="464" spans="1:3" hidden="1" x14ac:dyDescent="0.25">
      <c r="A464" s="1" t="s">
        <v>537</v>
      </c>
      <c r="B464" s="1" t="s">
        <v>557</v>
      </c>
      <c r="C464" s="1" t="s">
        <v>535</v>
      </c>
    </row>
    <row r="465" spans="1:3" hidden="1" x14ac:dyDescent="0.25">
      <c r="A465" s="1" t="s">
        <v>537</v>
      </c>
      <c r="B465" s="1" t="s">
        <v>558</v>
      </c>
      <c r="C465" s="1" t="s">
        <v>535</v>
      </c>
    </row>
    <row r="466" spans="1:3" hidden="1" x14ac:dyDescent="0.25">
      <c r="A466" s="1" t="s">
        <v>537</v>
      </c>
      <c r="B466" s="1" t="s">
        <v>559</v>
      </c>
      <c r="C466" s="1" t="s">
        <v>535</v>
      </c>
    </row>
    <row r="467" spans="1:3" hidden="1" x14ac:dyDescent="0.25">
      <c r="A467" s="1" t="s">
        <v>537</v>
      </c>
      <c r="B467" s="1" t="s">
        <v>560</v>
      </c>
      <c r="C467" s="1" t="s">
        <v>535</v>
      </c>
    </row>
    <row r="468" spans="1:3" hidden="1" x14ac:dyDescent="0.25">
      <c r="A468" s="1" t="s">
        <v>537</v>
      </c>
      <c r="B468" s="1" t="s">
        <v>561</v>
      </c>
      <c r="C468" s="1" t="s">
        <v>535</v>
      </c>
    </row>
    <row r="469" spans="1:3" hidden="1" x14ac:dyDescent="0.25">
      <c r="A469" s="1" t="s">
        <v>537</v>
      </c>
      <c r="B469" s="1" t="s">
        <v>562</v>
      </c>
      <c r="C469" s="1" t="s">
        <v>535</v>
      </c>
    </row>
    <row r="470" spans="1:3" hidden="1" x14ac:dyDescent="0.25">
      <c r="A470" s="1" t="s">
        <v>537</v>
      </c>
      <c r="B470" s="1" t="s">
        <v>563</v>
      </c>
      <c r="C470" s="1" t="s">
        <v>535</v>
      </c>
    </row>
    <row r="471" spans="1:3" hidden="1" x14ac:dyDescent="0.25">
      <c r="A471" s="1" t="s">
        <v>537</v>
      </c>
      <c r="B471" s="1" t="s">
        <v>564</v>
      </c>
      <c r="C471" s="1" t="s">
        <v>535</v>
      </c>
    </row>
    <row r="472" spans="1:3" hidden="1" x14ac:dyDescent="0.25">
      <c r="A472" s="1" t="s">
        <v>537</v>
      </c>
      <c r="B472" s="1" t="s">
        <v>565</v>
      </c>
      <c r="C472" s="1" t="s">
        <v>535</v>
      </c>
    </row>
    <row r="473" spans="1:3" hidden="1" x14ac:dyDescent="0.25">
      <c r="A473" s="1" t="s">
        <v>537</v>
      </c>
      <c r="B473" s="1" t="s">
        <v>566</v>
      </c>
      <c r="C473" s="1" t="s">
        <v>535</v>
      </c>
    </row>
    <row r="474" spans="1:3" hidden="1" x14ac:dyDescent="0.25">
      <c r="A474" s="1"/>
      <c r="B474" s="1" t="s">
        <v>568</v>
      </c>
      <c r="C474" s="1" t="s">
        <v>567</v>
      </c>
    </row>
    <row r="475" spans="1:3" hidden="1" x14ac:dyDescent="0.25">
      <c r="A475" s="1" t="s">
        <v>569</v>
      </c>
      <c r="B475" s="1" t="s">
        <v>570</v>
      </c>
      <c r="C475" s="1" t="s">
        <v>567</v>
      </c>
    </row>
    <row r="476" spans="1:3" hidden="1" x14ac:dyDescent="0.25">
      <c r="A476" s="1" t="s">
        <v>569</v>
      </c>
      <c r="B476" s="1" t="s">
        <v>571</v>
      </c>
      <c r="C476" s="1" t="s">
        <v>567</v>
      </c>
    </row>
    <row r="477" spans="1:3" hidden="1" x14ac:dyDescent="0.25">
      <c r="A477" s="1" t="s">
        <v>569</v>
      </c>
      <c r="B477" s="1" t="s">
        <v>572</v>
      </c>
      <c r="C477" s="1" t="s">
        <v>567</v>
      </c>
    </row>
    <row r="478" spans="1:3" hidden="1" x14ac:dyDescent="0.25">
      <c r="A478" s="1" t="s">
        <v>569</v>
      </c>
      <c r="B478" s="1" t="s">
        <v>573</v>
      </c>
      <c r="C478" s="1" t="s">
        <v>567</v>
      </c>
    </row>
    <row r="479" spans="1:3" hidden="1" x14ac:dyDescent="0.25">
      <c r="A479" s="1" t="s">
        <v>569</v>
      </c>
      <c r="B479" s="1" t="s">
        <v>574</v>
      </c>
      <c r="C479" s="1" t="s">
        <v>567</v>
      </c>
    </row>
    <row r="480" spans="1:3" hidden="1" x14ac:dyDescent="0.25">
      <c r="A480" s="1" t="s">
        <v>569</v>
      </c>
      <c r="B480" s="1" t="s">
        <v>575</v>
      </c>
      <c r="C480" s="1" t="s">
        <v>567</v>
      </c>
    </row>
    <row r="481" spans="1:3" hidden="1" x14ac:dyDescent="0.25">
      <c r="A481" s="1" t="s">
        <v>569</v>
      </c>
      <c r="B481" s="1" t="s">
        <v>576</v>
      </c>
      <c r="C481" s="1" t="s">
        <v>567</v>
      </c>
    </row>
    <row r="482" spans="1:3" hidden="1" x14ac:dyDescent="0.25">
      <c r="A482" s="1" t="s">
        <v>569</v>
      </c>
      <c r="B482" s="1" t="s">
        <v>577</v>
      </c>
      <c r="C482" s="1" t="s">
        <v>567</v>
      </c>
    </row>
    <row r="483" spans="1:3" hidden="1" x14ac:dyDescent="0.25">
      <c r="A483" s="1" t="s">
        <v>569</v>
      </c>
      <c r="B483" s="1" t="s">
        <v>578</v>
      </c>
      <c r="C483" s="1" t="s">
        <v>567</v>
      </c>
    </row>
    <row r="484" spans="1:3" hidden="1" x14ac:dyDescent="0.25">
      <c r="A484" s="1" t="s">
        <v>569</v>
      </c>
      <c r="B484" s="1" t="s">
        <v>579</v>
      </c>
      <c r="C484" s="1" t="s">
        <v>567</v>
      </c>
    </row>
    <row r="485" spans="1:3" hidden="1" x14ac:dyDescent="0.25">
      <c r="A485" s="1"/>
      <c r="B485" s="1" t="s">
        <v>581</v>
      </c>
      <c r="C485" s="1" t="s">
        <v>580</v>
      </c>
    </row>
    <row r="486" spans="1:3" hidden="1" x14ac:dyDescent="0.25">
      <c r="A486" s="1" t="s">
        <v>582</v>
      </c>
      <c r="B486" s="1" t="s">
        <v>583</v>
      </c>
      <c r="C486" s="1" t="s">
        <v>580</v>
      </c>
    </row>
    <row r="487" spans="1:3" hidden="1" x14ac:dyDescent="0.25">
      <c r="A487" s="1" t="s">
        <v>582</v>
      </c>
      <c r="B487" s="1" t="s">
        <v>584</v>
      </c>
      <c r="C487" s="1" t="s">
        <v>580</v>
      </c>
    </row>
    <row r="488" spans="1:3" hidden="1" x14ac:dyDescent="0.25">
      <c r="A488" s="1" t="s">
        <v>585</v>
      </c>
      <c r="B488" s="1" t="s">
        <v>586</v>
      </c>
      <c r="C488" s="1" t="s">
        <v>580</v>
      </c>
    </row>
    <row r="489" spans="1:3" hidden="1" x14ac:dyDescent="0.25">
      <c r="A489" s="1" t="s">
        <v>587</v>
      </c>
      <c r="B489" s="1" t="s">
        <v>588</v>
      </c>
      <c r="C489" s="1" t="s">
        <v>580</v>
      </c>
    </row>
    <row r="490" spans="1:3" hidden="1" x14ac:dyDescent="0.25">
      <c r="A490" s="1" t="s">
        <v>585</v>
      </c>
      <c r="B490" s="1" t="s">
        <v>589</v>
      </c>
      <c r="C490" s="1" t="s">
        <v>580</v>
      </c>
    </row>
    <row r="491" spans="1:3" hidden="1" x14ac:dyDescent="0.25">
      <c r="A491" s="1" t="s">
        <v>587</v>
      </c>
      <c r="B491" s="1" t="s">
        <v>590</v>
      </c>
      <c r="C491" s="1" t="s">
        <v>580</v>
      </c>
    </row>
    <row r="492" spans="1:3" hidden="1" x14ac:dyDescent="0.25">
      <c r="A492" s="1" t="s">
        <v>585</v>
      </c>
      <c r="B492" s="1" t="s">
        <v>591</v>
      </c>
      <c r="C492" s="1" t="s">
        <v>580</v>
      </c>
    </row>
    <row r="493" spans="1:3" hidden="1" x14ac:dyDescent="0.25">
      <c r="A493" s="1" t="s">
        <v>587</v>
      </c>
      <c r="B493" s="1" t="s">
        <v>592</v>
      </c>
      <c r="C493" s="1" t="s">
        <v>580</v>
      </c>
    </row>
    <row r="494" spans="1:3" hidden="1" x14ac:dyDescent="0.25">
      <c r="A494" s="1"/>
      <c r="B494" s="1" t="s">
        <v>594</v>
      </c>
      <c r="C494" s="1" t="s">
        <v>593</v>
      </c>
    </row>
    <row r="495" spans="1:3" hidden="1" x14ac:dyDescent="0.25">
      <c r="A495" s="1" t="s">
        <v>595</v>
      </c>
      <c r="B495" s="1" t="s">
        <v>596</v>
      </c>
      <c r="C495" s="1" t="s">
        <v>593</v>
      </c>
    </row>
    <row r="496" spans="1:3" hidden="1" x14ac:dyDescent="0.25">
      <c r="A496" s="1" t="s">
        <v>595</v>
      </c>
      <c r="B496" s="1" t="s">
        <v>597</v>
      </c>
      <c r="C496" s="1" t="s">
        <v>593</v>
      </c>
    </row>
    <row r="497" spans="1:3" hidden="1" x14ac:dyDescent="0.25">
      <c r="A497" s="1" t="s">
        <v>595</v>
      </c>
      <c r="B497" s="1" t="s">
        <v>598</v>
      </c>
      <c r="C497" s="1" t="s">
        <v>593</v>
      </c>
    </row>
    <row r="498" spans="1:3" hidden="1" x14ac:dyDescent="0.25">
      <c r="A498" s="1" t="s">
        <v>595</v>
      </c>
      <c r="B498" s="1" t="s">
        <v>599</v>
      </c>
      <c r="C498" s="1" t="s">
        <v>593</v>
      </c>
    </row>
    <row r="499" spans="1:3" hidden="1" x14ac:dyDescent="0.25">
      <c r="A499" s="1" t="s">
        <v>595</v>
      </c>
      <c r="B499" s="1" t="s">
        <v>600</v>
      </c>
      <c r="C499" s="1" t="s">
        <v>593</v>
      </c>
    </row>
    <row r="500" spans="1:3" hidden="1" x14ac:dyDescent="0.25">
      <c r="A500" s="1" t="s">
        <v>595</v>
      </c>
      <c r="B500" s="1" t="s">
        <v>601</v>
      </c>
      <c r="C500" s="1" t="s">
        <v>593</v>
      </c>
    </row>
    <row r="501" spans="1:3" hidden="1" x14ac:dyDescent="0.25">
      <c r="A501" s="1" t="s">
        <v>595</v>
      </c>
      <c r="B501" s="1" t="s">
        <v>602</v>
      </c>
      <c r="C501" s="1" t="s">
        <v>593</v>
      </c>
    </row>
    <row r="502" spans="1:3" hidden="1" x14ac:dyDescent="0.25">
      <c r="A502" s="1"/>
      <c r="B502" s="1" t="s">
        <v>604</v>
      </c>
      <c r="C502" s="1" t="s">
        <v>603</v>
      </c>
    </row>
    <row r="503" spans="1:3" hidden="1" x14ac:dyDescent="0.25">
      <c r="A503" s="1" t="s">
        <v>605</v>
      </c>
      <c r="B503" s="1" t="s">
        <v>606</v>
      </c>
      <c r="C503" s="1" t="s">
        <v>603</v>
      </c>
    </row>
    <row r="504" spans="1:3" hidden="1" x14ac:dyDescent="0.25">
      <c r="A504" s="1" t="s">
        <v>605</v>
      </c>
      <c r="B504" s="1" t="s">
        <v>607</v>
      </c>
      <c r="C504" s="1" t="s">
        <v>603</v>
      </c>
    </row>
    <row r="505" spans="1:3" hidden="1" x14ac:dyDescent="0.25">
      <c r="A505" s="1" t="s">
        <v>605</v>
      </c>
      <c r="B505" s="1" t="s">
        <v>608</v>
      </c>
      <c r="C505" s="1" t="s">
        <v>603</v>
      </c>
    </row>
    <row r="506" spans="1:3" hidden="1" x14ac:dyDescent="0.25">
      <c r="A506" s="1" t="s">
        <v>605</v>
      </c>
      <c r="B506" s="1" t="s">
        <v>609</v>
      </c>
      <c r="C506" s="1" t="s">
        <v>603</v>
      </c>
    </row>
    <row r="507" spans="1:3" hidden="1" x14ac:dyDescent="0.25">
      <c r="A507" s="1" t="s">
        <v>605</v>
      </c>
      <c r="B507" s="1" t="s">
        <v>610</v>
      </c>
      <c r="C507" s="1" t="s">
        <v>603</v>
      </c>
    </row>
    <row r="508" spans="1:3" hidden="1" x14ac:dyDescent="0.25">
      <c r="A508" s="1" t="s">
        <v>605</v>
      </c>
      <c r="B508" s="1" t="s">
        <v>611</v>
      </c>
      <c r="C508" s="1" t="s">
        <v>603</v>
      </c>
    </row>
    <row r="509" spans="1:3" hidden="1" x14ac:dyDescent="0.25">
      <c r="A509" s="1"/>
      <c r="B509" s="1" t="s">
        <v>613</v>
      </c>
      <c r="C509" s="1" t="s">
        <v>612</v>
      </c>
    </row>
    <row r="510" spans="1:3" hidden="1" x14ac:dyDescent="0.25">
      <c r="A510" s="1" t="s">
        <v>614</v>
      </c>
      <c r="B510" s="1" t="s">
        <v>615</v>
      </c>
      <c r="C510" s="1" t="s">
        <v>612</v>
      </c>
    </row>
    <row r="511" spans="1:3" hidden="1" x14ac:dyDescent="0.25">
      <c r="A511" s="1" t="s">
        <v>614</v>
      </c>
      <c r="B511" s="1" t="s">
        <v>616</v>
      </c>
      <c r="C511" s="1" t="s">
        <v>612</v>
      </c>
    </row>
    <row r="512" spans="1:3" hidden="1" x14ac:dyDescent="0.25">
      <c r="A512" s="1" t="s">
        <v>614</v>
      </c>
      <c r="B512" s="1" t="s">
        <v>617</v>
      </c>
      <c r="C512" s="1" t="s">
        <v>612</v>
      </c>
    </row>
    <row r="513" spans="1:3" hidden="1" x14ac:dyDescent="0.25">
      <c r="A513" s="1" t="s">
        <v>614</v>
      </c>
      <c r="B513" s="1" t="s">
        <v>618</v>
      </c>
      <c r="C513" s="1" t="s">
        <v>612</v>
      </c>
    </row>
    <row r="514" spans="1:3" hidden="1" x14ac:dyDescent="0.25">
      <c r="A514" s="1" t="s">
        <v>614</v>
      </c>
      <c r="B514" s="1" t="s">
        <v>619</v>
      </c>
      <c r="C514" s="1" t="s">
        <v>612</v>
      </c>
    </row>
    <row r="515" spans="1:3" hidden="1" x14ac:dyDescent="0.25">
      <c r="A515" s="1" t="s">
        <v>614</v>
      </c>
      <c r="B515" s="1" t="s">
        <v>620</v>
      </c>
      <c r="C515" s="1" t="s">
        <v>612</v>
      </c>
    </row>
    <row r="516" spans="1:3" hidden="1" x14ac:dyDescent="0.25">
      <c r="A516" s="1" t="s">
        <v>614</v>
      </c>
      <c r="B516" s="1" t="s">
        <v>621</v>
      </c>
      <c r="C516" s="1" t="s">
        <v>612</v>
      </c>
    </row>
    <row r="517" spans="1:3" hidden="1" x14ac:dyDescent="0.25">
      <c r="A517" s="1"/>
      <c r="B517" s="1" t="s">
        <v>623</v>
      </c>
      <c r="C517" s="1" t="s">
        <v>622</v>
      </c>
    </row>
    <row r="518" spans="1:3" hidden="1" x14ac:dyDescent="0.25">
      <c r="A518" s="1" t="s">
        <v>624</v>
      </c>
      <c r="B518" s="1" t="s">
        <v>625</v>
      </c>
      <c r="C518" s="1" t="s">
        <v>622</v>
      </c>
    </row>
    <row r="519" spans="1:3" hidden="1" x14ac:dyDescent="0.25">
      <c r="A519" s="1" t="s">
        <v>624</v>
      </c>
      <c r="B519" s="1" t="s">
        <v>626</v>
      </c>
      <c r="C519" s="1" t="s">
        <v>622</v>
      </c>
    </row>
    <row r="520" spans="1:3" hidden="1" x14ac:dyDescent="0.25">
      <c r="A520" s="1" t="s">
        <v>624</v>
      </c>
      <c r="B520" s="1" t="s">
        <v>627</v>
      </c>
      <c r="C520" s="1" t="s">
        <v>622</v>
      </c>
    </row>
    <row r="521" spans="1:3" hidden="1" x14ac:dyDescent="0.25">
      <c r="A521" s="1" t="s">
        <v>624</v>
      </c>
      <c r="B521" s="1" t="s">
        <v>628</v>
      </c>
      <c r="C521" s="1" t="s">
        <v>622</v>
      </c>
    </row>
    <row r="522" spans="1:3" hidden="1" x14ac:dyDescent="0.25">
      <c r="A522" s="1" t="s">
        <v>624</v>
      </c>
      <c r="B522" s="1" t="s">
        <v>629</v>
      </c>
      <c r="C522" s="1" t="s">
        <v>622</v>
      </c>
    </row>
    <row r="523" spans="1:3" hidden="1" x14ac:dyDescent="0.25">
      <c r="A523" s="1" t="s">
        <v>624</v>
      </c>
      <c r="B523" s="1" t="s">
        <v>630</v>
      </c>
      <c r="C523" s="1" t="s">
        <v>622</v>
      </c>
    </row>
    <row r="524" spans="1:3" hidden="1" x14ac:dyDescent="0.25">
      <c r="A524" s="1" t="s">
        <v>624</v>
      </c>
      <c r="B524" s="1" t="s">
        <v>631</v>
      </c>
      <c r="C524" s="1" t="s">
        <v>622</v>
      </c>
    </row>
    <row r="525" spans="1:3" hidden="1" x14ac:dyDescent="0.25">
      <c r="A525" s="1" t="s">
        <v>624</v>
      </c>
      <c r="B525" s="1" t="s">
        <v>632</v>
      </c>
      <c r="C525" s="1" t="s">
        <v>622</v>
      </c>
    </row>
    <row r="526" spans="1:3" hidden="1" x14ac:dyDescent="0.25">
      <c r="A526" s="1" t="s">
        <v>624</v>
      </c>
      <c r="B526" s="1" t="s">
        <v>633</v>
      </c>
      <c r="C526" s="1" t="s">
        <v>622</v>
      </c>
    </row>
    <row r="527" spans="1:3" hidden="1" x14ac:dyDescent="0.25">
      <c r="A527" s="1" t="s">
        <v>624</v>
      </c>
      <c r="B527" s="1" t="s">
        <v>634</v>
      </c>
      <c r="C527" s="1" t="s">
        <v>622</v>
      </c>
    </row>
    <row r="528" spans="1:3" hidden="1" x14ac:dyDescent="0.25">
      <c r="A528" s="1" t="s">
        <v>624</v>
      </c>
      <c r="B528" s="1" t="s">
        <v>635</v>
      </c>
      <c r="C528" s="1" t="s">
        <v>622</v>
      </c>
    </row>
    <row r="529" spans="1:3" hidden="1" x14ac:dyDescent="0.25">
      <c r="A529" s="1" t="s">
        <v>624</v>
      </c>
      <c r="B529" s="1" t="s">
        <v>636</v>
      </c>
      <c r="C529" s="1" t="s">
        <v>622</v>
      </c>
    </row>
    <row r="530" spans="1:3" hidden="1" x14ac:dyDescent="0.25">
      <c r="A530" s="1" t="s">
        <v>624</v>
      </c>
      <c r="B530" s="1" t="s">
        <v>637</v>
      </c>
      <c r="C530" s="1" t="s">
        <v>622</v>
      </c>
    </row>
    <row r="531" spans="1:3" hidden="1" x14ac:dyDescent="0.25">
      <c r="A531" s="1"/>
      <c r="B531" s="1" t="s">
        <v>639</v>
      </c>
      <c r="C531" s="1" t="s">
        <v>638</v>
      </c>
    </row>
    <row r="532" spans="1:3" hidden="1" x14ac:dyDescent="0.25">
      <c r="A532" s="1" t="s">
        <v>640</v>
      </c>
      <c r="B532" s="1" t="s">
        <v>641</v>
      </c>
      <c r="C532" s="1" t="s">
        <v>638</v>
      </c>
    </row>
    <row r="533" spans="1:3" hidden="1" x14ac:dyDescent="0.25">
      <c r="A533" s="1" t="s">
        <v>640</v>
      </c>
      <c r="B533" s="1" t="s">
        <v>642</v>
      </c>
      <c r="C533" s="1" t="s">
        <v>638</v>
      </c>
    </row>
    <row r="534" spans="1:3" hidden="1" x14ac:dyDescent="0.25">
      <c r="A534" s="1" t="s">
        <v>640</v>
      </c>
      <c r="B534" s="1" t="s">
        <v>643</v>
      </c>
      <c r="C534" s="1" t="s">
        <v>638</v>
      </c>
    </row>
    <row r="535" spans="1:3" hidden="1" x14ac:dyDescent="0.25">
      <c r="A535" s="1" t="s">
        <v>640</v>
      </c>
      <c r="B535" s="1" t="s">
        <v>644</v>
      </c>
      <c r="C535" s="1" t="s">
        <v>638</v>
      </c>
    </row>
    <row r="536" spans="1:3" hidden="1" x14ac:dyDescent="0.25">
      <c r="A536" s="1" t="s">
        <v>640</v>
      </c>
      <c r="B536" s="1" t="s">
        <v>645</v>
      </c>
      <c r="C536" s="1" t="s">
        <v>638</v>
      </c>
    </row>
    <row r="537" spans="1:3" hidden="1" x14ac:dyDescent="0.25">
      <c r="A537" s="1" t="s">
        <v>640</v>
      </c>
      <c r="B537" s="1" t="s">
        <v>646</v>
      </c>
      <c r="C537" s="1" t="s">
        <v>638</v>
      </c>
    </row>
    <row r="538" spans="1:3" hidden="1" x14ac:dyDescent="0.25">
      <c r="A538" s="1"/>
      <c r="B538" s="1" t="s">
        <v>648</v>
      </c>
      <c r="C538" s="1" t="s">
        <v>647</v>
      </c>
    </row>
    <row r="539" spans="1:3" hidden="1" x14ac:dyDescent="0.25">
      <c r="A539" s="1" t="s">
        <v>649</v>
      </c>
      <c r="B539" s="1" t="s">
        <v>650</v>
      </c>
      <c r="C539" s="1" t="s">
        <v>647</v>
      </c>
    </row>
    <row r="540" spans="1:3" hidden="1" x14ac:dyDescent="0.25">
      <c r="A540" s="1" t="s">
        <v>649</v>
      </c>
      <c r="B540" s="1" t="s">
        <v>651</v>
      </c>
      <c r="C540" s="1" t="s">
        <v>647</v>
      </c>
    </row>
    <row r="541" spans="1:3" hidden="1" x14ac:dyDescent="0.25">
      <c r="A541" s="1" t="s">
        <v>649</v>
      </c>
      <c r="B541" s="1" t="s">
        <v>652</v>
      </c>
      <c r="C541" s="1" t="s">
        <v>647</v>
      </c>
    </row>
    <row r="542" spans="1:3" hidden="1" x14ac:dyDescent="0.25">
      <c r="A542" s="1" t="s">
        <v>649</v>
      </c>
      <c r="B542" s="1" t="s">
        <v>653</v>
      </c>
      <c r="C542" s="1" t="s">
        <v>647</v>
      </c>
    </row>
    <row r="543" spans="1:3" hidden="1" x14ac:dyDescent="0.25">
      <c r="A543" s="1" t="s">
        <v>649</v>
      </c>
      <c r="B543" s="1" t="s">
        <v>654</v>
      </c>
      <c r="C543" s="1" t="s">
        <v>647</v>
      </c>
    </row>
  </sheetData>
  <autoFilter ref="A1:D543" xr:uid="{05F2963F-F9D4-4AAE-B6D3-49280BDB012B}">
    <filterColumn colId="0">
      <filters>
        <filter val="Bali"/>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E1" workbookViewId="0">
      <selection activeCell="AL9" sqref="AL9"/>
    </sheetView>
  </sheetViews>
  <sheetFormatPr defaultRowHeight="15" x14ac:dyDescent="0.25"/>
  <cols>
    <col min="1" max="1" width="15.28515625" bestFit="1" customWidth="1"/>
    <col min="2" max="2" width="16.28515625" style="11" bestFit="1" customWidth="1"/>
    <col min="3" max="4" width="11.5703125" style="11" bestFit="1" customWidth="1"/>
    <col min="5" max="5" width="12.5703125" style="11" bestFit="1" customWidth="1"/>
    <col min="6" max="6" width="15.28515625" style="11" bestFit="1" customWidth="1"/>
    <col min="7" max="7" width="16.28515625" style="11" bestFit="1" customWidth="1"/>
    <col min="8" max="8" width="11.5703125" style="11" bestFit="1" customWidth="1"/>
    <col min="9" max="10" width="11.5703125" bestFit="1" customWidth="1"/>
    <col min="11" max="11" width="21.42578125" bestFit="1" customWidth="1"/>
    <col min="12" max="12" width="16.28515625" bestFit="1" customWidth="1"/>
    <col min="13" max="13" width="5.140625" bestFit="1" customWidth="1"/>
    <col min="14" max="14" width="5" bestFit="1" customWidth="1"/>
    <col min="15" max="15" width="11.28515625" bestFit="1" customWidth="1"/>
    <col min="16" max="16" width="23.7109375" bestFit="1" customWidth="1"/>
    <col min="17" max="17" width="16.28515625" bestFit="1" customWidth="1"/>
    <col min="18" max="18" width="5.140625" bestFit="1" customWidth="1"/>
    <col min="19" max="19" width="5" bestFit="1" customWidth="1"/>
    <col min="20" max="20" width="11.28515625" bestFit="1" customWidth="1"/>
    <col min="21" max="21" width="25.85546875" bestFit="1" customWidth="1"/>
    <col min="22" max="22" width="16.28515625" bestFit="1" customWidth="1"/>
    <col min="23" max="24" width="9" bestFit="1" customWidth="1"/>
    <col min="25" max="25" width="11.28515625" bestFit="1" customWidth="1"/>
    <col min="26" max="26" width="25" bestFit="1" customWidth="1"/>
    <col min="27" max="27" width="16.28515625" bestFit="1" customWidth="1"/>
    <col min="28" max="29" width="10.5703125" bestFit="1" customWidth="1"/>
    <col min="30" max="30" width="11.5703125" bestFit="1" customWidth="1"/>
    <col min="31" max="31" width="26.42578125" bestFit="1" customWidth="1"/>
    <col min="32" max="32" width="16.28515625" bestFit="1" customWidth="1"/>
    <col min="33" max="33" width="5.140625" bestFit="1" customWidth="1"/>
    <col min="34" max="34" width="5" bestFit="1" customWidth="1"/>
    <col min="35" max="35" width="11.28515625" bestFit="1" customWidth="1"/>
    <col min="36" max="36" width="15.28515625" bestFit="1" customWidth="1"/>
    <col min="37" max="37" width="16.28515625" bestFit="1" customWidth="1"/>
    <col min="38" max="40" width="12.5703125" bestFit="1" customWidth="1"/>
  </cols>
  <sheetData>
    <row r="3" spans="1:40" x14ac:dyDescent="0.25">
      <c r="A3" s="8" t="s">
        <v>699</v>
      </c>
      <c r="B3" s="8" t="s">
        <v>706</v>
      </c>
      <c r="C3"/>
      <c r="D3"/>
      <c r="E3"/>
      <c r="F3" s="8" t="s">
        <v>700</v>
      </c>
      <c r="G3" s="8" t="s">
        <v>706</v>
      </c>
      <c r="H3"/>
      <c r="K3" s="8" t="s">
        <v>701</v>
      </c>
      <c r="L3" s="8" t="s">
        <v>706</v>
      </c>
      <c r="P3" s="8" t="s">
        <v>702</v>
      </c>
      <c r="Q3" s="8" t="s">
        <v>706</v>
      </c>
      <c r="U3" s="8" t="s">
        <v>703</v>
      </c>
      <c r="V3" s="8" t="s">
        <v>706</v>
      </c>
      <c r="Z3" s="8" t="s">
        <v>704</v>
      </c>
      <c r="AA3" s="8" t="s">
        <v>706</v>
      </c>
      <c r="AE3" s="8" t="s">
        <v>705</v>
      </c>
      <c r="AF3" s="8" t="s">
        <v>706</v>
      </c>
      <c r="AJ3" s="8" t="s">
        <v>747</v>
      </c>
      <c r="AK3" s="8" t="s">
        <v>706</v>
      </c>
    </row>
    <row r="4" spans="1:40" x14ac:dyDescent="0.25">
      <c r="A4" s="8" t="s">
        <v>690</v>
      </c>
      <c r="B4">
        <v>2020</v>
      </c>
      <c r="C4">
        <v>2021</v>
      </c>
      <c r="D4">
        <v>2022</v>
      </c>
      <c r="E4" t="s">
        <v>691</v>
      </c>
      <c r="F4" s="8" t="s">
        <v>690</v>
      </c>
      <c r="G4">
        <v>2020</v>
      </c>
      <c r="H4">
        <v>2021</v>
      </c>
      <c r="I4">
        <v>2022</v>
      </c>
      <c r="J4" t="s">
        <v>691</v>
      </c>
      <c r="K4" s="8" t="s">
        <v>690</v>
      </c>
      <c r="L4">
        <v>2020</v>
      </c>
      <c r="M4">
        <v>2021</v>
      </c>
      <c r="N4">
        <v>2022</v>
      </c>
      <c r="O4" t="s">
        <v>691</v>
      </c>
      <c r="P4" s="8" t="s">
        <v>690</v>
      </c>
      <c r="Q4">
        <v>2020</v>
      </c>
      <c r="R4">
        <v>2021</v>
      </c>
      <c r="S4">
        <v>2022</v>
      </c>
      <c r="T4" t="s">
        <v>691</v>
      </c>
      <c r="U4" s="8" t="s">
        <v>690</v>
      </c>
      <c r="V4">
        <v>2020</v>
      </c>
      <c r="W4">
        <v>2021</v>
      </c>
      <c r="X4">
        <v>2022</v>
      </c>
      <c r="Y4" t="s">
        <v>691</v>
      </c>
      <c r="Z4" s="8" t="s">
        <v>690</v>
      </c>
      <c r="AA4">
        <v>2020</v>
      </c>
      <c r="AB4">
        <v>2021</v>
      </c>
      <c r="AC4">
        <v>2022</v>
      </c>
      <c r="AD4" t="s">
        <v>691</v>
      </c>
      <c r="AE4" s="8" t="s">
        <v>690</v>
      </c>
      <c r="AF4">
        <v>2020</v>
      </c>
      <c r="AG4">
        <v>2021</v>
      </c>
      <c r="AH4">
        <v>2022</v>
      </c>
      <c r="AI4" t="s">
        <v>691</v>
      </c>
      <c r="AJ4" s="8" t="s">
        <v>690</v>
      </c>
      <c r="AK4">
        <v>2020</v>
      </c>
      <c r="AL4">
        <v>2021</v>
      </c>
      <c r="AM4">
        <v>2022</v>
      </c>
      <c r="AN4" t="s">
        <v>691</v>
      </c>
    </row>
    <row r="5" spans="1:40" x14ac:dyDescent="0.25">
      <c r="A5" s="9" t="s">
        <v>491</v>
      </c>
      <c r="B5" s="10">
        <v>25781240</v>
      </c>
      <c r="C5" s="10">
        <v>23004174</v>
      </c>
      <c r="D5" s="10">
        <v>26308540</v>
      </c>
      <c r="E5" s="10">
        <v>75093954</v>
      </c>
      <c r="F5" s="9" t="s">
        <v>491</v>
      </c>
      <c r="G5" s="10">
        <v>3675268</v>
      </c>
      <c r="H5" s="10">
        <v>3757645</v>
      </c>
      <c r="I5" s="10">
        <v>4644249</v>
      </c>
      <c r="J5" s="10">
        <v>12077162</v>
      </c>
      <c r="K5" s="9" t="s">
        <v>491</v>
      </c>
      <c r="L5" s="10"/>
      <c r="M5" s="10">
        <v>0</v>
      </c>
      <c r="N5" s="10"/>
      <c r="O5" s="10">
        <v>0</v>
      </c>
      <c r="P5" s="9" t="s">
        <v>491</v>
      </c>
      <c r="Q5" s="10"/>
      <c r="R5" s="10">
        <v>0</v>
      </c>
      <c r="S5" s="10"/>
      <c r="T5" s="10">
        <v>0</v>
      </c>
      <c r="U5" s="9" t="s">
        <v>491</v>
      </c>
      <c r="V5" s="10">
        <v>27977</v>
      </c>
      <c r="W5" s="10">
        <v>23016</v>
      </c>
      <c r="X5" s="10">
        <v>55694</v>
      </c>
      <c r="Y5" s="10">
        <v>106687</v>
      </c>
      <c r="Z5" s="9" t="s">
        <v>491</v>
      </c>
      <c r="AA5" s="10">
        <v>1418361</v>
      </c>
      <c r="AB5" s="10">
        <v>1128319</v>
      </c>
      <c r="AC5" s="10">
        <v>1958311</v>
      </c>
      <c r="AD5" s="10">
        <v>4504991</v>
      </c>
      <c r="AE5" s="9" t="s">
        <v>491</v>
      </c>
      <c r="AF5" s="10">
        <v>0</v>
      </c>
      <c r="AG5" s="10">
        <v>0</v>
      </c>
      <c r="AH5" s="10"/>
      <c r="AI5" s="10">
        <v>0</v>
      </c>
      <c r="AJ5" s="9" t="s">
        <v>491</v>
      </c>
      <c r="AK5" s="10">
        <v>52767407</v>
      </c>
      <c r="AL5" s="10">
        <v>52059365</v>
      </c>
      <c r="AM5" s="10">
        <v>52512537</v>
      </c>
      <c r="AN5" s="10">
        <v>157339309</v>
      </c>
    </row>
    <row r="6" spans="1:40" x14ac:dyDescent="0.25">
      <c r="A6" s="9" t="s">
        <v>733</v>
      </c>
      <c r="B6" s="10">
        <v>8283870</v>
      </c>
      <c r="C6" s="10">
        <v>6509725</v>
      </c>
      <c r="D6" s="10">
        <v>7300547</v>
      </c>
      <c r="E6" s="10">
        <v>22094142</v>
      </c>
      <c r="F6" s="9" t="s">
        <v>733</v>
      </c>
      <c r="G6" s="10">
        <v>4296472</v>
      </c>
      <c r="H6" s="10">
        <v>4265473</v>
      </c>
      <c r="I6" s="10">
        <v>5194852</v>
      </c>
      <c r="J6" s="10">
        <v>13756797</v>
      </c>
      <c r="K6" s="9" t="s">
        <v>733</v>
      </c>
      <c r="L6" s="10"/>
      <c r="M6" s="10">
        <v>0</v>
      </c>
      <c r="N6" s="10"/>
      <c r="O6" s="10">
        <v>0</v>
      </c>
      <c r="P6" s="9" t="s">
        <v>733</v>
      </c>
      <c r="Q6" s="10"/>
      <c r="R6" s="10">
        <v>0</v>
      </c>
      <c r="S6" s="10"/>
      <c r="T6" s="10">
        <v>0</v>
      </c>
      <c r="U6" s="9" t="s">
        <v>733</v>
      </c>
      <c r="V6" s="10">
        <v>33762</v>
      </c>
      <c r="W6" s="10">
        <v>27775</v>
      </c>
      <c r="X6" s="10">
        <v>54670</v>
      </c>
      <c r="Y6" s="10">
        <v>116207</v>
      </c>
      <c r="Z6" s="9" t="s">
        <v>733</v>
      </c>
      <c r="AA6" s="10">
        <v>1418361</v>
      </c>
      <c r="AB6" s="10">
        <v>1128319</v>
      </c>
      <c r="AC6" s="10">
        <v>1958311</v>
      </c>
      <c r="AD6" s="10">
        <v>4504991</v>
      </c>
      <c r="AE6" s="9" t="s">
        <v>733</v>
      </c>
      <c r="AF6" s="10">
        <v>0</v>
      </c>
      <c r="AG6" s="10">
        <v>0</v>
      </c>
      <c r="AH6" s="10"/>
      <c r="AI6" s="10">
        <v>0</v>
      </c>
      <c r="AJ6" s="9" t="s">
        <v>733</v>
      </c>
      <c r="AK6" s="10">
        <v>18329256</v>
      </c>
      <c r="AL6" s="10">
        <v>17181488</v>
      </c>
      <c r="AM6" s="10">
        <v>17903536</v>
      </c>
      <c r="AN6" s="10">
        <v>53414280</v>
      </c>
    </row>
    <row r="7" spans="1:40" x14ac:dyDescent="0.25">
      <c r="A7" s="9" t="s">
        <v>734</v>
      </c>
      <c r="B7" s="10">
        <v>9561797</v>
      </c>
      <c r="C7" s="10">
        <v>8279532</v>
      </c>
      <c r="D7" s="10">
        <v>8796916</v>
      </c>
      <c r="E7" s="10">
        <v>26638245</v>
      </c>
      <c r="F7" s="9" t="s">
        <v>734</v>
      </c>
      <c r="G7" s="10">
        <v>4964569</v>
      </c>
      <c r="H7" s="10">
        <v>4829117</v>
      </c>
      <c r="I7" s="10">
        <v>5675552</v>
      </c>
      <c r="J7" s="10">
        <v>15469238</v>
      </c>
      <c r="K7" s="9" t="s">
        <v>734</v>
      </c>
      <c r="L7" s="10"/>
      <c r="M7" s="10">
        <v>0</v>
      </c>
      <c r="N7" s="10"/>
      <c r="O7" s="10">
        <v>0</v>
      </c>
      <c r="P7" s="9" t="s">
        <v>734</v>
      </c>
      <c r="Q7" s="10"/>
      <c r="R7" s="10">
        <v>0</v>
      </c>
      <c r="S7" s="10"/>
      <c r="T7" s="10">
        <v>0</v>
      </c>
      <c r="U7" s="9" t="s">
        <v>734</v>
      </c>
      <c r="V7" s="10">
        <v>27977</v>
      </c>
      <c r="W7" s="10">
        <v>23016</v>
      </c>
      <c r="X7" s="10">
        <v>56824</v>
      </c>
      <c r="Y7" s="10">
        <v>107817</v>
      </c>
      <c r="Z7" s="9" t="s">
        <v>734</v>
      </c>
      <c r="AA7" s="10">
        <v>1418361</v>
      </c>
      <c r="AB7" s="10">
        <v>1128319</v>
      </c>
      <c r="AC7" s="10">
        <v>1958311</v>
      </c>
      <c r="AD7" s="10">
        <v>4504991</v>
      </c>
      <c r="AE7" s="9" t="s">
        <v>734</v>
      </c>
      <c r="AF7" s="10">
        <v>0</v>
      </c>
      <c r="AG7" s="10">
        <v>0</v>
      </c>
      <c r="AH7" s="10"/>
      <c r="AI7" s="10">
        <v>0</v>
      </c>
      <c r="AJ7" s="9" t="s">
        <v>734</v>
      </c>
      <c r="AK7" s="10">
        <v>59776491</v>
      </c>
      <c r="AL7" s="10">
        <v>51568196</v>
      </c>
      <c r="AM7" s="10">
        <v>59847888</v>
      </c>
      <c r="AN7" s="10">
        <v>171192575</v>
      </c>
    </row>
    <row r="8" spans="1:40" x14ac:dyDescent="0.25">
      <c r="A8" s="9" t="s">
        <v>735</v>
      </c>
      <c r="B8" s="10">
        <v>9613684</v>
      </c>
      <c r="C8" s="10">
        <v>8543043</v>
      </c>
      <c r="D8" s="10">
        <v>9308774</v>
      </c>
      <c r="E8" s="10">
        <v>27465501</v>
      </c>
      <c r="F8" s="9" t="s">
        <v>735</v>
      </c>
      <c r="G8" s="10">
        <v>5483716</v>
      </c>
      <c r="H8" s="10">
        <v>5293670</v>
      </c>
      <c r="I8" s="10">
        <v>6173291</v>
      </c>
      <c r="J8" s="10">
        <v>16950677</v>
      </c>
      <c r="K8" s="9" t="s">
        <v>735</v>
      </c>
      <c r="L8" s="10"/>
      <c r="M8" s="10">
        <v>0</v>
      </c>
      <c r="N8" s="10"/>
      <c r="O8" s="10">
        <v>0</v>
      </c>
      <c r="P8" s="9" t="s">
        <v>735</v>
      </c>
      <c r="Q8" s="10"/>
      <c r="R8" s="10">
        <v>0</v>
      </c>
      <c r="S8" s="10"/>
      <c r="T8" s="10">
        <v>0</v>
      </c>
      <c r="U8" s="9" t="s">
        <v>735</v>
      </c>
      <c r="V8" s="10">
        <v>56439</v>
      </c>
      <c r="W8" s="10">
        <v>49068</v>
      </c>
      <c r="X8" s="10">
        <v>62053</v>
      </c>
      <c r="Y8" s="10">
        <v>167560</v>
      </c>
      <c r="Z8" s="9" t="s">
        <v>735</v>
      </c>
      <c r="AA8" s="10">
        <v>1418361</v>
      </c>
      <c r="AB8" s="10">
        <v>1128319</v>
      </c>
      <c r="AC8" s="10">
        <v>1958311</v>
      </c>
      <c r="AD8" s="10">
        <v>4504991</v>
      </c>
      <c r="AE8" s="9" t="s">
        <v>735</v>
      </c>
      <c r="AF8" s="10">
        <v>0</v>
      </c>
      <c r="AG8" s="10">
        <v>0</v>
      </c>
      <c r="AH8" s="10"/>
      <c r="AI8" s="10">
        <v>0</v>
      </c>
      <c r="AJ8" s="9" t="s">
        <v>735</v>
      </c>
      <c r="AK8" s="10">
        <v>63617258</v>
      </c>
      <c r="AL8" s="10">
        <v>59881093</v>
      </c>
      <c r="AM8" s="10">
        <v>65075639</v>
      </c>
      <c r="AN8" s="10">
        <v>188573990</v>
      </c>
    </row>
    <row r="9" spans="1:40" x14ac:dyDescent="0.25">
      <c r="A9" s="9" t="s">
        <v>738</v>
      </c>
      <c r="B9" s="10">
        <v>4664886</v>
      </c>
      <c r="C9" s="10">
        <v>4274144</v>
      </c>
      <c r="D9" s="10">
        <v>4713112</v>
      </c>
      <c r="E9" s="10">
        <v>13652142</v>
      </c>
      <c r="F9" s="9" t="s">
        <v>738</v>
      </c>
      <c r="G9" s="10">
        <v>3427679</v>
      </c>
      <c r="H9" s="10">
        <v>3609297</v>
      </c>
      <c r="I9" s="10">
        <v>4530427</v>
      </c>
      <c r="J9" s="10">
        <v>11567403</v>
      </c>
      <c r="K9" s="9" t="s">
        <v>738</v>
      </c>
      <c r="L9" s="10"/>
      <c r="M9" s="10">
        <v>0</v>
      </c>
      <c r="N9" s="10"/>
      <c r="O9" s="10">
        <v>0</v>
      </c>
      <c r="P9" s="9" t="s">
        <v>738</v>
      </c>
      <c r="Q9" s="10"/>
      <c r="R9" s="10">
        <v>0</v>
      </c>
      <c r="S9" s="10"/>
      <c r="T9" s="10">
        <v>0</v>
      </c>
      <c r="U9" s="9" t="s">
        <v>738</v>
      </c>
      <c r="V9" s="10">
        <v>27977</v>
      </c>
      <c r="W9" s="10">
        <v>23016</v>
      </c>
      <c r="X9" s="10">
        <v>52991</v>
      </c>
      <c r="Y9" s="10">
        <v>103984</v>
      </c>
      <c r="Z9" s="9" t="s">
        <v>738</v>
      </c>
      <c r="AA9" s="10">
        <v>1418361</v>
      </c>
      <c r="AB9" s="10">
        <v>1128319</v>
      </c>
      <c r="AC9" s="10">
        <v>1958311</v>
      </c>
      <c r="AD9" s="10">
        <v>4504991</v>
      </c>
      <c r="AE9" s="9" t="s">
        <v>738</v>
      </c>
      <c r="AF9" s="10">
        <v>0</v>
      </c>
      <c r="AG9" s="10">
        <v>0</v>
      </c>
      <c r="AH9" s="10"/>
      <c r="AI9" s="10">
        <v>0</v>
      </c>
      <c r="AJ9" s="9" t="s">
        <v>738</v>
      </c>
      <c r="AK9" s="10">
        <v>10636031</v>
      </c>
      <c r="AL9" s="10">
        <v>9980581</v>
      </c>
      <c r="AM9" s="10">
        <v>5820077</v>
      </c>
      <c r="AN9" s="10">
        <v>26436689</v>
      </c>
    </row>
    <row r="10" spans="1:40" x14ac:dyDescent="0.25">
      <c r="A10" s="9" t="s">
        <v>691</v>
      </c>
      <c r="B10" s="10">
        <v>57905477</v>
      </c>
      <c r="C10" s="10">
        <v>50610618</v>
      </c>
      <c r="D10" s="10">
        <v>56427889</v>
      </c>
      <c r="E10" s="10">
        <v>164943984</v>
      </c>
      <c r="F10" s="9" t="s">
        <v>691</v>
      </c>
      <c r="G10" s="10">
        <v>21847704</v>
      </c>
      <c r="H10" s="10">
        <v>21755202</v>
      </c>
      <c r="I10" s="10">
        <v>26218371</v>
      </c>
      <c r="J10" s="10">
        <v>69821277</v>
      </c>
      <c r="K10" s="9" t="s">
        <v>691</v>
      </c>
      <c r="L10" s="10"/>
      <c r="M10" s="10">
        <v>0</v>
      </c>
      <c r="N10" s="10"/>
      <c r="O10" s="10">
        <v>0</v>
      </c>
      <c r="P10" s="9" t="s">
        <v>691</v>
      </c>
      <c r="Q10" s="10"/>
      <c r="R10" s="10">
        <v>0</v>
      </c>
      <c r="S10" s="10"/>
      <c r="T10" s="10">
        <v>0</v>
      </c>
      <c r="U10" s="9" t="s">
        <v>691</v>
      </c>
      <c r="V10" s="10">
        <v>174132</v>
      </c>
      <c r="W10" s="10">
        <v>145891</v>
      </c>
      <c r="X10" s="10">
        <v>282232</v>
      </c>
      <c r="Y10" s="10">
        <v>602255</v>
      </c>
      <c r="Z10" s="9" t="s">
        <v>691</v>
      </c>
      <c r="AA10" s="10">
        <v>7091805</v>
      </c>
      <c r="AB10" s="10">
        <v>5641595</v>
      </c>
      <c r="AC10" s="10">
        <v>9791555</v>
      </c>
      <c r="AD10" s="10">
        <v>22524955</v>
      </c>
      <c r="AE10" s="9" t="s">
        <v>691</v>
      </c>
      <c r="AF10" s="10">
        <v>0</v>
      </c>
      <c r="AG10" s="10">
        <v>0</v>
      </c>
      <c r="AH10" s="10"/>
      <c r="AI10" s="10">
        <v>0</v>
      </c>
      <c r="AJ10" s="9" t="s">
        <v>691</v>
      </c>
      <c r="AK10" s="10">
        <v>205126443</v>
      </c>
      <c r="AL10" s="10">
        <v>190670723</v>
      </c>
      <c r="AM10" s="10">
        <v>201159677</v>
      </c>
      <c r="AN10" s="10">
        <v>596956843</v>
      </c>
    </row>
    <row r="11" spans="1:40" x14ac:dyDescent="0.25">
      <c r="B11"/>
      <c r="C11"/>
      <c r="D11"/>
      <c r="E11"/>
      <c r="F11"/>
      <c r="G11"/>
      <c r="H11"/>
    </row>
    <row r="12" spans="1:40" x14ac:dyDescent="0.25">
      <c r="B12"/>
      <c r="C12"/>
      <c r="D12"/>
      <c r="E12"/>
      <c r="F12"/>
      <c r="G12"/>
      <c r="H12"/>
    </row>
    <row r="13" spans="1:40" x14ac:dyDescent="0.25">
      <c r="B13"/>
      <c r="C13"/>
      <c r="D13"/>
      <c r="E13"/>
      <c r="F13"/>
      <c r="G13"/>
      <c r="H13"/>
    </row>
    <row r="14" spans="1:40" x14ac:dyDescent="0.25">
      <c r="B14"/>
      <c r="C14"/>
      <c r="D14"/>
      <c r="E14"/>
      <c r="F14"/>
      <c r="G14"/>
      <c r="H14"/>
    </row>
    <row r="15" spans="1:40" x14ac:dyDescent="0.25">
      <c r="B15"/>
      <c r="C15"/>
      <c r="D15"/>
      <c r="E15"/>
      <c r="F15"/>
      <c r="G15"/>
      <c r="H15"/>
    </row>
    <row r="16" spans="1:40"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2"/>
  <sheetViews>
    <sheetView topLeftCell="D1" workbookViewId="0">
      <selection activeCell="N2" sqref="N2"/>
    </sheetView>
  </sheetViews>
  <sheetFormatPr defaultRowHeight="15" x14ac:dyDescent="0.25"/>
  <cols>
    <col min="1" max="1" width="15" bestFit="1" customWidth="1"/>
    <col min="2" max="2" width="16.28515625" bestFit="1" customWidth="1"/>
    <col min="3" max="3" width="6" bestFit="1" customWidth="1"/>
    <col min="4" max="4" width="5" bestFit="1" customWidth="1"/>
    <col min="5" max="5" width="11.28515625" bestFit="1" customWidth="1"/>
    <col min="6" max="6" width="16.140625" bestFit="1" customWidth="1"/>
    <col min="7" max="7" width="16.28515625" bestFit="1" customWidth="1"/>
    <col min="8" max="9" width="5" bestFit="1" customWidth="1"/>
    <col min="10" max="10" width="11.28515625" bestFit="1" customWidth="1"/>
    <col min="11" max="11" width="16.42578125" bestFit="1" customWidth="1"/>
    <col min="12" max="12" width="16.28515625" bestFit="1" customWidth="1"/>
    <col min="13" max="13" width="7" bestFit="1" customWidth="1"/>
    <col min="14" max="14" width="5" bestFit="1" customWidth="1"/>
    <col min="15" max="15" width="11.28515625" bestFit="1" customWidth="1"/>
    <col min="16" max="16" width="15.7109375" bestFit="1" customWidth="1"/>
    <col min="17" max="17" width="16.28515625" bestFit="1" customWidth="1"/>
    <col min="18" max="18" width="6" bestFit="1" customWidth="1"/>
    <col min="19" max="19" width="5" bestFit="1" customWidth="1"/>
    <col min="20" max="20" width="11.28515625" bestFit="1" customWidth="1"/>
    <col min="21" max="21" width="15.5703125"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8"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711</v>
      </c>
      <c r="B2" s="13">
        <f>GETPIVOTDATA("IPM (%)",A5,"Tahun",B6)/GETPIVOTDATA("IPM (%)",$F$5,"Tahun",$G$6)</f>
        <v>70.798000000000002</v>
      </c>
      <c r="C2" s="13">
        <f>GETPIVOTDATA("IPM (%)",B5,"Tahun",C6)/GETPIVOTDATA("IPM (%)",$G$5,"Tahun",$H$6)</f>
        <v>71</v>
      </c>
      <c r="K2" t="s">
        <v>744</v>
      </c>
      <c r="L2" s="13">
        <f>GETPIVOTDATA("AHH (thn)",K5,"Tahun",L6)/GETPIVOTDATA("IPM (%)",$F$5,"Tahun",$G$6)</f>
        <v>71.128</v>
      </c>
      <c r="M2" s="13">
        <f>GETPIVOTDATA("AHH (thn)",L5,"Tahun",M6)/GETPIVOTDATA("IPM (%)",$F$5,"Tahun",$G$6)</f>
        <v>71.206000000000003</v>
      </c>
      <c r="P2" t="s">
        <v>713</v>
      </c>
      <c r="Q2" s="13">
        <f>GETPIVOTDATA("HLS (thn)",P5,"Tahun",2020)/GETPIVOTDATA("IPM (%)",$F$5,"Tahun",$G$6)</f>
        <v>13.374000000000001</v>
      </c>
      <c r="R2" s="13">
        <f>GETPIVOTDATA("HLS (thn)",P5,"Tahun",2021)/GETPIVOTDATA("IPM (%)",$F$5,"Tahun",$G$6)</f>
        <v>13.394</v>
      </c>
      <c r="U2" t="s">
        <v>715</v>
      </c>
      <c r="V2" s="13">
        <f>GETPIVOTDATA("RLS (thn)",$U$5,"Tahun",2020)/GETPIVOTDATA("IPM (%)",$F$5,"Tahun",$G$6)</f>
        <v>7.56</v>
      </c>
      <c r="W2" s="13">
        <f>GETPIVOTDATA("RLS (thn)",$U$5,"Tahun",2021)/GETPIVOTDATA("IPM (%)",$F$5,"Tahun",$G$6)</f>
        <v>7.6180000000000003</v>
      </c>
      <c r="Z2" t="s">
        <v>686</v>
      </c>
      <c r="AA2" s="11">
        <f>GETPIVOTDATA("Pengeluaran per Kapita (Rp 000)",$Z$5,"Tahun",2020)/GETPIVOTDATA("IPM (%)",$F$5,"Tahun",$G$6)</f>
        <v>10849.4</v>
      </c>
      <c r="AB2" s="11">
        <f>GETPIVOTDATA("Pengeluaran per Kapita (Rp 000)",$Z$5,"Tahun",2021)/GETPIVOTDATA("IPM (%)",$F$5,"Tahun",$G$6)</f>
        <v>10926</v>
      </c>
    </row>
    <row r="5" spans="1:30" x14ac:dyDescent="0.25">
      <c r="A5" s="8" t="s">
        <v>707</v>
      </c>
      <c r="B5" s="8" t="s">
        <v>706</v>
      </c>
      <c r="F5" s="8" t="s">
        <v>710</v>
      </c>
      <c r="G5" s="8" t="s">
        <v>706</v>
      </c>
      <c r="K5" s="8" t="s">
        <v>745</v>
      </c>
      <c r="L5" s="8" t="s">
        <v>706</v>
      </c>
      <c r="P5" s="8" t="s">
        <v>712</v>
      </c>
      <c r="Q5" s="8" t="s">
        <v>706</v>
      </c>
      <c r="U5" s="8" t="s">
        <v>714</v>
      </c>
      <c r="V5" s="8" t="s">
        <v>706</v>
      </c>
      <c r="Z5" s="8" t="s">
        <v>716</v>
      </c>
      <c r="AA5" s="8" t="s">
        <v>706</v>
      </c>
    </row>
    <row r="6" spans="1:30" x14ac:dyDescent="0.25">
      <c r="A6" s="8" t="s">
        <v>690</v>
      </c>
      <c r="B6">
        <v>2020</v>
      </c>
      <c r="C6">
        <v>2021</v>
      </c>
      <c r="D6">
        <v>2022</v>
      </c>
      <c r="E6" t="s">
        <v>691</v>
      </c>
      <c r="F6" s="8" t="s">
        <v>690</v>
      </c>
      <c r="G6">
        <v>2020</v>
      </c>
      <c r="H6">
        <v>2021</v>
      </c>
      <c r="I6">
        <v>2022</v>
      </c>
      <c r="J6" t="s">
        <v>691</v>
      </c>
      <c r="K6" s="8" t="s">
        <v>690</v>
      </c>
      <c r="L6">
        <v>2020</v>
      </c>
      <c r="M6">
        <v>2021</v>
      </c>
      <c r="N6">
        <v>2022</v>
      </c>
      <c r="O6" t="s">
        <v>691</v>
      </c>
      <c r="P6" s="8" t="s">
        <v>690</v>
      </c>
      <c r="Q6">
        <v>2020</v>
      </c>
      <c r="R6">
        <v>2021</v>
      </c>
      <c r="S6">
        <v>2022</v>
      </c>
      <c r="T6" t="s">
        <v>691</v>
      </c>
      <c r="U6" s="8" t="s">
        <v>690</v>
      </c>
      <c r="V6">
        <v>2020</v>
      </c>
      <c r="W6">
        <v>2021</v>
      </c>
      <c r="X6">
        <v>2022</v>
      </c>
      <c r="Y6" t="s">
        <v>691</v>
      </c>
      <c r="Z6" s="8" t="s">
        <v>690</v>
      </c>
      <c r="AA6">
        <v>2020</v>
      </c>
      <c r="AB6">
        <v>2021</v>
      </c>
      <c r="AC6">
        <v>2022</v>
      </c>
      <c r="AD6" t="s">
        <v>691</v>
      </c>
    </row>
    <row r="7" spans="1:30" x14ac:dyDescent="0.25">
      <c r="A7" s="9" t="s">
        <v>491</v>
      </c>
      <c r="B7" s="28">
        <v>71.72</v>
      </c>
      <c r="C7" s="28">
        <v>71.97</v>
      </c>
      <c r="D7" s="28"/>
      <c r="E7" s="28">
        <v>143.69</v>
      </c>
      <c r="F7" s="9" t="s">
        <v>491</v>
      </c>
      <c r="G7" s="28">
        <v>1</v>
      </c>
      <c r="H7" s="28">
        <v>1</v>
      </c>
      <c r="I7" s="28"/>
      <c r="J7" s="28">
        <v>2</v>
      </c>
      <c r="K7" s="9" t="s">
        <v>491</v>
      </c>
      <c r="L7" s="28">
        <v>71.540000000000006</v>
      </c>
      <c r="M7" s="28">
        <v>71.599999999999994</v>
      </c>
      <c r="N7" s="28"/>
      <c r="O7" s="28">
        <v>143.13999999999999</v>
      </c>
      <c r="P7" s="9" t="s">
        <v>491</v>
      </c>
      <c r="Q7" s="28">
        <v>12.86</v>
      </c>
      <c r="R7" s="28">
        <v>12.87</v>
      </c>
      <c r="S7" s="28"/>
      <c r="T7" s="28">
        <v>25.729999999999997</v>
      </c>
      <c r="U7" s="9" t="s">
        <v>491</v>
      </c>
      <c r="V7" s="28">
        <v>7.64</v>
      </c>
      <c r="W7" s="28">
        <v>7.78</v>
      </c>
      <c r="X7" s="28"/>
      <c r="Y7" s="28">
        <v>15.42</v>
      </c>
      <c r="Z7" s="9" t="s">
        <v>491</v>
      </c>
      <c r="AA7" s="10">
        <v>12130</v>
      </c>
      <c r="AB7" s="10">
        <v>12172</v>
      </c>
      <c r="AC7" s="10"/>
      <c r="AD7" s="10">
        <v>24302</v>
      </c>
    </row>
    <row r="8" spans="1:30" x14ac:dyDescent="0.25">
      <c r="A8" s="9" t="s">
        <v>733</v>
      </c>
      <c r="B8" s="28">
        <v>71.73</v>
      </c>
      <c r="C8" s="28">
        <v>71.88</v>
      </c>
      <c r="D8" s="28"/>
      <c r="E8" s="28">
        <v>143.61000000000001</v>
      </c>
      <c r="F8" s="9" t="s">
        <v>733</v>
      </c>
      <c r="G8" s="28">
        <v>1</v>
      </c>
      <c r="H8" s="28">
        <v>1</v>
      </c>
      <c r="I8" s="28"/>
      <c r="J8" s="28">
        <v>2</v>
      </c>
      <c r="K8" s="9" t="s">
        <v>733</v>
      </c>
      <c r="L8" s="28">
        <v>71.38</v>
      </c>
      <c r="M8" s="28">
        <v>71.5</v>
      </c>
      <c r="N8" s="28"/>
      <c r="O8" s="28">
        <v>142.88</v>
      </c>
      <c r="P8" s="9" t="s">
        <v>733</v>
      </c>
      <c r="Q8" s="28">
        <v>13.16</v>
      </c>
      <c r="R8" s="28">
        <v>13.17</v>
      </c>
      <c r="S8" s="28"/>
      <c r="T8" s="28">
        <v>26.33</v>
      </c>
      <c r="U8" s="9" t="s">
        <v>733</v>
      </c>
      <c r="V8" s="28">
        <v>7.81</v>
      </c>
      <c r="W8" s="28">
        <v>7.82</v>
      </c>
      <c r="X8" s="28"/>
      <c r="Y8" s="28">
        <v>15.629999999999999</v>
      </c>
      <c r="Z8" s="9" t="s">
        <v>733</v>
      </c>
      <c r="AA8" s="10">
        <v>11574</v>
      </c>
      <c r="AB8" s="10">
        <v>11658</v>
      </c>
      <c r="AC8" s="10"/>
      <c r="AD8" s="10">
        <v>23232</v>
      </c>
    </row>
    <row r="9" spans="1:30" x14ac:dyDescent="0.25">
      <c r="A9" s="9" t="s">
        <v>734</v>
      </c>
      <c r="B9" s="28">
        <v>73.92</v>
      </c>
      <c r="C9" s="28">
        <v>74.150000000000006</v>
      </c>
      <c r="D9" s="28"/>
      <c r="E9" s="28">
        <v>148.07</v>
      </c>
      <c r="F9" s="9" t="s">
        <v>734</v>
      </c>
      <c r="G9" s="28">
        <v>1</v>
      </c>
      <c r="H9" s="28">
        <v>1</v>
      </c>
      <c r="I9" s="28"/>
      <c r="J9" s="28">
        <v>2</v>
      </c>
      <c r="K9" s="9" t="s">
        <v>734</v>
      </c>
      <c r="L9" s="28">
        <v>72.59</v>
      </c>
      <c r="M9" s="28">
        <v>72.650000000000006</v>
      </c>
      <c r="N9" s="28"/>
      <c r="O9" s="28">
        <v>145.24</v>
      </c>
      <c r="P9" s="9" t="s">
        <v>734</v>
      </c>
      <c r="Q9" s="28">
        <v>14.03</v>
      </c>
      <c r="R9" s="28">
        <v>14.04</v>
      </c>
      <c r="S9" s="28"/>
      <c r="T9" s="28">
        <v>28.07</v>
      </c>
      <c r="U9" s="9" t="s">
        <v>734</v>
      </c>
      <c r="V9" s="28">
        <v>8.24</v>
      </c>
      <c r="W9" s="28">
        <v>8.36</v>
      </c>
      <c r="X9" s="28"/>
      <c r="Y9" s="28">
        <v>16.600000000000001</v>
      </c>
      <c r="Z9" s="9" t="s">
        <v>734</v>
      </c>
      <c r="AA9" s="10">
        <v>11776</v>
      </c>
      <c r="AB9" s="10">
        <v>11833</v>
      </c>
      <c r="AC9" s="10"/>
      <c r="AD9" s="10">
        <v>23609</v>
      </c>
    </row>
    <row r="10" spans="1:30" x14ac:dyDescent="0.25">
      <c r="A10" s="9" t="s">
        <v>735</v>
      </c>
      <c r="B10" s="28">
        <v>70.36</v>
      </c>
      <c r="C10" s="28">
        <v>70.599999999999994</v>
      </c>
      <c r="D10" s="28"/>
      <c r="E10" s="28">
        <v>140.95999999999998</v>
      </c>
      <c r="F10" s="9" t="s">
        <v>735</v>
      </c>
      <c r="G10" s="28">
        <v>1</v>
      </c>
      <c r="H10" s="28">
        <v>1</v>
      </c>
      <c r="I10" s="28"/>
      <c r="J10" s="28">
        <v>2</v>
      </c>
      <c r="K10" s="9" t="s">
        <v>735</v>
      </c>
      <c r="L10" s="28">
        <v>72.55</v>
      </c>
      <c r="M10" s="28">
        <v>72.61</v>
      </c>
      <c r="N10" s="28"/>
      <c r="O10" s="28">
        <v>145.16</v>
      </c>
      <c r="P10" s="9" t="s">
        <v>735</v>
      </c>
      <c r="Q10" s="28">
        <v>13.18</v>
      </c>
      <c r="R10" s="28">
        <v>13.24</v>
      </c>
      <c r="S10" s="28"/>
      <c r="T10" s="28">
        <v>26.42</v>
      </c>
      <c r="U10" s="9" t="s">
        <v>735</v>
      </c>
      <c r="V10" s="28">
        <v>7.42</v>
      </c>
      <c r="W10" s="28">
        <v>7.43</v>
      </c>
      <c r="X10" s="28"/>
      <c r="Y10" s="28">
        <v>14.85</v>
      </c>
      <c r="Z10" s="9" t="s">
        <v>735</v>
      </c>
      <c r="AA10" s="10">
        <v>10028</v>
      </c>
      <c r="AB10" s="10">
        <v>10163</v>
      </c>
      <c r="AC10" s="10"/>
      <c r="AD10" s="10">
        <v>20191</v>
      </c>
    </row>
    <row r="11" spans="1:30" x14ac:dyDescent="0.25">
      <c r="A11" s="9" t="s">
        <v>738</v>
      </c>
      <c r="B11" s="28">
        <v>66.260000000000005</v>
      </c>
      <c r="C11" s="28">
        <v>66.400000000000006</v>
      </c>
      <c r="D11" s="28"/>
      <c r="E11" s="28">
        <v>132.66000000000003</v>
      </c>
      <c r="F11" s="9" t="s">
        <v>738</v>
      </c>
      <c r="G11" s="28">
        <v>1</v>
      </c>
      <c r="H11" s="28">
        <v>1</v>
      </c>
      <c r="I11" s="28"/>
      <c r="J11" s="28">
        <v>2</v>
      </c>
      <c r="K11" s="9" t="s">
        <v>738</v>
      </c>
      <c r="L11" s="28">
        <v>67.58</v>
      </c>
      <c r="M11" s="28">
        <v>67.67</v>
      </c>
      <c r="N11" s="28"/>
      <c r="O11" s="28">
        <v>135.25</v>
      </c>
      <c r="P11" s="9" t="s">
        <v>738</v>
      </c>
      <c r="Q11" s="28">
        <v>13.64</v>
      </c>
      <c r="R11" s="28">
        <v>13.65</v>
      </c>
      <c r="S11" s="28"/>
      <c r="T11" s="28">
        <v>27.29</v>
      </c>
      <c r="U11" s="9" t="s">
        <v>738</v>
      </c>
      <c r="V11" s="28">
        <v>6.69</v>
      </c>
      <c r="W11" s="28">
        <v>6.7</v>
      </c>
      <c r="X11" s="28"/>
      <c r="Y11" s="28">
        <v>13.39</v>
      </c>
      <c r="Z11" s="9" t="s">
        <v>738</v>
      </c>
      <c r="AA11" s="10">
        <v>8739</v>
      </c>
      <c r="AB11" s="10">
        <v>8804</v>
      </c>
      <c r="AC11" s="10"/>
      <c r="AD11" s="10">
        <v>17543</v>
      </c>
    </row>
    <row r="12" spans="1:30" x14ac:dyDescent="0.25">
      <c r="A12" s="9" t="s">
        <v>691</v>
      </c>
      <c r="B12" s="28">
        <v>353.99</v>
      </c>
      <c r="C12" s="28">
        <v>355</v>
      </c>
      <c r="D12" s="28"/>
      <c r="E12" s="28">
        <v>708.99</v>
      </c>
      <c r="F12" s="9" t="s">
        <v>691</v>
      </c>
      <c r="G12" s="28">
        <v>5</v>
      </c>
      <c r="H12" s="28">
        <v>5</v>
      </c>
      <c r="I12" s="28"/>
      <c r="J12" s="28">
        <v>10</v>
      </c>
      <c r="K12" s="9" t="s">
        <v>691</v>
      </c>
      <c r="L12" s="28">
        <v>355.64</v>
      </c>
      <c r="M12" s="28">
        <v>356.03000000000003</v>
      </c>
      <c r="N12" s="28"/>
      <c r="O12" s="28">
        <v>711.67</v>
      </c>
      <c r="P12" s="9" t="s">
        <v>691</v>
      </c>
      <c r="Q12" s="28">
        <v>66.87</v>
      </c>
      <c r="R12" s="28">
        <v>66.97</v>
      </c>
      <c r="S12" s="28"/>
      <c r="T12" s="28">
        <v>133.84</v>
      </c>
      <c r="U12" s="9" t="s">
        <v>691</v>
      </c>
      <c r="V12" s="28">
        <v>37.799999999999997</v>
      </c>
      <c r="W12" s="28">
        <v>38.090000000000003</v>
      </c>
      <c r="X12" s="28"/>
      <c r="Y12" s="28">
        <v>75.89</v>
      </c>
      <c r="Z12" s="9" t="s">
        <v>691</v>
      </c>
      <c r="AA12" s="10">
        <v>54247</v>
      </c>
      <c r="AB12" s="10">
        <v>54630</v>
      </c>
      <c r="AC12" s="10"/>
      <c r="AD12" s="10">
        <v>108877</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0"/>
  <sheetViews>
    <sheetView workbookViewId="0">
      <selection activeCell="L1" sqref="L1"/>
    </sheetView>
  </sheetViews>
  <sheetFormatPr defaultRowHeight="15" x14ac:dyDescent="0.25"/>
  <cols>
    <col min="1" max="1" width="15.7109375" bestFit="1" customWidth="1"/>
    <col min="2" max="2" width="16.28515625" bestFit="1" customWidth="1"/>
    <col min="3" max="3" width="8" bestFit="1" customWidth="1"/>
    <col min="4" max="4" width="5" bestFit="1" customWidth="1"/>
    <col min="5" max="5" width="11.28515625" bestFit="1" customWidth="1"/>
    <col min="6" max="6" width="15" bestFit="1" customWidth="1"/>
    <col min="7" max="7" width="16.28515625" bestFit="1" customWidth="1"/>
    <col min="8" max="8" width="7" bestFit="1" customWidth="1"/>
    <col min="9" max="9" width="5" bestFit="1" customWidth="1"/>
    <col min="10" max="10" width="11.28515625" bestFit="1" customWidth="1"/>
    <col min="12" max="12" width="20.7109375" bestFit="1" customWidth="1"/>
    <col min="13" max="13" width="16.28515625" bestFit="1" customWidth="1"/>
    <col min="14" max="14" width="5" bestFit="1" customWidth="1"/>
    <col min="15" max="15" width="11.28515625" bestFit="1" customWidth="1"/>
  </cols>
  <sheetData>
    <row r="1" spans="1:12" x14ac:dyDescent="0.25">
      <c r="L1" t="str">
        <f>L4</f>
        <v>Nusa Tenggara Barat II</v>
      </c>
    </row>
    <row r="3" spans="1:12" x14ac:dyDescent="0.25">
      <c r="A3" s="8" t="s">
        <v>709</v>
      </c>
      <c r="B3" s="8" t="s">
        <v>706</v>
      </c>
      <c r="F3" s="8" t="s">
        <v>708</v>
      </c>
      <c r="G3" s="8" t="s">
        <v>706</v>
      </c>
      <c r="L3" s="8" t="s">
        <v>690</v>
      </c>
    </row>
    <row r="4" spans="1:12" x14ac:dyDescent="0.25">
      <c r="A4" s="8" t="s">
        <v>690</v>
      </c>
      <c r="B4">
        <v>2020</v>
      </c>
      <c r="C4">
        <v>2021</v>
      </c>
      <c r="D4">
        <v>2022</v>
      </c>
      <c r="E4" t="s">
        <v>691</v>
      </c>
      <c r="F4" s="8" t="s">
        <v>690</v>
      </c>
      <c r="G4">
        <v>2020</v>
      </c>
      <c r="H4">
        <v>2021</v>
      </c>
      <c r="I4">
        <v>2022</v>
      </c>
      <c r="J4" t="s">
        <v>691</v>
      </c>
      <c r="L4" s="9" t="s">
        <v>722</v>
      </c>
    </row>
    <row r="5" spans="1:12" x14ac:dyDescent="0.25">
      <c r="A5" s="9" t="s">
        <v>491</v>
      </c>
      <c r="B5" s="12">
        <v>65.75</v>
      </c>
      <c r="C5" s="12">
        <v>64.239999999999995</v>
      </c>
      <c r="D5" s="12"/>
      <c r="E5" s="12">
        <v>129.99</v>
      </c>
      <c r="F5" s="9" t="s">
        <v>491</v>
      </c>
      <c r="G5" s="12">
        <v>4.8</v>
      </c>
      <c r="H5" s="12">
        <v>4.9800000000000004</v>
      </c>
      <c r="I5" s="12"/>
      <c r="J5" s="12">
        <v>9.7800000000000011</v>
      </c>
    </row>
    <row r="6" spans="1:12" x14ac:dyDescent="0.25">
      <c r="A6" s="9" t="s">
        <v>733</v>
      </c>
      <c r="B6" s="12">
        <v>71.42</v>
      </c>
      <c r="C6" s="12">
        <v>67.77</v>
      </c>
      <c r="D6" s="12"/>
      <c r="E6" s="12">
        <v>139.19</v>
      </c>
      <c r="F6" s="9" t="s">
        <v>733</v>
      </c>
      <c r="G6" s="12">
        <v>4.8</v>
      </c>
      <c r="H6" s="12">
        <v>4.99</v>
      </c>
      <c r="I6" s="12"/>
      <c r="J6" s="12">
        <v>9.7899999999999991</v>
      </c>
    </row>
    <row r="7" spans="1:12" x14ac:dyDescent="0.25">
      <c r="A7" s="9" t="s">
        <v>734</v>
      </c>
      <c r="B7" s="12">
        <v>73.23</v>
      </c>
      <c r="C7" s="12">
        <v>73.31</v>
      </c>
      <c r="D7" s="12"/>
      <c r="E7" s="12">
        <v>146.54000000000002</v>
      </c>
      <c r="F7" s="9" t="s">
        <v>734</v>
      </c>
      <c r="G7" s="12">
        <v>3.74</v>
      </c>
      <c r="H7" s="12">
        <v>3.86</v>
      </c>
      <c r="I7" s="12"/>
      <c r="J7" s="12">
        <v>7.6</v>
      </c>
    </row>
    <row r="8" spans="1:12" x14ac:dyDescent="0.25">
      <c r="A8" s="9" t="s">
        <v>735</v>
      </c>
      <c r="B8" s="12">
        <v>71.62</v>
      </c>
      <c r="C8" s="12">
        <v>68.489999999999995</v>
      </c>
      <c r="D8" s="12"/>
      <c r="E8" s="12">
        <v>140.11000000000001</v>
      </c>
      <c r="F8" s="9" t="s">
        <v>735</v>
      </c>
      <c r="G8" s="12">
        <v>5.49</v>
      </c>
      <c r="H8" s="12">
        <v>5.4</v>
      </c>
      <c r="I8" s="12"/>
      <c r="J8" s="12">
        <v>10.89</v>
      </c>
    </row>
    <row r="9" spans="1:12" x14ac:dyDescent="0.25">
      <c r="A9" s="9" t="s">
        <v>738</v>
      </c>
      <c r="B9" s="12">
        <v>69.819999999999993</v>
      </c>
      <c r="C9" s="12">
        <v>65.88</v>
      </c>
      <c r="D9" s="12"/>
      <c r="E9" s="12">
        <v>135.69999999999999</v>
      </c>
      <c r="F9" s="9" t="s">
        <v>738</v>
      </c>
      <c r="G9" s="12">
        <v>3.49</v>
      </c>
      <c r="H9" s="12">
        <v>3.1</v>
      </c>
      <c r="I9" s="12"/>
      <c r="J9" s="12">
        <v>6.59</v>
      </c>
    </row>
    <row r="10" spans="1:12" x14ac:dyDescent="0.25">
      <c r="A10" s="9" t="s">
        <v>691</v>
      </c>
      <c r="B10" s="12">
        <v>351.84000000000003</v>
      </c>
      <c r="C10" s="12">
        <v>339.69</v>
      </c>
      <c r="D10" s="12"/>
      <c r="E10" s="12">
        <v>691.53</v>
      </c>
      <c r="F10" s="9" t="s">
        <v>691</v>
      </c>
      <c r="G10" s="12">
        <v>22.32</v>
      </c>
      <c r="H10" s="12">
        <v>22.330000000000002</v>
      </c>
      <c r="I10" s="12"/>
      <c r="J10" s="12">
        <v>44.650000000000006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1:O11"/>
  <sheetViews>
    <sheetView workbookViewId="0">
      <selection activeCell="F1" sqref="F1:H2"/>
    </sheetView>
  </sheetViews>
  <sheetFormatPr defaultRowHeight="15" x14ac:dyDescent="0.25"/>
  <cols>
    <col min="1" max="1" width="33.42578125" bestFit="1" customWidth="1"/>
    <col min="2" max="2" width="16.28515625" bestFit="1" customWidth="1"/>
    <col min="3" max="4" width="7" bestFit="1" customWidth="1"/>
    <col min="5" max="5" width="11.28515625" bestFit="1" customWidth="1"/>
    <col min="6" max="6" width="25" bestFit="1" customWidth="1"/>
    <col min="7" max="7" width="16.28515625" bestFit="1" customWidth="1"/>
    <col min="8" max="8" width="7" bestFit="1" customWidth="1"/>
    <col min="9" max="9" width="5" bestFit="1" customWidth="1"/>
    <col min="10" max="10" width="11.28515625" bestFit="1" customWidth="1"/>
    <col min="11" max="11" width="35" bestFit="1" customWidth="1"/>
    <col min="12" max="12" width="16.28515625" bestFit="1" customWidth="1"/>
    <col min="13" max="14" width="5" bestFit="1" customWidth="1"/>
    <col min="15" max="15" width="11.28515625" bestFit="1" customWidth="1"/>
  </cols>
  <sheetData>
    <row r="1" spans="1:15" x14ac:dyDescent="0.25">
      <c r="B1" s="17">
        <v>2020</v>
      </c>
      <c r="C1" s="17">
        <v>2021</v>
      </c>
      <c r="D1">
        <v>2022</v>
      </c>
      <c r="G1" s="17">
        <v>2020</v>
      </c>
      <c r="H1" s="17">
        <v>2021</v>
      </c>
    </row>
    <row r="2" spans="1:15" x14ac:dyDescent="0.25">
      <c r="A2" t="s">
        <v>752</v>
      </c>
      <c r="B2" s="13">
        <f>GETPIVOTDATA("Jml. Pend. Miskin (ribu jiwa)",$A$7,"Tahun",2020)/GETPIVOTDATA("Jml. Pend. Miskin (ribu jiwa)",$K$7,"Tahun",2020)</f>
        <v>102.77000000000001</v>
      </c>
      <c r="C2" s="13">
        <f>GETPIVOTDATA("Jml. Pend. Miskin (ribu jiwa)",$A$7,"Tahun",2021)/GETPIVOTDATA("Jml. Pend. Miskin (ribu jiwa)",$K$7,"Tahun",2021)</f>
        <v>106.83400000000002</v>
      </c>
      <c r="D2" s="13">
        <f>GETPIVOTDATA("Jml. Pend. Miskin (ribu jiwa)",$A$4,"Tahun",2022)/GETPIVOTDATA("Jml. Pend. Miskin (ribu jiwa)",$K$4,"Tahun",2022)</f>
        <v>102.77000000000001</v>
      </c>
      <c r="F2" t="s">
        <v>751</v>
      </c>
      <c r="G2" s="13">
        <f>GETPIVOTDATA("% Pend. Miskin",$F$7,"Tahun",2020)</f>
        <v>15.684000000000001</v>
      </c>
      <c r="H2" s="13">
        <f>GETPIVOTDATA("% Pend. Miskin",$F$7,"Tahun",2021)</f>
        <v>15.796000000000001</v>
      </c>
    </row>
    <row r="3" spans="1:15" x14ac:dyDescent="0.25">
      <c r="B3" s="13"/>
      <c r="C3" s="13"/>
      <c r="G3" s="13"/>
      <c r="H3" s="13"/>
    </row>
    <row r="4" spans="1:15" x14ac:dyDescent="0.25">
      <c r="A4" s="8" t="s">
        <v>749</v>
      </c>
      <c r="B4" s="8" t="s">
        <v>706</v>
      </c>
      <c r="F4" s="8" t="s">
        <v>750</v>
      </c>
      <c r="G4" s="8" t="s">
        <v>706</v>
      </c>
      <c r="K4" s="8" t="s">
        <v>748</v>
      </c>
      <c r="L4" s="8" t="s">
        <v>706</v>
      </c>
    </row>
    <row r="5" spans="1:15" x14ac:dyDescent="0.25">
      <c r="A5" s="8" t="s">
        <v>690</v>
      </c>
      <c r="B5">
        <v>2020</v>
      </c>
      <c r="C5">
        <v>2021</v>
      </c>
      <c r="D5">
        <v>2022</v>
      </c>
      <c r="E5" t="s">
        <v>691</v>
      </c>
      <c r="F5" s="8" t="s">
        <v>690</v>
      </c>
      <c r="G5">
        <v>2020</v>
      </c>
      <c r="H5">
        <v>2021</v>
      </c>
      <c r="I5">
        <v>2022</v>
      </c>
      <c r="J5" t="s">
        <v>691</v>
      </c>
      <c r="K5" s="8" t="s">
        <v>690</v>
      </c>
      <c r="L5">
        <v>2020</v>
      </c>
      <c r="M5">
        <v>2021</v>
      </c>
      <c r="N5">
        <v>2022</v>
      </c>
      <c r="O5" t="s">
        <v>691</v>
      </c>
    </row>
    <row r="6" spans="1:15" x14ac:dyDescent="0.25">
      <c r="A6" s="9" t="s">
        <v>491</v>
      </c>
      <c r="B6" s="28">
        <v>41.8</v>
      </c>
      <c r="C6" s="28">
        <v>44.45</v>
      </c>
      <c r="D6" s="28">
        <v>83.6</v>
      </c>
      <c r="E6" s="28">
        <v>169.85</v>
      </c>
      <c r="F6" s="9" t="s">
        <v>491</v>
      </c>
      <c r="G6" s="28">
        <v>8.4700000000000006</v>
      </c>
      <c r="H6" s="28">
        <v>8.65</v>
      </c>
      <c r="I6" s="28"/>
      <c r="J6" s="28">
        <v>8.56</v>
      </c>
      <c r="K6" s="9" t="s">
        <v>491</v>
      </c>
      <c r="L6" s="28">
        <v>1</v>
      </c>
      <c r="M6" s="28">
        <v>1</v>
      </c>
      <c r="N6" s="28">
        <v>2</v>
      </c>
      <c r="O6" s="28">
        <v>4</v>
      </c>
    </row>
    <row r="7" spans="1:15" x14ac:dyDescent="0.25">
      <c r="A7" s="9" t="s">
        <v>733</v>
      </c>
      <c r="B7" s="28">
        <v>100.25</v>
      </c>
      <c r="C7" s="28">
        <v>105.24</v>
      </c>
      <c r="D7" s="28">
        <v>200.5</v>
      </c>
      <c r="E7" s="28">
        <v>405.99</v>
      </c>
      <c r="F7" s="9" t="s">
        <v>733</v>
      </c>
      <c r="G7" s="28">
        <v>14.28</v>
      </c>
      <c r="H7" s="28">
        <v>14.47</v>
      </c>
      <c r="I7" s="28"/>
      <c r="J7" s="28">
        <v>14.375</v>
      </c>
      <c r="K7" s="9" t="s">
        <v>733</v>
      </c>
      <c r="L7" s="28">
        <v>1</v>
      </c>
      <c r="M7" s="28">
        <v>1</v>
      </c>
      <c r="N7" s="28">
        <v>2</v>
      </c>
      <c r="O7" s="28">
        <v>4</v>
      </c>
    </row>
    <row r="8" spans="1:15" x14ac:dyDescent="0.25">
      <c r="A8" s="9" t="s">
        <v>734</v>
      </c>
      <c r="B8" s="28">
        <v>128.1</v>
      </c>
      <c r="C8" s="28">
        <v>131.94</v>
      </c>
      <c r="D8" s="28">
        <v>256.2</v>
      </c>
      <c r="E8" s="28">
        <v>516.24</v>
      </c>
      <c r="F8" s="9" t="s">
        <v>734</v>
      </c>
      <c r="G8" s="28">
        <v>13.44</v>
      </c>
      <c r="H8" s="28">
        <v>13.44</v>
      </c>
      <c r="I8" s="28"/>
      <c r="J8" s="28">
        <v>13.44</v>
      </c>
      <c r="K8" s="9" t="s">
        <v>734</v>
      </c>
      <c r="L8" s="28">
        <v>1</v>
      </c>
      <c r="M8" s="28">
        <v>1</v>
      </c>
      <c r="N8" s="28">
        <v>2</v>
      </c>
      <c r="O8" s="28">
        <v>4</v>
      </c>
    </row>
    <row r="9" spans="1:15" x14ac:dyDescent="0.25">
      <c r="A9" s="9" t="s">
        <v>735</v>
      </c>
      <c r="B9" s="28">
        <v>183.84</v>
      </c>
      <c r="C9" s="28">
        <v>190.84</v>
      </c>
      <c r="D9" s="28">
        <v>367.68</v>
      </c>
      <c r="E9" s="28">
        <v>742.36</v>
      </c>
      <c r="F9" s="9" t="s">
        <v>735</v>
      </c>
      <c r="G9" s="28">
        <v>15.24</v>
      </c>
      <c r="H9" s="28">
        <v>15.38</v>
      </c>
      <c r="I9" s="28"/>
      <c r="J9" s="28">
        <v>15.31</v>
      </c>
      <c r="K9" s="9" t="s">
        <v>735</v>
      </c>
      <c r="L9" s="28">
        <v>1</v>
      </c>
      <c r="M9" s="28">
        <v>1</v>
      </c>
      <c r="N9" s="28">
        <v>2</v>
      </c>
      <c r="O9" s="28">
        <v>4</v>
      </c>
    </row>
    <row r="10" spans="1:15" x14ac:dyDescent="0.25">
      <c r="A10" s="9" t="s">
        <v>738</v>
      </c>
      <c r="B10" s="28">
        <v>59.86</v>
      </c>
      <c r="C10" s="28">
        <v>61.7</v>
      </c>
      <c r="D10" s="28">
        <v>119.72</v>
      </c>
      <c r="E10" s="28">
        <v>241.28</v>
      </c>
      <c r="F10" s="9" t="s">
        <v>738</v>
      </c>
      <c r="G10" s="28">
        <v>26.99</v>
      </c>
      <c r="H10" s="28">
        <v>27.04</v>
      </c>
      <c r="I10" s="28"/>
      <c r="J10" s="28">
        <v>27.015000000000001</v>
      </c>
      <c r="K10" s="9" t="s">
        <v>738</v>
      </c>
      <c r="L10" s="28">
        <v>1</v>
      </c>
      <c r="M10" s="28">
        <v>1</v>
      </c>
      <c r="N10" s="28">
        <v>2</v>
      </c>
      <c r="O10" s="28">
        <v>4</v>
      </c>
    </row>
    <row r="11" spans="1:15" x14ac:dyDescent="0.25">
      <c r="A11" s="9" t="s">
        <v>691</v>
      </c>
      <c r="B11" s="28">
        <v>513.85</v>
      </c>
      <c r="C11" s="28">
        <v>534.17000000000007</v>
      </c>
      <c r="D11" s="28">
        <v>1027.7</v>
      </c>
      <c r="E11" s="28">
        <v>2075.7200000000003</v>
      </c>
      <c r="F11" s="9" t="s">
        <v>691</v>
      </c>
      <c r="G11" s="28">
        <v>15.684000000000001</v>
      </c>
      <c r="H11" s="28">
        <v>15.796000000000001</v>
      </c>
      <c r="I11" s="28"/>
      <c r="J11" s="28">
        <v>15.74</v>
      </c>
      <c r="K11" s="9" t="s">
        <v>691</v>
      </c>
      <c r="L11" s="28">
        <v>5</v>
      </c>
      <c r="M11" s="28">
        <v>5</v>
      </c>
      <c r="N11" s="28">
        <v>10</v>
      </c>
      <c r="O11" s="28">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1C78-1A98-43B1-ADCE-0A21120F86C1}">
  <dimension ref="A1:AB11"/>
  <sheetViews>
    <sheetView topLeftCell="N1" workbookViewId="0">
      <selection activeCell="Y1" sqref="Y1:AA2"/>
    </sheetView>
  </sheetViews>
  <sheetFormatPr defaultRowHeight="15" x14ac:dyDescent="0.25"/>
  <cols>
    <col min="1" max="1" width="20.42578125" bestFit="1" customWidth="1"/>
    <col min="2" max="2" width="16.28515625" bestFit="1" customWidth="1"/>
    <col min="3" max="3" width="7" bestFit="1" customWidth="1"/>
    <col min="4" max="4" width="5.5703125" bestFit="1" customWidth="1"/>
    <col min="5" max="5" width="17.5703125" bestFit="1" customWidth="1"/>
    <col min="6" max="6" width="16.28515625" bestFit="1" customWidth="1"/>
    <col min="7" max="7" width="8" bestFit="1" customWidth="1"/>
    <col min="8" max="8" width="6" bestFit="1" customWidth="1"/>
    <col min="9" max="9" width="19.28515625" bestFit="1" customWidth="1"/>
    <col min="10" max="10" width="16.28515625" bestFit="1" customWidth="1"/>
    <col min="11" max="11" width="8" bestFit="1" customWidth="1"/>
    <col min="12" max="12" width="6" bestFit="1" customWidth="1"/>
    <col min="13" max="13" width="19.42578125" bestFit="1" customWidth="1"/>
    <col min="14" max="14" width="16.28515625" bestFit="1" customWidth="1"/>
    <col min="15" max="15" width="8" bestFit="1" customWidth="1"/>
    <col min="16" max="16" width="7" bestFit="1" customWidth="1"/>
    <col min="17" max="17" width="18.28515625" bestFit="1" customWidth="1"/>
    <col min="18" max="18" width="16.28515625" bestFit="1" customWidth="1"/>
    <col min="19" max="19" width="6" bestFit="1" customWidth="1"/>
    <col min="20" max="20" width="5" bestFit="1" customWidth="1"/>
    <col min="21" max="21" width="20" bestFit="1" customWidth="1"/>
    <col min="22" max="22" width="16.28515625" bestFit="1" customWidth="1"/>
    <col min="23" max="23" width="7" bestFit="1" customWidth="1"/>
    <col min="24" max="24" width="5" bestFit="1" customWidth="1"/>
    <col min="25" max="25" width="20.140625" bestFit="1" customWidth="1"/>
    <col min="26" max="26" width="16.28515625" bestFit="1" customWidth="1"/>
    <col min="27" max="27" width="7" bestFit="1" customWidth="1"/>
    <col min="28" max="28" width="5" bestFit="1" customWidth="1"/>
  </cols>
  <sheetData>
    <row r="1" spans="1:28" x14ac:dyDescent="0.25">
      <c r="B1">
        <v>2020</v>
      </c>
      <c r="C1">
        <v>2021</v>
      </c>
      <c r="F1">
        <v>2020</v>
      </c>
      <c r="G1">
        <v>2021</v>
      </c>
      <c r="J1">
        <v>2020</v>
      </c>
      <c r="K1">
        <v>2021</v>
      </c>
      <c r="N1">
        <v>2020</v>
      </c>
      <c r="O1">
        <v>2021</v>
      </c>
      <c r="R1">
        <v>2020</v>
      </c>
      <c r="S1">
        <v>2021</v>
      </c>
      <c r="V1">
        <v>2020</v>
      </c>
      <c r="W1">
        <v>2021</v>
      </c>
      <c r="Z1">
        <v>2020</v>
      </c>
      <c r="AA1">
        <v>2021</v>
      </c>
    </row>
    <row r="2" spans="1:28" x14ac:dyDescent="0.25">
      <c r="A2" t="s">
        <v>717</v>
      </c>
      <c r="B2" s="13">
        <f>GETPIVOTDATA("APK PAUD",$A$4,"Tahun",2020)</f>
        <v>56.787999999999997</v>
      </c>
      <c r="C2" s="13">
        <f>GETPIVOTDATA("APK PAUD",$A$4,"Tahun",2021)</f>
        <v>59.486000000000004</v>
      </c>
      <c r="E2" t="s">
        <v>718</v>
      </c>
      <c r="F2" s="13">
        <f>GETPIVOTDATA("APK SD",$E$4,"Tahun",2020)</f>
        <v>104.798</v>
      </c>
      <c r="G2" s="13">
        <f>GETPIVOTDATA("APK SD",$E$4,"Tahun",2021)</f>
        <v>104.34200000000001</v>
      </c>
      <c r="I2" t="s">
        <v>719</v>
      </c>
      <c r="J2" s="13">
        <f>GETPIVOTDATA("APK SMP",$I$4,"Tahun",2020)</f>
        <v>107.52800000000002</v>
      </c>
      <c r="K2" s="13">
        <f>GETPIVOTDATA("APK SMP",$I$4,"Tahun",2021)</f>
        <v>109.002</v>
      </c>
      <c r="M2" t="s">
        <v>720</v>
      </c>
      <c r="N2" s="13">
        <f>GETPIVOTDATA("APK SMA",$M$4,"Tahun",2020)</f>
        <v>107.88800000000001</v>
      </c>
      <c r="O2" s="13">
        <f>GETPIVOTDATA("APK SMA",$M$4,"Tahun",2021)</f>
        <v>114.66400000000002</v>
      </c>
      <c r="Q2" t="s">
        <v>740</v>
      </c>
      <c r="R2" s="13">
        <f>GETPIVOTDATA("APM SD",$Q$4,"Tahun",2020)</f>
        <v>94.95</v>
      </c>
      <c r="S2" s="13">
        <f>GETPIVOTDATA("APM SD",$Q$4,"Tahun",2021)</f>
        <v>95.38</v>
      </c>
      <c r="U2" t="s">
        <v>741</v>
      </c>
      <c r="V2" s="13">
        <f>GETPIVOTDATA("APM SMP",$U$4,"Tahun",2020)</f>
        <v>80.27</v>
      </c>
      <c r="W2" s="13">
        <f>GETPIVOTDATA("APM SMP",$U$4,"Tahun",2021)</f>
        <v>80.347999999999999</v>
      </c>
      <c r="Y2" t="s">
        <v>742</v>
      </c>
      <c r="Z2" s="13">
        <f>GETPIVOTDATA("APM SMA",$Y$4,"Tahun",2020)</f>
        <v>79.102000000000004</v>
      </c>
      <c r="AA2" s="13">
        <f>GETPIVOTDATA("APM SMA",$Y$4,"Tahun",2021)</f>
        <v>80.927999999999997</v>
      </c>
    </row>
    <row r="4" spans="1:28" x14ac:dyDescent="0.25">
      <c r="A4" s="8" t="s">
        <v>753</v>
      </c>
      <c r="B4" s="8" t="s">
        <v>706</v>
      </c>
      <c r="E4" s="8" t="s">
        <v>754</v>
      </c>
      <c r="F4" s="8" t="s">
        <v>706</v>
      </c>
      <c r="I4" s="8" t="s">
        <v>755</v>
      </c>
      <c r="J4" s="8" t="s">
        <v>706</v>
      </c>
      <c r="M4" s="8" t="s">
        <v>756</v>
      </c>
      <c r="N4" s="8" t="s">
        <v>706</v>
      </c>
      <c r="Q4" s="8" t="s">
        <v>757</v>
      </c>
      <c r="R4" s="8" t="s">
        <v>706</v>
      </c>
      <c r="U4" s="8" t="s">
        <v>758</v>
      </c>
      <c r="V4" s="8" t="s">
        <v>706</v>
      </c>
      <c r="Y4" s="8" t="s">
        <v>759</v>
      </c>
      <c r="Z4" s="8" t="s">
        <v>706</v>
      </c>
    </row>
    <row r="5" spans="1:28" x14ac:dyDescent="0.25">
      <c r="A5" s="8" t="s">
        <v>690</v>
      </c>
      <c r="B5">
        <v>2020</v>
      </c>
      <c r="C5">
        <v>2021</v>
      </c>
      <c r="D5">
        <v>2022</v>
      </c>
      <c r="E5" s="8" t="s">
        <v>690</v>
      </c>
      <c r="F5">
        <v>2020</v>
      </c>
      <c r="G5">
        <v>2021</v>
      </c>
      <c r="H5">
        <v>2022</v>
      </c>
      <c r="I5" s="8" t="s">
        <v>690</v>
      </c>
      <c r="J5">
        <v>2020</v>
      </c>
      <c r="K5">
        <v>2021</v>
      </c>
      <c r="L5">
        <v>2022</v>
      </c>
      <c r="M5" s="8" t="s">
        <v>690</v>
      </c>
      <c r="N5">
        <v>2020</v>
      </c>
      <c r="O5">
        <v>2021</v>
      </c>
      <c r="P5">
        <v>2022</v>
      </c>
      <c r="Q5" s="8" t="s">
        <v>690</v>
      </c>
      <c r="R5">
        <v>2020</v>
      </c>
      <c r="S5">
        <v>2021</v>
      </c>
      <c r="T5">
        <v>2022</v>
      </c>
      <c r="U5" s="8" t="s">
        <v>690</v>
      </c>
      <c r="V5">
        <v>2020</v>
      </c>
      <c r="W5">
        <v>2021</v>
      </c>
      <c r="X5">
        <v>2022</v>
      </c>
      <c r="Y5" s="8" t="s">
        <v>690</v>
      </c>
      <c r="Z5">
        <v>2020</v>
      </c>
      <c r="AA5">
        <v>2021</v>
      </c>
      <c r="AB5">
        <v>2022</v>
      </c>
    </row>
    <row r="6" spans="1:28" x14ac:dyDescent="0.25">
      <c r="A6" s="9" t="s">
        <v>491</v>
      </c>
      <c r="B6" s="28">
        <v>35.68</v>
      </c>
      <c r="C6" s="28">
        <v>35.26</v>
      </c>
      <c r="D6" s="28" t="e">
        <v>#N/A</v>
      </c>
      <c r="E6" s="9" t="s">
        <v>491</v>
      </c>
      <c r="F6" s="28">
        <v>104.48</v>
      </c>
      <c r="G6" s="28">
        <v>102.83</v>
      </c>
      <c r="H6" s="28">
        <v>97.66</v>
      </c>
      <c r="I6" s="9" t="s">
        <v>491</v>
      </c>
      <c r="J6" s="28">
        <v>108.93</v>
      </c>
      <c r="K6" s="28">
        <v>105.87</v>
      </c>
      <c r="L6" s="28">
        <v>87.08</v>
      </c>
      <c r="M6" s="9" t="s">
        <v>491</v>
      </c>
      <c r="N6" s="28">
        <v>112.65</v>
      </c>
      <c r="O6" s="28">
        <v>122.63</v>
      </c>
      <c r="P6" s="28">
        <v>88</v>
      </c>
      <c r="Q6" s="9" t="s">
        <v>491</v>
      </c>
      <c r="R6" s="28">
        <v>97.66</v>
      </c>
      <c r="S6" s="28">
        <v>96.44</v>
      </c>
      <c r="T6" s="28"/>
      <c r="U6" s="9" t="s">
        <v>491</v>
      </c>
      <c r="V6" s="28">
        <v>87.08</v>
      </c>
      <c r="W6" s="28">
        <v>87.48</v>
      </c>
      <c r="X6" s="28"/>
      <c r="Y6" s="9" t="s">
        <v>491</v>
      </c>
      <c r="Z6" s="28">
        <v>88</v>
      </c>
      <c r="AA6" s="28">
        <v>93.79</v>
      </c>
      <c r="AB6" s="28"/>
    </row>
    <row r="7" spans="1:28" x14ac:dyDescent="0.25">
      <c r="A7" s="9" t="s">
        <v>733</v>
      </c>
      <c r="B7" s="28">
        <v>43.13</v>
      </c>
      <c r="C7" s="28">
        <v>47.86</v>
      </c>
      <c r="D7" s="28" t="e">
        <v>#N/A</v>
      </c>
      <c r="E7" s="9" t="s">
        <v>733</v>
      </c>
      <c r="F7" s="28">
        <v>108.38</v>
      </c>
      <c r="G7" s="28">
        <v>108.55</v>
      </c>
      <c r="H7" s="28">
        <v>97.61</v>
      </c>
      <c r="I7" s="9" t="s">
        <v>733</v>
      </c>
      <c r="J7" s="28">
        <v>108.98</v>
      </c>
      <c r="K7" s="28">
        <v>111.4</v>
      </c>
      <c r="L7" s="28">
        <v>79.319999999999993</v>
      </c>
      <c r="M7" s="9" t="s">
        <v>733</v>
      </c>
      <c r="N7" s="28">
        <v>101.94</v>
      </c>
      <c r="O7" s="28">
        <v>110.8</v>
      </c>
      <c r="P7" s="28">
        <v>73.52</v>
      </c>
      <c r="Q7" s="9" t="s">
        <v>733</v>
      </c>
      <c r="R7" s="28">
        <v>97.61</v>
      </c>
      <c r="S7" s="28">
        <v>99.39</v>
      </c>
      <c r="T7" s="28"/>
      <c r="U7" s="9" t="s">
        <v>733</v>
      </c>
      <c r="V7" s="28">
        <v>79.319999999999993</v>
      </c>
      <c r="W7" s="28">
        <v>81.19</v>
      </c>
      <c r="X7" s="28"/>
      <c r="Y7" s="9" t="s">
        <v>733</v>
      </c>
      <c r="Z7" s="28">
        <v>73.52</v>
      </c>
      <c r="AA7" s="28">
        <v>77.39</v>
      </c>
      <c r="AB7" s="28"/>
    </row>
    <row r="8" spans="1:28" x14ac:dyDescent="0.25">
      <c r="A8" s="9" t="s">
        <v>734</v>
      </c>
      <c r="B8" s="28">
        <v>73.069999999999993</v>
      </c>
      <c r="C8" s="28">
        <v>78.11</v>
      </c>
      <c r="D8" s="28" t="e">
        <v>#N/A</v>
      </c>
      <c r="E8" s="9" t="s">
        <v>734</v>
      </c>
      <c r="F8" s="28">
        <v>109.06</v>
      </c>
      <c r="G8" s="28">
        <v>108.81</v>
      </c>
      <c r="H8" s="28">
        <v>98.3</v>
      </c>
      <c r="I8" s="9" t="s">
        <v>734</v>
      </c>
      <c r="J8" s="28">
        <v>107.43</v>
      </c>
      <c r="K8" s="28">
        <v>108.25</v>
      </c>
      <c r="L8" s="28">
        <v>77.599999999999994</v>
      </c>
      <c r="M8" s="9" t="s">
        <v>734</v>
      </c>
      <c r="N8" s="28">
        <v>108.56</v>
      </c>
      <c r="O8" s="28">
        <v>112.93</v>
      </c>
      <c r="P8" s="28">
        <v>75.47</v>
      </c>
      <c r="Q8" s="9" t="s">
        <v>734</v>
      </c>
      <c r="R8" s="28">
        <v>98.3</v>
      </c>
      <c r="S8" s="28">
        <v>98.25</v>
      </c>
      <c r="T8" s="28"/>
      <c r="U8" s="9" t="s">
        <v>734</v>
      </c>
      <c r="V8" s="28">
        <v>77.599999999999994</v>
      </c>
      <c r="W8" s="28">
        <v>75.8</v>
      </c>
      <c r="X8" s="28"/>
      <c r="Y8" s="9" t="s">
        <v>734</v>
      </c>
      <c r="Z8" s="28">
        <v>75.47</v>
      </c>
      <c r="AA8" s="28">
        <v>74.05</v>
      </c>
      <c r="AB8" s="28"/>
    </row>
    <row r="9" spans="1:28" x14ac:dyDescent="0.25">
      <c r="A9" s="9" t="s">
        <v>735</v>
      </c>
      <c r="B9" s="28">
        <v>103.25</v>
      </c>
      <c r="C9" s="28">
        <v>105.74</v>
      </c>
      <c r="D9" s="28" t="e">
        <v>#N/A</v>
      </c>
      <c r="E9" s="9" t="s">
        <v>735</v>
      </c>
      <c r="F9" s="28">
        <v>105.55</v>
      </c>
      <c r="G9" s="28">
        <v>104.33</v>
      </c>
      <c r="H9" s="28">
        <v>93.91</v>
      </c>
      <c r="I9" s="9" t="s">
        <v>735</v>
      </c>
      <c r="J9" s="28">
        <v>108.11</v>
      </c>
      <c r="K9" s="28">
        <v>109.6</v>
      </c>
      <c r="L9" s="28">
        <v>79.56</v>
      </c>
      <c r="M9" s="9" t="s">
        <v>735</v>
      </c>
      <c r="N9" s="28">
        <v>97.42</v>
      </c>
      <c r="O9" s="28">
        <v>100.85</v>
      </c>
      <c r="P9" s="28">
        <v>71.89</v>
      </c>
      <c r="Q9" s="9" t="s">
        <v>735</v>
      </c>
      <c r="R9" s="28">
        <v>93.91</v>
      </c>
      <c r="S9" s="28">
        <v>94.34</v>
      </c>
      <c r="T9" s="28"/>
      <c r="U9" s="9" t="s">
        <v>735</v>
      </c>
      <c r="V9" s="28">
        <v>79.56</v>
      </c>
      <c r="W9" s="28">
        <v>79.5</v>
      </c>
      <c r="X9" s="28"/>
      <c r="Y9" s="9" t="s">
        <v>735</v>
      </c>
      <c r="Z9" s="28">
        <v>71.89</v>
      </c>
      <c r="AA9" s="28">
        <v>71.31</v>
      </c>
      <c r="AB9" s="28"/>
    </row>
    <row r="10" spans="1:28" x14ac:dyDescent="0.25">
      <c r="A10" s="9" t="s">
        <v>738</v>
      </c>
      <c r="B10" s="28">
        <v>28.81</v>
      </c>
      <c r="C10" s="28">
        <v>30.46</v>
      </c>
      <c r="D10" s="28" t="e">
        <v>#N/A</v>
      </c>
      <c r="E10" s="9" t="s">
        <v>738</v>
      </c>
      <c r="F10" s="28">
        <v>96.52</v>
      </c>
      <c r="G10" s="28">
        <v>97.19</v>
      </c>
      <c r="H10" s="28">
        <v>87.27</v>
      </c>
      <c r="I10" s="9" t="s">
        <v>738</v>
      </c>
      <c r="J10" s="28">
        <v>104.19</v>
      </c>
      <c r="K10" s="28">
        <v>109.89</v>
      </c>
      <c r="L10" s="28">
        <v>77.790000000000006</v>
      </c>
      <c r="M10" s="9" t="s">
        <v>738</v>
      </c>
      <c r="N10" s="28">
        <v>118.87</v>
      </c>
      <c r="O10" s="28">
        <v>126.11</v>
      </c>
      <c r="P10" s="28">
        <v>86.63</v>
      </c>
      <c r="Q10" s="9" t="s">
        <v>738</v>
      </c>
      <c r="R10" s="28">
        <v>87.27</v>
      </c>
      <c r="S10" s="28">
        <v>88.48</v>
      </c>
      <c r="T10" s="28"/>
      <c r="U10" s="9" t="s">
        <v>738</v>
      </c>
      <c r="V10" s="28">
        <v>77.790000000000006</v>
      </c>
      <c r="W10" s="28">
        <v>77.77</v>
      </c>
      <c r="X10" s="28"/>
      <c r="Y10" s="9" t="s">
        <v>738</v>
      </c>
      <c r="Z10" s="28">
        <v>86.63</v>
      </c>
      <c r="AA10" s="28">
        <v>88.1</v>
      </c>
      <c r="AB10" s="28"/>
    </row>
    <row r="11" spans="1:28" x14ac:dyDescent="0.25">
      <c r="A11" s="9" t="s">
        <v>691</v>
      </c>
      <c r="B11" s="28">
        <v>56.787999999999997</v>
      </c>
      <c r="C11" s="28">
        <v>59.486000000000004</v>
      </c>
      <c r="D11" s="28" t="e">
        <v>#N/A</v>
      </c>
      <c r="E11" s="9" t="s">
        <v>691</v>
      </c>
      <c r="F11" s="28">
        <v>104.798</v>
      </c>
      <c r="G11" s="28">
        <v>104.34200000000001</v>
      </c>
      <c r="H11" s="28">
        <v>94.950000000000017</v>
      </c>
      <c r="I11" s="9" t="s">
        <v>691</v>
      </c>
      <c r="J11" s="28">
        <v>107.52800000000002</v>
      </c>
      <c r="K11" s="28">
        <v>109.002</v>
      </c>
      <c r="L11" s="28">
        <v>80.269999999999982</v>
      </c>
      <c r="M11" s="9" t="s">
        <v>691</v>
      </c>
      <c r="N11" s="28">
        <v>107.88800000000001</v>
      </c>
      <c r="O11" s="28">
        <v>114.66400000000002</v>
      </c>
      <c r="P11" s="28">
        <v>79.102000000000018</v>
      </c>
      <c r="Q11" s="9" t="s">
        <v>691</v>
      </c>
      <c r="R11" s="28">
        <v>94.95</v>
      </c>
      <c r="S11" s="28">
        <v>95.38</v>
      </c>
      <c r="T11" s="28"/>
      <c r="U11" s="9" t="s">
        <v>691</v>
      </c>
      <c r="V11" s="28">
        <v>80.27</v>
      </c>
      <c r="W11" s="28">
        <v>80.347999999999999</v>
      </c>
      <c r="X11" s="28"/>
      <c r="Y11" s="9" t="s">
        <v>691</v>
      </c>
      <c r="Z11" s="28">
        <v>79.102000000000004</v>
      </c>
      <c r="AA11" s="28">
        <v>80.927999999999997</v>
      </c>
      <c r="AB11" s="2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409A-BC2A-471A-B246-9A95BC695DF3}">
  <sheetPr>
    <pageSetUpPr fitToPage="1"/>
  </sheetPr>
  <dimension ref="A1:BK21"/>
  <sheetViews>
    <sheetView showGridLines="0" workbookViewId="0">
      <selection activeCell="J10" sqref="J10"/>
    </sheetView>
  </sheetViews>
  <sheetFormatPr defaultRowHeight="15" x14ac:dyDescent="0.25"/>
  <cols>
    <col min="1" max="1" width="19.5703125" bestFit="1" customWidth="1"/>
    <col min="2" max="2" width="27.85546875" hidden="1" customWidth="1"/>
    <col min="3" max="4" width="14.28515625" bestFit="1" customWidth="1"/>
    <col min="5" max="5" width="13.42578125" bestFit="1" customWidth="1"/>
    <col min="6" max="6" width="13.140625" bestFit="1" customWidth="1"/>
    <col min="7" max="7" width="15" bestFit="1" customWidth="1"/>
    <col min="8" max="8" width="14.28515625" bestFit="1" customWidth="1"/>
    <col min="9" max="9" width="13.28515625" bestFit="1" customWidth="1"/>
    <col min="10" max="11" width="12.5703125" bestFit="1" customWidth="1"/>
    <col min="12" max="12" width="13.85546875" bestFit="1" customWidth="1"/>
    <col min="13" max="16" width="12.5703125" bestFit="1" customWidth="1"/>
    <col min="17" max="17" width="14.7109375" bestFit="1" customWidth="1"/>
    <col min="18" max="18" width="14.28515625" bestFit="1" customWidth="1"/>
    <col min="19" max="19" width="14.7109375" bestFit="1" customWidth="1"/>
    <col min="20" max="21" width="14.28515625" bestFit="1" customWidth="1"/>
    <col min="22" max="22" width="18" bestFit="1" customWidth="1"/>
    <col min="23" max="36" width="15.28515625" bestFit="1" customWidth="1"/>
    <col min="37" max="37" width="16.85546875" bestFit="1" customWidth="1"/>
    <col min="38" max="41" width="15.28515625" bestFit="1" customWidth="1"/>
    <col min="42" max="42" width="18" bestFit="1" customWidth="1"/>
    <col min="43" max="56" width="15.28515625" bestFit="1" customWidth="1"/>
    <col min="57" max="57" width="16.85546875" bestFit="1" customWidth="1"/>
    <col min="58" max="61" width="15.28515625" bestFit="1" customWidth="1"/>
    <col min="62" max="63" width="18" bestFit="1" customWidth="1"/>
    <col min="64" max="286" width="26.42578125" bestFit="1" customWidth="1"/>
    <col min="287" max="288" width="19.85546875" bestFit="1" customWidth="1"/>
    <col min="289" max="289" width="31" bestFit="1" customWidth="1"/>
    <col min="290" max="290" width="29.7109375" bestFit="1" customWidth="1"/>
    <col min="291" max="291" width="30.42578125" bestFit="1" customWidth="1"/>
    <col min="292" max="292" width="28.28515625" bestFit="1" customWidth="1"/>
    <col min="293" max="293" width="19.85546875" bestFit="1" customWidth="1"/>
    <col min="294" max="294" width="16.140625" bestFit="1" customWidth="1"/>
    <col min="295" max="295" width="28" bestFit="1" customWidth="1"/>
    <col min="296" max="296" width="30.85546875" bestFit="1" customWidth="1"/>
    <col min="297" max="297" width="26" bestFit="1" customWidth="1"/>
    <col min="298" max="298" width="28.5703125" bestFit="1" customWidth="1"/>
    <col min="299" max="299" width="24.7109375" bestFit="1" customWidth="1"/>
    <col min="300" max="300" width="15.28515625" bestFit="1" customWidth="1"/>
    <col min="301" max="301" width="21.5703125" bestFit="1" customWidth="1"/>
    <col min="302" max="586" width="26.42578125" bestFit="1" customWidth="1"/>
    <col min="587" max="588" width="19.85546875" bestFit="1" customWidth="1"/>
    <col min="589" max="589" width="31" bestFit="1" customWidth="1"/>
    <col min="590" max="590" width="29.7109375" bestFit="1" customWidth="1"/>
    <col min="591" max="591" width="30.42578125" bestFit="1" customWidth="1"/>
    <col min="592" max="592" width="28.28515625" bestFit="1" customWidth="1"/>
    <col min="593" max="593" width="19.85546875" bestFit="1" customWidth="1"/>
    <col min="594" max="594" width="16.140625" bestFit="1" customWidth="1"/>
    <col min="595" max="595" width="28" bestFit="1" customWidth="1"/>
    <col min="596" max="596" width="30.85546875" bestFit="1" customWidth="1"/>
    <col min="597" max="597" width="26" bestFit="1" customWidth="1"/>
    <col min="598" max="598" width="28.5703125" bestFit="1" customWidth="1"/>
    <col min="599" max="599" width="24.7109375" bestFit="1" customWidth="1"/>
    <col min="600" max="600" width="15.28515625" bestFit="1" customWidth="1"/>
    <col min="601" max="601" width="21.5703125" bestFit="1" customWidth="1"/>
    <col min="602" max="886" width="26.42578125" bestFit="1" customWidth="1"/>
    <col min="887" max="888" width="19.85546875" bestFit="1" customWidth="1"/>
    <col min="889" max="889" width="31" bestFit="1" customWidth="1"/>
    <col min="890" max="890" width="29.7109375" bestFit="1" customWidth="1"/>
    <col min="891" max="891" width="30.42578125" bestFit="1" customWidth="1"/>
    <col min="892" max="892" width="28.28515625" bestFit="1" customWidth="1"/>
    <col min="893" max="893" width="19.85546875" bestFit="1" customWidth="1"/>
    <col min="894" max="894" width="16.140625" bestFit="1" customWidth="1"/>
    <col min="895" max="895" width="28" bestFit="1" customWidth="1"/>
    <col min="896" max="896" width="30.85546875" bestFit="1" customWidth="1"/>
    <col min="897" max="897" width="26" bestFit="1" customWidth="1"/>
    <col min="898" max="898" width="28.5703125" bestFit="1" customWidth="1"/>
    <col min="899" max="899" width="24.7109375" bestFit="1" customWidth="1"/>
    <col min="900" max="900" width="15.28515625" bestFit="1" customWidth="1"/>
    <col min="901" max="901" width="21.5703125" bestFit="1" customWidth="1"/>
    <col min="902" max="903" width="20.28515625" bestFit="1" customWidth="1"/>
    <col min="904" max="904" width="31.42578125" bestFit="1" customWidth="1"/>
    <col min="905" max="905" width="30.140625" bestFit="1" customWidth="1"/>
    <col min="906" max="906" width="30.85546875" bestFit="1" customWidth="1"/>
    <col min="907" max="907" width="28.7109375" bestFit="1" customWidth="1"/>
    <col min="908" max="908" width="20.28515625" bestFit="1" customWidth="1"/>
    <col min="909" max="909" width="16.5703125" bestFit="1" customWidth="1"/>
    <col min="910" max="910" width="28.42578125" bestFit="1" customWidth="1"/>
    <col min="911" max="911" width="31.28515625" bestFit="1" customWidth="1"/>
    <col min="912" max="912" width="26.42578125" bestFit="1" customWidth="1"/>
    <col min="913" max="913" width="29" bestFit="1" customWidth="1"/>
    <col min="914" max="914" width="25.140625" bestFit="1" customWidth="1"/>
    <col min="915" max="915" width="15.7109375" bestFit="1" customWidth="1"/>
    <col min="916" max="916" width="22" bestFit="1" customWidth="1"/>
  </cols>
  <sheetData>
    <row r="1" spans="1:63" ht="15" customHeight="1" x14ac:dyDescent="0.25">
      <c r="F1" s="26" t="str">
        <f>Pengangguran!L1</f>
        <v>Nusa Tenggara Barat II</v>
      </c>
      <c r="G1" s="26"/>
      <c r="H1" s="26"/>
      <c r="I1" s="26"/>
    </row>
    <row r="2" spans="1:63" ht="18" customHeight="1" x14ac:dyDescent="0.25">
      <c r="A2" s="22" t="s">
        <v>760</v>
      </c>
      <c r="F2" s="26"/>
      <c r="G2" s="26"/>
      <c r="H2" s="26"/>
      <c r="I2" s="26"/>
    </row>
    <row r="3" spans="1:63" ht="15" customHeight="1" x14ac:dyDescent="0.25">
      <c r="F3" s="26"/>
      <c r="G3" s="26"/>
      <c r="H3" s="26"/>
      <c r="I3" s="26"/>
    </row>
    <row r="4" spans="1:63" x14ac:dyDescent="0.25">
      <c r="A4" s="19"/>
      <c r="C4">
        <v>2020</v>
      </c>
      <c r="D4">
        <v>2021</v>
      </c>
      <c r="E4">
        <v>2022</v>
      </c>
      <c r="F4">
        <v>2022</v>
      </c>
      <c r="G4">
        <v>2022</v>
      </c>
      <c r="H4">
        <v>2022</v>
      </c>
      <c r="I4">
        <v>2022</v>
      </c>
    </row>
    <row r="5" spans="1:63" x14ac:dyDescent="0.25">
      <c r="A5" s="19" t="str">
        <f>MID(B5,8,10000)</f>
        <v/>
      </c>
      <c r="E5" t="s">
        <v>491</v>
      </c>
      <c r="F5" t="s">
        <v>733</v>
      </c>
      <c r="G5" t="s">
        <v>734</v>
      </c>
      <c r="H5" t="s">
        <v>735</v>
      </c>
      <c r="I5" t="s">
        <v>738</v>
      </c>
    </row>
    <row r="6" spans="1:63" x14ac:dyDescent="0.25">
      <c r="A6" s="20" t="str">
        <f t="shared" ref="A6:A20" si="0">MID(B6,8,10000)</f>
        <v>DBH PBB</v>
      </c>
      <c r="B6" s="18" t="s">
        <v>700</v>
      </c>
      <c r="C6" s="10">
        <v>21847704</v>
      </c>
      <c r="D6" s="10">
        <v>21755202</v>
      </c>
      <c r="E6" s="10">
        <v>4644249</v>
      </c>
      <c r="F6" s="10">
        <v>5194852</v>
      </c>
      <c r="G6" s="10">
        <v>5675552</v>
      </c>
      <c r="H6" s="10">
        <v>6173291</v>
      </c>
      <c r="I6" s="10">
        <v>4530427</v>
      </c>
    </row>
    <row r="7" spans="1:63" s="11" customFormat="1" x14ac:dyDescent="0.25">
      <c r="A7" s="21" t="str">
        <f t="shared" si="0"/>
        <v>DBH PPh</v>
      </c>
      <c r="B7" s="18" t="s">
        <v>699</v>
      </c>
      <c r="C7" s="10">
        <v>57905477</v>
      </c>
      <c r="D7" s="10">
        <v>50610618</v>
      </c>
      <c r="E7" s="10">
        <v>26308540</v>
      </c>
      <c r="F7" s="10">
        <v>7300547</v>
      </c>
      <c r="G7" s="10">
        <v>8796916</v>
      </c>
      <c r="H7" s="10">
        <v>9308774</v>
      </c>
      <c r="I7" s="10">
        <v>4713112</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row>
    <row r="8" spans="1:63" s="11" customFormat="1" x14ac:dyDescent="0.25">
      <c r="A8" s="21" t="str">
        <f t="shared" si="0"/>
        <v>DBH CHT</v>
      </c>
      <c r="B8" s="18" t="s">
        <v>747</v>
      </c>
      <c r="C8" s="10">
        <v>205126443</v>
      </c>
      <c r="D8" s="10">
        <v>190670723</v>
      </c>
      <c r="E8" s="10">
        <v>52512537</v>
      </c>
      <c r="F8" s="10">
        <v>17903536</v>
      </c>
      <c r="G8" s="10">
        <v>59847888</v>
      </c>
      <c r="H8" s="10">
        <v>65075639</v>
      </c>
      <c r="I8" s="10">
        <v>5820077</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row>
    <row r="9" spans="1:63" s="11" customFormat="1" x14ac:dyDescent="0.25">
      <c r="A9" s="21" t="str">
        <f t="shared" si="0"/>
        <v>DBH SDA Migas</v>
      </c>
      <c r="B9" s="18" t="s">
        <v>701</v>
      </c>
      <c r="C9" s="10"/>
      <c r="D9" s="10">
        <v>0</v>
      </c>
      <c r="E9" s="10"/>
      <c r="F9" s="10"/>
      <c r="G9" s="10"/>
      <c r="H9" s="10"/>
      <c r="I9" s="10"/>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row>
    <row r="10" spans="1:63" s="11" customFormat="1" x14ac:dyDescent="0.25">
      <c r="A10" s="21" t="str">
        <f t="shared" si="0"/>
        <v>DBH SDA Minerba</v>
      </c>
      <c r="B10" s="18" t="s">
        <v>702</v>
      </c>
      <c r="C10" s="10"/>
      <c r="D10" s="10">
        <v>0</v>
      </c>
      <c r="E10" s="10"/>
      <c r="F10" s="10"/>
      <c r="G10" s="10"/>
      <c r="H10" s="10"/>
      <c r="I10" s="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3" s="11" customFormat="1" x14ac:dyDescent="0.25">
      <c r="A11" s="21" t="str">
        <f t="shared" si="0"/>
        <v>DBH SDA Kehutanan</v>
      </c>
      <c r="B11" s="18" t="s">
        <v>703</v>
      </c>
      <c r="C11" s="10">
        <v>174132</v>
      </c>
      <c r="D11" s="10">
        <v>145891</v>
      </c>
      <c r="E11" s="10">
        <v>55694</v>
      </c>
      <c r="F11" s="10">
        <v>54670</v>
      </c>
      <c r="G11" s="10">
        <v>56824</v>
      </c>
      <c r="H11" s="10">
        <v>62053</v>
      </c>
      <c r="I11" s="10">
        <v>52991</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row>
    <row r="12" spans="1:63" s="11" customFormat="1" x14ac:dyDescent="0.25">
      <c r="A12" s="21" t="str">
        <f t="shared" si="0"/>
        <v>DBH SDA Perikanan</v>
      </c>
      <c r="B12" s="18" t="s">
        <v>704</v>
      </c>
      <c r="C12" s="10">
        <v>7091805</v>
      </c>
      <c r="D12" s="10">
        <v>5641595</v>
      </c>
      <c r="E12" s="10">
        <v>1958311</v>
      </c>
      <c r="F12" s="10">
        <v>1958311</v>
      </c>
      <c r="G12" s="10">
        <v>1958311</v>
      </c>
      <c r="H12" s="10">
        <v>1958311</v>
      </c>
      <c r="I12" s="10">
        <v>1958311</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row>
    <row r="13" spans="1:63" s="11" customFormat="1" x14ac:dyDescent="0.25">
      <c r="A13" s="21" t="str">
        <f t="shared" si="0"/>
        <v>DBH SDA Panas Bumi</v>
      </c>
      <c r="B13" s="18" t="s">
        <v>705</v>
      </c>
      <c r="C13" s="10">
        <v>0</v>
      </c>
      <c r="D13" s="10">
        <v>0</v>
      </c>
      <c r="E13" s="10"/>
      <c r="F13" s="10"/>
      <c r="G13" s="10"/>
      <c r="H13" s="10"/>
      <c r="I13" s="10"/>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63" s="11" customFormat="1" x14ac:dyDescent="0.25">
      <c r="A14" s="21" t="str">
        <f t="shared" si="0"/>
        <v>DAU</v>
      </c>
      <c r="B14" s="18" t="s">
        <v>696</v>
      </c>
      <c r="C14" s="10">
        <v>3739990568</v>
      </c>
      <c r="D14" s="10">
        <v>3792928899</v>
      </c>
      <c r="E14" s="10">
        <v>569742255</v>
      </c>
      <c r="F14" s="10">
        <v>717540694</v>
      </c>
      <c r="G14" s="10">
        <v>939405513</v>
      </c>
      <c r="H14" s="10">
        <v>1072534185</v>
      </c>
      <c r="I14" s="10">
        <v>374284147</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63" s="11" customFormat="1" x14ac:dyDescent="0.25">
      <c r="A15" s="21" t="str">
        <f t="shared" si="0"/>
        <v>DAK Fisik Reguler</v>
      </c>
      <c r="B15" s="18" t="s">
        <v>692</v>
      </c>
      <c r="C15" s="10">
        <v>480049337</v>
      </c>
      <c r="D15" s="10">
        <v>458619604</v>
      </c>
      <c r="E15" s="10">
        <v>145364372</v>
      </c>
      <c r="F15" s="10">
        <v>77530984</v>
      </c>
      <c r="G15" s="10">
        <v>188801799</v>
      </c>
      <c r="H15" s="10">
        <v>171753277</v>
      </c>
      <c r="I15" s="10">
        <v>68583158</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63" s="11" customFormat="1" x14ac:dyDescent="0.25">
      <c r="A16" s="21" t="str">
        <f t="shared" si="0"/>
        <v>DAK Fisik Penugasan</v>
      </c>
      <c r="B16" s="18" t="s">
        <v>693</v>
      </c>
      <c r="C16" s="10">
        <v>229453225</v>
      </c>
      <c r="D16" s="10">
        <v>466426373</v>
      </c>
      <c r="E16" s="10">
        <v>4887544</v>
      </c>
      <c r="F16" s="10">
        <v>61699800</v>
      </c>
      <c r="G16" s="10">
        <v>100992517</v>
      </c>
      <c r="H16" s="10">
        <v>91453346</v>
      </c>
      <c r="I16" s="10">
        <v>42378455</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11" customFormat="1" x14ac:dyDescent="0.25">
      <c r="A17" s="21" t="str">
        <f t="shared" si="0"/>
        <v>DAK Fisik Afirmasi</v>
      </c>
      <c r="B17" s="18" t="s">
        <v>694</v>
      </c>
      <c r="C17" s="10">
        <v>203236986</v>
      </c>
      <c r="D17" s="10">
        <v>0</v>
      </c>
      <c r="E17" s="10"/>
      <c r="F17" s="10"/>
      <c r="G17" s="10"/>
      <c r="H17" s="10"/>
      <c r="I17" s="10"/>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11" customFormat="1" x14ac:dyDescent="0.25">
      <c r="A18" s="21" t="str">
        <f t="shared" si="0"/>
        <v>DAK Non Fisik</v>
      </c>
      <c r="B18" s="18" t="s">
        <v>695</v>
      </c>
      <c r="C18" s="10">
        <v>835228502</v>
      </c>
      <c r="D18" s="10">
        <v>869479379</v>
      </c>
      <c r="E18" s="10"/>
      <c r="F18" s="10"/>
      <c r="G18" s="10"/>
      <c r="H18" s="10"/>
      <c r="I18" s="10"/>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11" customFormat="1" x14ac:dyDescent="0.25">
      <c r="A19" s="21" t="str">
        <f t="shared" si="0"/>
        <v>DID</v>
      </c>
      <c r="B19" s="18" t="s">
        <v>697</v>
      </c>
      <c r="C19" s="10">
        <v>166714310</v>
      </c>
      <c r="D19" s="10">
        <v>148902243</v>
      </c>
      <c r="E19" s="10">
        <v>54171364</v>
      </c>
      <c r="F19" s="10">
        <v>11193094</v>
      </c>
      <c r="G19" s="10">
        <v>9347274</v>
      </c>
      <c r="H19" s="10">
        <v>25550653</v>
      </c>
      <c r="I19" s="10">
        <v>4501872</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11" customFormat="1" x14ac:dyDescent="0.25">
      <c r="A20" s="21" t="str">
        <f t="shared" si="0"/>
        <v>Dana Desa</v>
      </c>
      <c r="B20" s="18" t="s">
        <v>698</v>
      </c>
      <c r="C20" s="10">
        <v>753166548</v>
      </c>
      <c r="D20" s="10">
        <v>768700816</v>
      </c>
      <c r="E20" s="10"/>
      <c r="F20" s="10">
        <v>155626923</v>
      </c>
      <c r="G20" s="10">
        <v>202340026</v>
      </c>
      <c r="H20" s="10">
        <v>309982432</v>
      </c>
      <c r="I20" s="10">
        <v>79436622</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11" customFormat="1" x14ac:dyDescent="0.25">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sheetData>
  <mergeCells count="1">
    <mergeCell ref="F1:I3"/>
  </mergeCells>
  <pageMargins left="0.25" right="0.25" top="0.75" bottom="0.75" header="0.3" footer="0.3"/>
  <pageSetup paperSize="9" scale="98"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S2:AA220"/>
  <sheetViews>
    <sheetView showGridLines="0" tabSelected="1" view="pageBreakPreview" zoomScale="60" zoomScaleNormal="100" workbookViewId="0">
      <selection activeCell="Q1" sqref="Q1"/>
    </sheetView>
  </sheetViews>
  <sheetFormatPr defaultRowHeight="15" x14ac:dyDescent="0.25"/>
  <sheetData>
    <row r="2" spans="19:27" ht="15" customHeight="1" x14ac:dyDescent="0.25">
      <c r="S2" s="27" t="str">
        <f>Pengangguran!$L$4</f>
        <v>Nusa Tenggara Barat II</v>
      </c>
      <c r="T2" s="27"/>
      <c r="U2" s="27"/>
      <c r="V2" s="27"/>
      <c r="W2" s="27"/>
      <c r="X2" s="27"/>
      <c r="Y2" s="27"/>
      <c r="Z2" s="27"/>
      <c r="AA2" s="27"/>
    </row>
    <row r="3" spans="19:27" ht="15" customHeight="1" x14ac:dyDescent="0.25">
      <c r="S3" s="27"/>
      <c r="T3" s="27"/>
      <c r="U3" s="27"/>
      <c r="V3" s="27"/>
      <c r="W3" s="27"/>
      <c r="X3" s="27"/>
      <c r="Y3" s="27"/>
      <c r="Z3" s="27"/>
      <c r="AA3" s="27"/>
    </row>
    <row r="4" spans="19:27" ht="15" customHeight="1" x14ac:dyDescent="0.25">
      <c r="S4" s="27"/>
      <c r="T4" s="27"/>
      <c r="U4" s="27"/>
      <c r="V4" s="27"/>
      <c r="W4" s="27"/>
      <c r="X4" s="27"/>
      <c r="Y4" s="27"/>
      <c r="Z4" s="27"/>
      <c r="AA4" s="27"/>
    </row>
    <row r="5" spans="19:27" ht="15" customHeight="1" x14ac:dyDescent="0.25">
      <c r="S5" s="27"/>
      <c r="T5" s="27"/>
      <c r="U5" s="27"/>
      <c r="V5" s="27"/>
      <c r="W5" s="27"/>
      <c r="X5" s="27"/>
      <c r="Y5" s="27"/>
      <c r="Z5" s="27"/>
      <c r="AA5" s="27"/>
    </row>
    <row r="110" spans="19:27" ht="15" customHeight="1" x14ac:dyDescent="0.25">
      <c r="S110" s="27" t="str">
        <f>$S$2</f>
        <v>Nusa Tenggara Barat II</v>
      </c>
      <c r="T110" s="27"/>
      <c r="U110" s="27"/>
      <c r="V110" s="27"/>
      <c r="W110" s="27"/>
      <c r="X110" s="27"/>
      <c r="Y110" s="27"/>
      <c r="Z110" s="27"/>
      <c r="AA110" s="27"/>
    </row>
    <row r="111" spans="19:27" ht="15" customHeight="1" x14ac:dyDescent="0.25">
      <c r="S111" s="27"/>
      <c r="T111" s="27"/>
      <c r="U111" s="27"/>
      <c r="V111" s="27"/>
      <c r="W111" s="27"/>
      <c r="X111" s="27"/>
      <c r="Y111" s="27"/>
      <c r="Z111" s="27"/>
      <c r="AA111" s="27"/>
    </row>
    <row r="112" spans="19:27" ht="15" customHeight="1" x14ac:dyDescent="0.25">
      <c r="S112" s="27"/>
      <c r="T112" s="27"/>
      <c r="U112" s="27"/>
      <c r="V112" s="27"/>
      <c r="W112" s="27"/>
      <c r="X112" s="27"/>
      <c r="Y112" s="27"/>
      <c r="Z112" s="27"/>
      <c r="AA112" s="27"/>
    </row>
    <row r="113" spans="19:27" ht="15" customHeight="1" x14ac:dyDescent="0.25">
      <c r="S113" s="27"/>
      <c r="T113" s="27"/>
      <c r="U113" s="27"/>
      <c r="V113" s="27"/>
      <c r="W113" s="27"/>
      <c r="X113" s="27"/>
      <c r="Y113" s="27"/>
      <c r="Z113" s="27"/>
      <c r="AA113" s="27"/>
    </row>
    <row r="217" spans="19:27" ht="15" customHeight="1" x14ac:dyDescent="0.25">
      <c r="S217" s="27" t="str">
        <f>$S$2</f>
        <v>Nusa Tenggara Barat II</v>
      </c>
      <c r="T217" s="27"/>
      <c r="U217" s="27"/>
      <c r="V217" s="27"/>
      <c r="W217" s="27"/>
      <c r="X217" s="27"/>
      <c r="Y217" s="27"/>
      <c r="Z217" s="27"/>
      <c r="AA217" s="27"/>
    </row>
    <row r="218" spans="19:27" ht="15" customHeight="1" x14ac:dyDescent="0.25">
      <c r="S218" s="27"/>
      <c r="T218" s="27"/>
      <c r="U218" s="27"/>
      <c r="V218" s="27"/>
      <c r="W218" s="27"/>
      <c r="X218" s="27"/>
      <c r="Y218" s="27"/>
      <c r="Z218" s="27"/>
      <c r="AA218" s="27"/>
    </row>
    <row r="219" spans="19:27" ht="15" customHeight="1" x14ac:dyDescent="0.25">
      <c r="S219" s="27"/>
      <c r="T219" s="27"/>
      <c r="U219" s="27"/>
      <c r="V219" s="27"/>
      <c r="W219" s="27"/>
      <c r="X219" s="27"/>
      <c r="Y219" s="27"/>
      <c r="Z219" s="27"/>
      <c r="AA219" s="27"/>
    </row>
    <row r="220" spans="19:27" ht="15" customHeight="1" x14ac:dyDescent="0.25">
      <c r="S220" s="27"/>
      <c r="T220" s="27"/>
      <c r="U220" s="27"/>
      <c r="V220" s="27"/>
      <c r="W220" s="27"/>
      <c r="X220" s="27"/>
      <c r="Y220" s="27"/>
      <c r="Z220" s="27"/>
      <c r="AA220" s="27"/>
    </row>
  </sheetData>
  <mergeCells count="3">
    <mergeCell ref="S2:AA5"/>
    <mergeCell ref="S110:AA113"/>
    <mergeCell ref="S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704"/>
  <sheetViews>
    <sheetView showGridLines="0" workbookViewId="0">
      <pane xSplit="4" ySplit="1" topLeftCell="AA596" activePane="bottomRight" state="frozen"/>
      <selection pane="topRight" activeCell="E1" sqref="E1"/>
      <selection pane="bottomLeft" activeCell="A2" sqref="A2"/>
      <selection pane="bottomRight" activeCell="AB602" sqref="AB602"/>
    </sheetView>
  </sheetViews>
  <sheetFormatPr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28" width="15.85546875" style="2" bestFit="1" customWidth="1"/>
    <col min="29" max="29" width="13.28515625" style="2" bestFit="1" customWidth="1"/>
    <col min="30" max="30" width="14.5703125" style="2" bestFit="1" customWidth="1"/>
    <col min="31" max="31" width="14.7109375" style="2" bestFit="1" customWidth="1"/>
    <col min="32" max="34" width="9.140625" style="2"/>
    <col min="35" max="35" width="13.5703125" style="2" bestFit="1" customWidth="1"/>
    <col min="36" max="16384" width="9.140625" style="2"/>
  </cols>
  <sheetData>
    <row r="1" spans="1:35" s="3" customFormat="1" x14ac:dyDescent="0.2">
      <c r="A1" s="4" t="s">
        <v>655</v>
      </c>
      <c r="B1" s="3" t="s">
        <v>0</v>
      </c>
      <c r="C1" s="3" t="s">
        <v>2</v>
      </c>
      <c r="D1" s="3" t="s">
        <v>682</v>
      </c>
      <c r="E1" s="3" t="s">
        <v>656</v>
      </c>
      <c r="F1" s="3" t="s">
        <v>657</v>
      </c>
      <c r="G1" s="3" t="s">
        <v>658</v>
      </c>
      <c r="H1" s="3" t="s">
        <v>659</v>
      </c>
      <c r="I1" s="3" t="s">
        <v>660</v>
      </c>
      <c r="J1" s="3" t="s">
        <v>661</v>
      </c>
      <c r="K1" s="3" t="s">
        <v>662</v>
      </c>
      <c r="L1" s="3" t="s">
        <v>664</v>
      </c>
      <c r="M1" s="3" t="s">
        <v>665</v>
      </c>
      <c r="N1" s="3" t="s">
        <v>666</v>
      </c>
      <c r="O1" s="3" t="s">
        <v>667</v>
      </c>
      <c r="P1" s="3" t="s">
        <v>668</v>
      </c>
      <c r="Q1" s="3" t="s">
        <v>669</v>
      </c>
      <c r="R1" s="3" t="s">
        <v>670</v>
      </c>
      <c r="S1" s="6" t="s">
        <v>683</v>
      </c>
      <c r="T1" s="6" t="s">
        <v>743</v>
      </c>
      <c r="U1" s="6" t="s">
        <v>684</v>
      </c>
      <c r="V1" s="6" t="s">
        <v>685</v>
      </c>
      <c r="W1" s="6" t="s">
        <v>686</v>
      </c>
      <c r="X1" s="6" t="s">
        <v>687</v>
      </c>
      <c r="Y1" s="6" t="s">
        <v>688</v>
      </c>
      <c r="Z1" s="6" t="s">
        <v>739</v>
      </c>
      <c r="AA1" s="6" t="s">
        <v>681</v>
      </c>
      <c r="AB1" s="6" t="s">
        <v>717</v>
      </c>
      <c r="AC1" s="6" t="s">
        <v>718</v>
      </c>
      <c r="AD1" s="6" t="s">
        <v>719</v>
      </c>
      <c r="AE1" s="6" t="s">
        <v>720</v>
      </c>
      <c r="AF1" s="6" t="s">
        <v>740</v>
      </c>
      <c r="AG1" s="6" t="s">
        <v>741</v>
      </c>
      <c r="AH1" s="6" t="s">
        <v>742</v>
      </c>
      <c r="AI1" s="3" t="s">
        <v>746</v>
      </c>
    </row>
    <row r="2" spans="1:35" x14ac:dyDescent="0.2">
      <c r="A2" s="5">
        <v>2020</v>
      </c>
      <c r="B2" s="2" t="s">
        <v>473</v>
      </c>
      <c r="C2" s="2" t="s">
        <v>723</v>
      </c>
      <c r="D2" s="2" t="s">
        <v>663</v>
      </c>
      <c r="E2" s="2">
        <v>0</v>
      </c>
      <c r="F2" s="2">
        <v>0</v>
      </c>
      <c r="G2" s="2">
        <v>0</v>
      </c>
      <c r="H2" s="24">
        <v>1712568</v>
      </c>
      <c r="I2" s="2">
        <v>335170598</v>
      </c>
      <c r="J2" s="2">
        <v>80719473</v>
      </c>
      <c r="K2" s="2">
        <v>55719888</v>
      </c>
      <c r="L2" s="2">
        <v>70536007</v>
      </c>
      <c r="M2" s="2">
        <v>3676911</v>
      </c>
      <c r="Q2" s="2">
        <v>1418361</v>
      </c>
      <c r="S2" s="25">
        <v>64.11</v>
      </c>
      <c r="AB2" s="7"/>
      <c r="AC2" s="7"/>
      <c r="AD2" s="7"/>
      <c r="AE2" s="7"/>
      <c r="AF2" s="7"/>
      <c r="AG2" s="7"/>
      <c r="AH2" s="7"/>
      <c r="AI2" s="2">
        <v>736896</v>
      </c>
    </row>
    <row r="3" spans="1:35" x14ac:dyDescent="0.2">
      <c r="A3" s="5">
        <v>2020</v>
      </c>
      <c r="B3" s="2" t="s">
        <v>473</v>
      </c>
      <c r="C3" s="2" t="s">
        <v>724</v>
      </c>
      <c r="D3" s="2" t="s">
        <v>663</v>
      </c>
      <c r="E3" s="2">
        <v>0</v>
      </c>
      <c r="F3" s="2">
        <v>0</v>
      </c>
      <c r="G3" s="2">
        <v>0</v>
      </c>
      <c r="H3" s="24">
        <v>1035103</v>
      </c>
      <c r="I3" s="2">
        <v>538001454</v>
      </c>
      <c r="J3" s="2">
        <v>29787031</v>
      </c>
      <c r="K3" s="2">
        <v>62757351</v>
      </c>
      <c r="L3" s="2">
        <v>11742803</v>
      </c>
      <c r="M3" s="2">
        <v>3505551</v>
      </c>
      <c r="Q3" s="2">
        <v>1418361</v>
      </c>
      <c r="S3" s="25">
        <v>70.62</v>
      </c>
      <c r="AB3" s="7"/>
      <c r="AC3" s="7"/>
      <c r="AD3" s="7"/>
      <c r="AE3" s="7"/>
      <c r="AF3" s="7"/>
      <c r="AG3" s="7"/>
      <c r="AH3" s="7"/>
      <c r="AI3" s="2">
        <v>380171</v>
      </c>
    </row>
    <row r="4" spans="1:35" x14ac:dyDescent="0.2">
      <c r="A4" s="5">
        <v>2020</v>
      </c>
      <c r="B4" s="2" t="s">
        <v>473</v>
      </c>
      <c r="C4" s="2" t="s">
        <v>725</v>
      </c>
      <c r="D4" s="2" t="s">
        <v>663</v>
      </c>
      <c r="E4" s="2">
        <v>0</v>
      </c>
      <c r="F4" s="2">
        <v>0</v>
      </c>
      <c r="G4" s="2">
        <v>0</v>
      </c>
      <c r="H4" s="24">
        <v>2772836</v>
      </c>
      <c r="I4" s="2">
        <v>910488837</v>
      </c>
      <c r="J4" s="2">
        <v>41577918</v>
      </c>
      <c r="K4" s="2">
        <v>125791126</v>
      </c>
      <c r="L4" s="2">
        <v>19886228</v>
      </c>
      <c r="M4" s="2">
        <v>4499828</v>
      </c>
      <c r="Q4" s="2">
        <v>1418361</v>
      </c>
      <c r="S4" s="25">
        <v>70.58</v>
      </c>
      <c r="AB4" s="7"/>
      <c r="AC4" s="7"/>
      <c r="AD4" s="7"/>
      <c r="AE4" s="7"/>
      <c r="AF4" s="7"/>
      <c r="AG4" s="7"/>
      <c r="AH4" s="7"/>
      <c r="AI4" s="2">
        <v>1182521</v>
      </c>
    </row>
    <row r="5" spans="1:35" x14ac:dyDescent="0.2">
      <c r="A5" s="5">
        <v>2020</v>
      </c>
      <c r="B5" s="2" t="s">
        <v>473</v>
      </c>
      <c r="C5" s="2" t="s">
        <v>726</v>
      </c>
      <c r="D5" s="2" t="s">
        <v>663</v>
      </c>
      <c r="E5" s="2">
        <v>0</v>
      </c>
      <c r="F5" s="2">
        <v>0</v>
      </c>
      <c r="G5" s="2">
        <v>0</v>
      </c>
      <c r="H5" s="24">
        <v>1765324</v>
      </c>
      <c r="I5" s="2">
        <v>652219599</v>
      </c>
      <c r="J5" s="2">
        <v>95192515</v>
      </c>
      <c r="K5" s="2">
        <v>61633017</v>
      </c>
      <c r="L5" s="2">
        <v>19443894</v>
      </c>
      <c r="M5" s="2">
        <v>3702722</v>
      </c>
      <c r="Q5" s="2">
        <v>1418361</v>
      </c>
      <c r="S5" s="25">
        <v>69.040000000000006</v>
      </c>
      <c r="AB5" s="7"/>
      <c r="AC5" s="7"/>
      <c r="AD5" s="7"/>
      <c r="AE5" s="7"/>
      <c r="AF5" s="7"/>
      <c r="AG5" s="7"/>
      <c r="AH5" s="7"/>
      <c r="AI5" s="2">
        <v>625286</v>
      </c>
    </row>
    <row r="6" spans="1:35" x14ac:dyDescent="0.2">
      <c r="A6" s="5">
        <v>2020</v>
      </c>
      <c r="B6" s="2" t="s">
        <v>473</v>
      </c>
      <c r="C6" s="2" t="s">
        <v>727</v>
      </c>
      <c r="D6" s="2" t="s">
        <v>663</v>
      </c>
      <c r="E6" s="2">
        <v>0</v>
      </c>
      <c r="F6" s="2">
        <v>0</v>
      </c>
      <c r="G6" s="2">
        <v>0</v>
      </c>
      <c r="H6" s="24">
        <v>1225016</v>
      </c>
      <c r="I6" s="2">
        <v>525591005</v>
      </c>
      <c r="J6" s="2">
        <v>69006135</v>
      </c>
      <c r="K6" s="2">
        <v>51618011</v>
      </c>
      <c r="L6" s="2">
        <v>12591888</v>
      </c>
      <c r="M6" s="2">
        <v>3998786</v>
      </c>
      <c r="Q6" s="2">
        <v>1418361</v>
      </c>
      <c r="S6" s="25">
        <v>66.430000000000007</v>
      </c>
      <c r="AB6" s="7"/>
      <c r="AC6" s="7"/>
      <c r="AD6" s="7"/>
      <c r="AE6" s="7"/>
      <c r="AF6" s="7"/>
      <c r="AG6" s="7"/>
      <c r="AH6" s="7"/>
      <c r="AI6" s="2">
        <v>352837</v>
      </c>
    </row>
    <row r="7" spans="1:35" x14ac:dyDescent="0.2">
      <c r="A7" s="5">
        <v>2020</v>
      </c>
      <c r="B7" s="2" t="s">
        <v>473</v>
      </c>
      <c r="C7" s="2" t="s">
        <v>728</v>
      </c>
      <c r="D7" s="2" t="s">
        <v>663</v>
      </c>
      <c r="E7" s="2">
        <v>0</v>
      </c>
      <c r="F7" s="2">
        <v>0</v>
      </c>
      <c r="G7" s="2">
        <v>0</v>
      </c>
      <c r="H7" s="24">
        <v>1822476</v>
      </c>
      <c r="I7" s="2">
        <v>716253373</v>
      </c>
      <c r="J7" s="2">
        <v>29193616</v>
      </c>
      <c r="K7" s="2">
        <v>81803656</v>
      </c>
      <c r="L7" s="2">
        <v>14594335</v>
      </c>
      <c r="M7" s="2">
        <v>3998562</v>
      </c>
      <c r="Q7" s="2">
        <v>1418361</v>
      </c>
      <c r="S7" s="25">
        <v>76.11</v>
      </c>
      <c r="AB7" s="7"/>
      <c r="AC7" s="7"/>
      <c r="AD7" s="7"/>
      <c r="AE7" s="7"/>
      <c r="AF7" s="7"/>
      <c r="AG7" s="7"/>
      <c r="AH7" s="7"/>
      <c r="AI7" s="2">
        <v>378289</v>
      </c>
    </row>
    <row r="8" spans="1:35" x14ac:dyDescent="0.2">
      <c r="A8" s="5">
        <v>2020</v>
      </c>
      <c r="B8" s="2" t="s">
        <v>473</v>
      </c>
      <c r="C8" s="2" t="s">
        <v>729</v>
      </c>
      <c r="D8" s="2" t="s">
        <v>663</v>
      </c>
      <c r="E8" s="2">
        <v>0</v>
      </c>
      <c r="F8" s="2">
        <v>0</v>
      </c>
      <c r="G8" s="2">
        <v>0</v>
      </c>
      <c r="H8" s="2">
        <v>871934</v>
      </c>
      <c r="I8" s="2">
        <v>505586391</v>
      </c>
      <c r="J8" s="2">
        <v>37769715</v>
      </c>
      <c r="K8" s="2">
        <v>53494770</v>
      </c>
      <c r="L8" s="2">
        <v>12736668</v>
      </c>
      <c r="M8" s="2">
        <v>3353216</v>
      </c>
      <c r="Q8" s="2">
        <v>1418361</v>
      </c>
      <c r="S8" s="25">
        <v>67.11</v>
      </c>
      <c r="AB8" s="7"/>
      <c r="AC8" s="7"/>
      <c r="AD8" s="7"/>
      <c r="AE8" s="7"/>
      <c r="AF8" s="7"/>
      <c r="AG8" s="7"/>
      <c r="AH8" s="7"/>
      <c r="AI8" s="2">
        <v>329222</v>
      </c>
    </row>
    <row r="9" spans="1:35" x14ac:dyDescent="0.2">
      <c r="A9" s="5">
        <v>2020</v>
      </c>
      <c r="B9" s="2" t="s">
        <v>473</v>
      </c>
      <c r="C9" s="2" t="s">
        <v>730</v>
      </c>
      <c r="D9" s="2" t="s">
        <v>663</v>
      </c>
      <c r="E9" s="2">
        <v>0</v>
      </c>
      <c r="F9" s="2">
        <v>0</v>
      </c>
      <c r="G9" s="2">
        <v>0</v>
      </c>
      <c r="H9" s="24">
        <v>1605451</v>
      </c>
      <c r="I9" s="2">
        <v>763334805</v>
      </c>
      <c r="J9" s="2">
        <v>62948038</v>
      </c>
      <c r="K9" s="2">
        <v>121485539</v>
      </c>
      <c r="L9" s="2">
        <v>16835995</v>
      </c>
      <c r="M9" s="2">
        <v>4053238</v>
      </c>
      <c r="Q9" s="2">
        <v>1418361</v>
      </c>
      <c r="S9" s="25">
        <v>72.97</v>
      </c>
      <c r="AB9" s="7"/>
      <c r="AC9" s="7"/>
      <c r="AD9" s="7"/>
      <c r="AE9" s="7"/>
      <c r="AF9" s="7"/>
      <c r="AG9" s="7"/>
      <c r="AH9" s="7"/>
      <c r="AI9" s="2">
        <v>527392</v>
      </c>
    </row>
    <row r="10" spans="1:35" x14ac:dyDescent="0.2">
      <c r="A10" s="5">
        <v>2020</v>
      </c>
      <c r="B10" s="2" t="s">
        <v>473</v>
      </c>
      <c r="C10" s="2" t="s">
        <v>482</v>
      </c>
      <c r="D10" s="2" t="s">
        <v>663</v>
      </c>
      <c r="E10" s="2">
        <v>0</v>
      </c>
      <c r="F10" s="2">
        <v>0</v>
      </c>
      <c r="G10" s="2">
        <v>0</v>
      </c>
      <c r="H10" s="24">
        <v>2225265</v>
      </c>
      <c r="I10" s="2">
        <v>623672157</v>
      </c>
      <c r="J10" s="2">
        <v>69734459</v>
      </c>
      <c r="K10" s="2">
        <v>36621601</v>
      </c>
      <c r="L10" s="2">
        <v>74798621</v>
      </c>
      <c r="M10" s="2">
        <v>4106466</v>
      </c>
      <c r="Q10" s="2">
        <v>1418361</v>
      </c>
      <c r="S10" s="25">
        <v>72.05</v>
      </c>
      <c r="AB10" s="7"/>
      <c r="AC10" s="7"/>
      <c r="AD10" s="7"/>
      <c r="AE10" s="7"/>
      <c r="AF10" s="7"/>
      <c r="AG10" s="7"/>
      <c r="AH10" s="7"/>
      <c r="AI10" s="2">
        <v>1632867</v>
      </c>
    </row>
    <row r="11" spans="1:35" x14ac:dyDescent="0.2">
      <c r="A11" s="5">
        <v>2020</v>
      </c>
      <c r="B11" s="2" t="s">
        <v>721</v>
      </c>
      <c r="C11" s="2" t="s">
        <v>731</v>
      </c>
      <c r="D11" s="2" t="s">
        <v>663</v>
      </c>
      <c r="E11" s="2">
        <v>0</v>
      </c>
      <c r="F11" s="2">
        <v>0</v>
      </c>
      <c r="G11" s="2">
        <v>0</v>
      </c>
      <c r="H11" s="24">
        <v>2374564</v>
      </c>
      <c r="I11" s="2">
        <v>846199889</v>
      </c>
      <c r="J11" s="2">
        <v>31975118</v>
      </c>
      <c r="K11" s="2">
        <v>187393169</v>
      </c>
      <c r="L11" s="2">
        <v>5891255</v>
      </c>
      <c r="M11" s="2">
        <v>4956191</v>
      </c>
      <c r="O11" s="24"/>
      <c r="P11" s="2">
        <v>29251</v>
      </c>
      <c r="Q11" s="2">
        <v>1418361</v>
      </c>
      <c r="S11" s="25">
        <v>72.58</v>
      </c>
      <c r="AB11" s="7"/>
      <c r="AC11" s="7"/>
      <c r="AD11" s="7"/>
      <c r="AE11" s="7"/>
      <c r="AF11" s="7"/>
      <c r="AG11" s="7"/>
      <c r="AH11" s="7"/>
      <c r="AI11" s="2">
        <v>12146263</v>
      </c>
    </row>
    <row r="12" spans="1:35" x14ac:dyDescent="0.2">
      <c r="A12" s="5">
        <v>2020</v>
      </c>
      <c r="B12" s="2" t="s">
        <v>721</v>
      </c>
      <c r="C12" s="2" t="s">
        <v>732</v>
      </c>
      <c r="D12" s="2" t="s">
        <v>663</v>
      </c>
      <c r="E12" s="2">
        <v>0</v>
      </c>
      <c r="F12" s="2">
        <v>0</v>
      </c>
      <c r="G12" s="2">
        <v>0</v>
      </c>
      <c r="H12" s="24">
        <v>1252939</v>
      </c>
      <c r="I12" s="2">
        <v>545996418</v>
      </c>
      <c r="J12" s="2">
        <v>250000</v>
      </c>
      <c r="K12" s="2">
        <v>73451503</v>
      </c>
      <c r="L12" s="2">
        <v>5846795</v>
      </c>
      <c r="M12" s="2">
        <v>4006768</v>
      </c>
      <c r="O12" s="24"/>
      <c r="P12" s="2">
        <v>91824</v>
      </c>
      <c r="Q12" s="2">
        <v>1418361</v>
      </c>
      <c r="S12" s="25">
        <v>65.459999999999994</v>
      </c>
      <c r="AB12" s="7"/>
      <c r="AC12" s="7"/>
      <c r="AD12" s="7"/>
      <c r="AE12" s="7"/>
      <c r="AF12" s="7"/>
      <c r="AG12" s="7"/>
      <c r="AH12" s="7"/>
      <c r="AI12" s="2">
        <v>5869012</v>
      </c>
    </row>
    <row r="13" spans="1:35" x14ac:dyDescent="0.2">
      <c r="A13" s="5">
        <v>2020</v>
      </c>
      <c r="B13" s="2" t="s">
        <v>722</v>
      </c>
      <c r="C13" s="2" t="s">
        <v>733</v>
      </c>
      <c r="D13" s="2" t="s">
        <v>663</v>
      </c>
      <c r="E13" s="2">
        <v>0</v>
      </c>
      <c r="F13" s="2">
        <v>0</v>
      </c>
      <c r="G13" s="2">
        <v>0</v>
      </c>
      <c r="H13" s="24">
        <v>2813544</v>
      </c>
      <c r="I13" s="2">
        <v>730289354</v>
      </c>
      <c r="J13" s="2">
        <v>31300508</v>
      </c>
      <c r="K13" s="2">
        <v>160436939</v>
      </c>
      <c r="L13" s="2">
        <v>8283870</v>
      </c>
      <c r="M13" s="2">
        <v>4296472</v>
      </c>
      <c r="O13" s="24"/>
      <c r="P13" s="2">
        <v>33762</v>
      </c>
      <c r="Q13" s="2">
        <v>1418361</v>
      </c>
      <c r="S13" s="25">
        <v>71.73</v>
      </c>
      <c r="AB13" s="7"/>
      <c r="AC13" s="7"/>
      <c r="AD13" s="7"/>
      <c r="AE13" s="7"/>
      <c r="AF13" s="7"/>
      <c r="AG13" s="7"/>
      <c r="AH13" s="7"/>
      <c r="AI13" s="2">
        <v>18329256</v>
      </c>
    </row>
    <row r="14" spans="1:35" x14ac:dyDescent="0.2">
      <c r="A14" s="5">
        <v>2020</v>
      </c>
      <c r="B14" s="2" t="s">
        <v>722</v>
      </c>
      <c r="C14" s="2" t="s">
        <v>734</v>
      </c>
      <c r="D14" s="2" t="s">
        <v>663</v>
      </c>
      <c r="E14" s="2">
        <v>0</v>
      </c>
      <c r="F14" s="2">
        <v>0</v>
      </c>
      <c r="G14" s="2">
        <v>0</v>
      </c>
      <c r="H14" s="24">
        <v>3820419</v>
      </c>
      <c r="I14" s="2">
        <v>957311642</v>
      </c>
      <c r="J14" s="2">
        <v>24928093</v>
      </c>
      <c r="K14" s="2">
        <v>207840370</v>
      </c>
      <c r="L14" s="2">
        <v>9561797</v>
      </c>
      <c r="M14" s="2">
        <v>4964569</v>
      </c>
      <c r="O14" s="24"/>
      <c r="P14" s="2">
        <v>27977</v>
      </c>
      <c r="Q14" s="2">
        <v>1418361</v>
      </c>
      <c r="S14" s="25">
        <v>73.92</v>
      </c>
      <c r="AB14" s="7"/>
      <c r="AC14" s="7"/>
      <c r="AD14" s="7"/>
      <c r="AE14" s="7"/>
      <c r="AF14" s="7"/>
      <c r="AG14" s="7"/>
      <c r="AH14" s="7"/>
      <c r="AI14" s="2">
        <v>59776491</v>
      </c>
    </row>
    <row r="15" spans="1:35" x14ac:dyDescent="0.2">
      <c r="A15" s="5">
        <v>2020</v>
      </c>
      <c r="B15" s="2" t="s">
        <v>722</v>
      </c>
      <c r="C15" s="2" t="s">
        <v>735</v>
      </c>
      <c r="D15" s="2" t="s">
        <v>663</v>
      </c>
      <c r="E15" s="2">
        <v>0</v>
      </c>
      <c r="F15" s="2">
        <v>0</v>
      </c>
      <c r="G15" s="2">
        <v>0</v>
      </c>
      <c r="H15" s="24">
        <v>4653408</v>
      </c>
      <c r="I15" s="2">
        <v>1091094297</v>
      </c>
      <c r="J15" s="2">
        <v>15970298</v>
      </c>
      <c r="K15" s="2">
        <v>313801225</v>
      </c>
      <c r="L15" s="2">
        <v>9613684</v>
      </c>
      <c r="M15" s="2">
        <v>5483716</v>
      </c>
      <c r="O15" s="24"/>
      <c r="P15" s="2">
        <v>56439</v>
      </c>
      <c r="Q15" s="2">
        <v>1418361</v>
      </c>
      <c r="S15" s="25">
        <v>70.36</v>
      </c>
      <c r="AB15" s="7"/>
      <c r="AC15" s="7"/>
      <c r="AD15" s="7"/>
      <c r="AE15" s="7"/>
      <c r="AF15" s="7"/>
      <c r="AG15" s="7"/>
      <c r="AH15" s="7"/>
      <c r="AI15" s="2">
        <v>63617258</v>
      </c>
    </row>
    <row r="16" spans="1:35" x14ac:dyDescent="0.2">
      <c r="A16" s="5">
        <v>2020</v>
      </c>
      <c r="B16" s="2" t="s">
        <v>721</v>
      </c>
      <c r="C16" s="2" t="s">
        <v>736</v>
      </c>
      <c r="D16" s="2" t="s">
        <v>663</v>
      </c>
      <c r="E16" s="2">
        <v>0</v>
      </c>
      <c r="F16" s="2">
        <v>0</v>
      </c>
      <c r="G16" s="2">
        <v>0</v>
      </c>
      <c r="H16" s="24">
        <v>2332556</v>
      </c>
      <c r="I16" s="2">
        <v>792884646</v>
      </c>
      <c r="J16" s="2">
        <v>29944086</v>
      </c>
      <c r="K16" s="2">
        <v>146633976</v>
      </c>
      <c r="L16" s="2">
        <v>7589537</v>
      </c>
      <c r="M16" s="2">
        <v>7909177</v>
      </c>
      <c r="O16" s="24"/>
      <c r="P16" s="2">
        <v>48380</v>
      </c>
      <c r="Q16" s="2">
        <v>1418361</v>
      </c>
      <c r="S16" s="25">
        <v>73.83</v>
      </c>
      <c r="AB16" s="7"/>
      <c r="AC16" s="7"/>
      <c r="AD16" s="7"/>
      <c r="AE16" s="7"/>
      <c r="AF16" s="7"/>
      <c r="AG16" s="7"/>
      <c r="AH16" s="7"/>
      <c r="AI16" s="2">
        <v>10964510</v>
      </c>
    </row>
    <row r="17" spans="1:35" x14ac:dyDescent="0.2">
      <c r="A17" s="5">
        <v>2020</v>
      </c>
      <c r="B17" s="2" t="s">
        <v>722</v>
      </c>
      <c r="C17" s="2" t="s">
        <v>491</v>
      </c>
      <c r="D17" s="2" t="s">
        <v>663</v>
      </c>
      <c r="E17" s="2">
        <v>0</v>
      </c>
      <c r="F17" s="2">
        <v>0</v>
      </c>
      <c r="G17" s="2">
        <v>0</v>
      </c>
      <c r="H17" s="24">
        <v>1571282</v>
      </c>
      <c r="I17" s="2">
        <v>582765685</v>
      </c>
      <c r="J17" s="2">
        <v>63730680</v>
      </c>
      <c r="L17" s="2">
        <v>25781240</v>
      </c>
      <c r="M17" s="2">
        <v>3675268</v>
      </c>
      <c r="O17" s="24"/>
      <c r="P17" s="2">
        <v>27977</v>
      </c>
      <c r="Q17" s="2">
        <v>1418361</v>
      </c>
      <c r="S17" s="25">
        <v>71.72</v>
      </c>
      <c r="AB17" s="7"/>
      <c r="AC17" s="7"/>
      <c r="AD17" s="7"/>
      <c r="AE17" s="7"/>
      <c r="AF17" s="7"/>
      <c r="AG17" s="7"/>
      <c r="AH17" s="7"/>
      <c r="AI17" s="2">
        <v>52767407</v>
      </c>
    </row>
    <row r="18" spans="1:35" x14ac:dyDescent="0.2">
      <c r="A18" s="5">
        <v>2020</v>
      </c>
      <c r="B18" s="2" t="s">
        <v>721</v>
      </c>
      <c r="C18" s="2" t="s">
        <v>492</v>
      </c>
      <c r="D18" s="2" t="s">
        <v>663</v>
      </c>
      <c r="E18" s="2">
        <v>0</v>
      </c>
      <c r="F18" s="2">
        <v>0</v>
      </c>
      <c r="G18" s="2">
        <v>0</v>
      </c>
      <c r="H18" s="2">
        <v>668612</v>
      </c>
      <c r="I18" s="2">
        <v>442038321</v>
      </c>
      <c r="J18" s="2">
        <v>19485769</v>
      </c>
      <c r="L18" s="2">
        <v>8228850</v>
      </c>
      <c r="M18" s="2">
        <v>3526952</v>
      </c>
      <c r="O18" s="24"/>
      <c r="P18" s="2">
        <v>27977</v>
      </c>
      <c r="Q18" s="2">
        <v>1418361</v>
      </c>
      <c r="S18" s="25">
        <v>70.540000000000006</v>
      </c>
      <c r="AB18" s="7"/>
      <c r="AC18" s="7"/>
      <c r="AD18" s="7"/>
      <c r="AE18" s="7"/>
      <c r="AF18" s="7"/>
      <c r="AG18" s="7"/>
      <c r="AH18" s="7"/>
      <c r="AI18" s="2">
        <v>2494722</v>
      </c>
    </row>
    <row r="19" spans="1:35" x14ac:dyDescent="0.2">
      <c r="A19" s="5">
        <v>2020</v>
      </c>
      <c r="B19" s="2" t="s">
        <v>721</v>
      </c>
      <c r="C19" s="2" t="s">
        <v>737</v>
      </c>
      <c r="D19" s="2" t="s">
        <v>663</v>
      </c>
      <c r="E19" s="2">
        <v>0</v>
      </c>
      <c r="F19" s="2">
        <v>0</v>
      </c>
      <c r="G19" s="2">
        <v>0</v>
      </c>
      <c r="H19" s="24">
        <v>1010710</v>
      </c>
      <c r="I19" s="2">
        <v>376608234</v>
      </c>
      <c r="J19" s="2">
        <v>53319531</v>
      </c>
      <c r="K19" s="2">
        <v>61955960</v>
      </c>
      <c r="L19" s="2">
        <v>16517597</v>
      </c>
      <c r="M19" s="2">
        <v>3535363</v>
      </c>
      <c r="O19" s="24"/>
      <c r="P19" s="2">
        <v>128820</v>
      </c>
      <c r="Q19" s="2">
        <v>1418361</v>
      </c>
      <c r="S19" s="25">
        <v>68.39</v>
      </c>
      <c r="AB19" s="7"/>
      <c r="AC19" s="7"/>
      <c r="AD19" s="7"/>
      <c r="AE19" s="7"/>
      <c r="AF19" s="7"/>
      <c r="AG19" s="7"/>
      <c r="AH19" s="7"/>
      <c r="AI19" s="2">
        <v>3439967</v>
      </c>
    </row>
    <row r="20" spans="1:35" x14ac:dyDescent="0.2">
      <c r="A20" s="5">
        <v>2020</v>
      </c>
      <c r="B20" s="2" t="s">
        <v>722</v>
      </c>
      <c r="C20" s="2" t="s">
        <v>738</v>
      </c>
      <c r="D20" s="2" t="s">
        <v>663</v>
      </c>
      <c r="E20" s="2">
        <v>0</v>
      </c>
      <c r="F20" s="2">
        <v>0</v>
      </c>
      <c r="G20" s="2">
        <v>0</v>
      </c>
      <c r="H20" s="24">
        <v>1292032</v>
      </c>
      <c r="I20" s="2">
        <v>378529590</v>
      </c>
      <c r="J20" s="2">
        <v>30784731</v>
      </c>
      <c r="K20" s="2">
        <v>71088014</v>
      </c>
      <c r="L20" s="2">
        <v>4664886</v>
      </c>
      <c r="M20" s="2">
        <v>3427679</v>
      </c>
      <c r="O20" s="24"/>
      <c r="P20" s="2">
        <v>27977</v>
      </c>
      <c r="Q20" s="2">
        <v>1418361</v>
      </c>
      <c r="S20" s="25">
        <v>66.260000000000005</v>
      </c>
      <c r="AB20" s="7"/>
      <c r="AC20" s="7"/>
      <c r="AD20" s="7"/>
      <c r="AE20" s="7"/>
      <c r="AF20" s="7"/>
      <c r="AG20" s="7"/>
      <c r="AH20" s="7"/>
      <c r="AI20" s="2">
        <v>10636031</v>
      </c>
    </row>
    <row r="21" spans="1:35" x14ac:dyDescent="0.2">
      <c r="A21" s="5">
        <v>2020</v>
      </c>
      <c r="B21" s="2" t="s">
        <v>473</v>
      </c>
      <c r="C21" s="2" t="s">
        <v>723</v>
      </c>
      <c r="D21" s="2" t="s">
        <v>671</v>
      </c>
      <c r="E21" s="24">
        <v>225630</v>
      </c>
      <c r="F21" s="2">
        <v>0</v>
      </c>
      <c r="G21" s="2">
        <v>0</v>
      </c>
      <c r="H21" s="24">
        <v>112897824</v>
      </c>
      <c r="S21" s="2"/>
      <c r="T21" s="2"/>
      <c r="U21" s="25">
        <v>11.6</v>
      </c>
      <c r="V21" s="25">
        <v>5.95</v>
      </c>
      <c r="AB21" s="23">
        <v>52.98</v>
      </c>
      <c r="AC21" s="7">
        <v>102.62</v>
      </c>
      <c r="AD21" s="7">
        <v>95.32</v>
      </c>
      <c r="AE21" s="7">
        <v>106.05</v>
      </c>
      <c r="AF21" s="7">
        <v>94.85</v>
      </c>
      <c r="AG21" s="7">
        <v>73.599999999999994</v>
      </c>
      <c r="AH21" s="7">
        <v>81.64</v>
      </c>
    </row>
    <row r="22" spans="1:35" x14ac:dyDescent="0.2">
      <c r="A22" s="5">
        <v>2020</v>
      </c>
      <c r="B22" s="2" t="s">
        <v>473</v>
      </c>
      <c r="C22" s="2" t="s">
        <v>724</v>
      </c>
      <c r="D22" s="2" t="s">
        <v>671</v>
      </c>
      <c r="E22" s="2">
        <v>8473886</v>
      </c>
      <c r="F22" s="2">
        <v>0</v>
      </c>
      <c r="G22" s="2">
        <v>0</v>
      </c>
      <c r="H22" s="24">
        <v>53121973</v>
      </c>
      <c r="S22" s="2"/>
      <c r="T22" s="2"/>
      <c r="U22" s="25">
        <v>12.8</v>
      </c>
      <c r="V22" s="25">
        <v>7.16</v>
      </c>
      <c r="AB22" s="23">
        <v>20.95</v>
      </c>
      <c r="AC22" s="7">
        <v>97.65</v>
      </c>
      <c r="AD22" s="7">
        <v>97.03</v>
      </c>
      <c r="AE22" s="7">
        <v>101.61</v>
      </c>
      <c r="AF22" s="7">
        <v>90.86</v>
      </c>
      <c r="AG22" s="7">
        <v>76.2</v>
      </c>
      <c r="AH22" s="7">
        <v>80.11</v>
      </c>
    </row>
    <row r="23" spans="1:35" x14ac:dyDescent="0.2">
      <c r="A23" s="5">
        <v>2020</v>
      </c>
      <c r="B23" s="2" t="s">
        <v>473</v>
      </c>
      <c r="C23" s="2" t="s">
        <v>725</v>
      </c>
      <c r="D23" s="2" t="s">
        <v>671</v>
      </c>
      <c r="E23" s="2">
        <v>28800574</v>
      </c>
      <c r="F23" s="2">
        <v>0</v>
      </c>
      <c r="G23" s="2">
        <v>0</v>
      </c>
      <c r="H23" s="24">
        <v>163942686</v>
      </c>
      <c r="S23" s="2"/>
      <c r="T23" s="2"/>
      <c r="U23" s="25">
        <v>12.46</v>
      </c>
      <c r="V23" s="25">
        <v>7.39</v>
      </c>
      <c r="AB23" s="23">
        <v>21.6</v>
      </c>
      <c r="AC23" s="7">
        <v>108.09</v>
      </c>
      <c r="AD23" s="7">
        <v>97.08</v>
      </c>
      <c r="AE23" s="7">
        <v>93.77</v>
      </c>
      <c r="AF23" s="7">
        <v>99.13</v>
      </c>
      <c r="AG23" s="7">
        <v>77.989999999999995</v>
      </c>
      <c r="AH23" s="7">
        <v>73.92</v>
      </c>
    </row>
    <row r="24" spans="1:35" x14ac:dyDescent="0.2">
      <c r="A24" s="5">
        <v>2020</v>
      </c>
      <c r="B24" s="2" t="s">
        <v>473</v>
      </c>
      <c r="C24" s="2" t="s">
        <v>726</v>
      </c>
      <c r="D24" s="2" t="s">
        <v>671</v>
      </c>
      <c r="E24" s="2">
        <v>8497585</v>
      </c>
      <c r="F24" s="2">
        <v>0</v>
      </c>
      <c r="G24" s="2">
        <v>0</v>
      </c>
      <c r="H24" s="24">
        <v>106226755</v>
      </c>
      <c r="S24" s="2"/>
      <c r="T24" s="2"/>
      <c r="U24" s="25">
        <v>12.39</v>
      </c>
      <c r="V24" s="25">
        <v>7.33</v>
      </c>
      <c r="AB24" s="23">
        <v>34.270000000000003</v>
      </c>
      <c r="AC24" s="7">
        <v>99.71</v>
      </c>
      <c r="AD24" s="7">
        <v>96.19</v>
      </c>
      <c r="AE24" s="7">
        <v>109.23</v>
      </c>
      <c r="AF24" s="7">
        <v>92.43</v>
      </c>
      <c r="AG24" s="7">
        <v>76.680000000000007</v>
      </c>
      <c r="AH24" s="7">
        <v>86.16</v>
      </c>
    </row>
    <row r="25" spans="1:35" x14ac:dyDescent="0.2">
      <c r="A25" s="5">
        <v>2020</v>
      </c>
      <c r="B25" s="2" t="s">
        <v>473</v>
      </c>
      <c r="C25" s="2" t="s">
        <v>727</v>
      </c>
      <c r="D25" s="2" t="s">
        <v>671</v>
      </c>
      <c r="E25" s="2">
        <v>6601609</v>
      </c>
      <c r="F25" s="2">
        <v>0</v>
      </c>
      <c r="G25" s="2">
        <v>0</v>
      </c>
      <c r="H25" s="24">
        <v>53753376</v>
      </c>
      <c r="S25" s="2"/>
      <c r="T25" s="2"/>
      <c r="U25" s="25">
        <v>13.28</v>
      </c>
      <c r="V25" s="25">
        <v>5.93</v>
      </c>
      <c r="AB25" s="23">
        <v>25.36</v>
      </c>
      <c r="AC25" s="7">
        <v>103.85</v>
      </c>
      <c r="AD25" s="7">
        <v>98.38</v>
      </c>
      <c r="AE25" s="7">
        <v>97.57</v>
      </c>
      <c r="AF25" s="7">
        <v>95.38</v>
      </c>
      <c r="AG25" s="7">
        <v>74.88</v>
      </c>
      <c r="AH25" s="7">
        <v>75.510000000000005</v>
      </c>
    </row>
    <row r="26" spans="1:35" x14ac:dyDescent="0.2">
      <c r="A26" s="5">
        <v>2020</v>
      </c>
      <c r="B26" s="2" t="s">
        <v>473</v>
      </c>
      <c r="C26" s="2" t="s">
        <v>728</v>
      </c>
      <c r="D26" s="2" t="s">
        <v>671</v>
      </c>
      <c r="E26" s="24">
        <v>9828980</v>
      </c>
      <c r="F26" s="2">
        <v>0</v>
      </c>
      <c r="G26" s="2">
        <v>0</v>
      </c>
      <c r="H26" s="24">
        <v>129958900</v>
      </c>
      <c r="S26" s="2"/>
      <c r="T26" s="2"/>
      <c r="U26" s="25">
        <v>13.73</v>
      </c>
      <c r="V26" s="25">
        <v>9.3000000000000007</v>
      </c>
      <c r="AB26" s="23">
        <v>11.82</v>
      </c>
      <c r="AC26" s="7">
        <v>103.51</v>
      </c>
      <c r="AD26" s="7">
        <v>94.12</v>
      </c>
      <c r="AE26" s="7">
        <v>89.34</v>
      </c>
      <c r="AF26" s="7">
        <v>93.91</v>
      </c>
      <c r="AG26" s="7">
        <v>72.430000000000007</v>
      </c>
      <c r="AH26" s="7">
        <v>65.92</v>
      </c>
    </row>
    <row r="27" spans="1:35" x14ac:dyDescent="0.2">
      <c r="A27" s="5">
        <v>2020</v>
      </c>
      <c r="B27" s="2" t="s">
        <v>473</v>
      </c>
      <c r="C27" s="2" t="s">
        <v>729</v>
      </c>
      <c r="D27" s="2" t="s">
        <v>671</v>
      </c>
      <c r="E27" s="2">
        <v>9060412</v>
      </c>
      <c r="F27" s="2">
        <v>0</v>
      </c>
      <c r="G27" s="2">
        <v>0</v>
      </c>
      <c r="H27" s="24">
        <v>68655990</v>
      </c>
      <c r="S27" s="2"/>
      <c r="T27" s="2"/>
      <c r="U27" s="25">
        <v>13.42</v>
      </c>
      <c r="V27" s="25">
        <v>6.48</v>
      </c>
      <c r="AB27" s="23">
        <v>50.34</v>
      </c>
      <c r="AC27" s="7">
        <v>104.16</v>
      </c>
      <c r="AD27" s="7">
        <v>97.02</v>
      </c>
      <c r="AE27" s="7">
        <v>115.74</v>
      </c>
      <c r="AF27" s="7">
        <v>95.32</v>
      </c>
      <c r="AG27" s="7">
        <v>72.489999999999995</v>
      </c>
      <c r="AH27" s="7">
        <v>85.94</v>
      </c>
    </row>
    <row r="28" spans="1:35" x14ac:dyDescent="0.2">
      <c r="A28" s="5">
        <v>2020</v>
      </c>
      <c r="B28" s="2" t="s">
        <v>473</v>
      </c>
      <c r="C28" s="2" t="s">
        <v>730</v>
      </c>
      <c r="D28" s="2" t="s">
        <v>671</v>
      </c>
      <c r="E28" s="2">
        <v>8342462</v>
      </c>
      <c r="F28" s="2">
        <v>0</v>
      </c>
      <c r="G28" s="2">
        <v>0</v>
      </c>
      <c r="H28" s="24">
        <v>118223100</v>
      </c>
      <c r="S28" s="2"/>
      <c r="T28" s="2"/>
      <c r="U28" s="25">
        <v>13.27</v>
      </c>
      <c r="V28" s="25">
        <v>8.5399999999999991</v>
      </c>
      <c r="AB28" s="23">
        <v>39.25</v>
      </c>
      <c r="AC28" s="7">
        <v>103.25</v>
      </c>
      <c r="AD28" s="7">
        <v>95.41</v>
      </c>
      <c r="AE28" s="7">
        <v>83.33</v>
      </c>
      <c r="AF28" s="7">
        <v>95.93</v>
      </c>
      <c r="AG28" s="7">
        <v>72.400000000000006</v>
      </c>
      <c r="AH28" s="7">
        <v>62.9</v>
      </c>
    </row>
    <row r="29" spans="1:35" x14ac:dyDescent="0.2">
      <c r="A29" s="5">
        <v>2020</v>
      </c>
      <c r="B29" s="2" t="s">
        <v>473</v>
      </c>
      <c r="C29" s="2" t="s">
        <v>482</v>
      </c>
      <c r="D29" s="2" t="s">
        <v>671</v>
      </c>
      <c r="E29" s="24">
        <v>7207865</v>
      </c>
      <c r="F29" s="2">
        <v>0</v>
      </c>
      <c r="G29" s="2">
        <v>0</v>
      </c>
      <c r="H29" s="24">
        <v>98517209</v>
      </c>
      <c r="S29" s="2"/>
      <c r="T29" s="2"/>
      <c r="U29" s="25">
        <v>13.15</v>
      </c>
      <c r="V29" s="25">
        <v>8.02</v>
      </c>
      <c r="AB29" s="23">
        <v>58.71</v>
      </c>
      <c r="AC29" s="7">
        <v>102.95</v>
      </c>
      <c r="AD29" s="7">
        <v>98.79</v>
      </c>
      <c r="AE29" s="7">
        <v>109.64</v>
      </c>
      <c r="AF29" s="7">
        <v>95.23</v>
      </c>
      <c r="AG29" s="7">
        <v>76.760000000000005</v>
      </c>
      <c r="AH29" s="7">
        <v>85.24</v>
      </c>
    </row>
    <row r="30" spans="1:35" x14ac:dyDescent="0.2">
      <c r="A30" s="5">
        <v>2020</v>
      </c>
      <c r="B30" s="2" t="s">
        <v>721</v>
      </c>
      <c r="C30" s="2" t="s">
        <v>731</v>
      </c>
      <c r="D30" s="2" t="s">
        <v>671</v>
      </c>
      <c r="E30" s="24">
        <v>63876928</v>
      </c>
      <c r="F30" s="2">
        <v>0</v>
      </c>
      <c r="G30" s="2">
        <v>3352750</v>
      </c>
      <c r="H30" s="24">
        <v>155373915</v>
      </c>
      <c r="S30" s="2"/>
      <c r="T30" s="2"/>
      <c r="U30" s="25">
        <v>13.48</v>
      </c>
      <c r="V30" s="25">
        <v>7.92</v>
      </c>
      <c r="AB30" s="23">
        <v>71.2</v>
      </c>
      <c r="AC30" s="7">
        <v>102.68</v>
      </c>
      <c r="AD30" s="7">
        <v>103.85</v>
      </c>
      <c r="AE30" s="7">
        <v>113.23</v>
      </c>
      <c r="AF30" s="7">
        <v>86.54</v>
      </c>
      <c r="AG30" s="7">
        <v>63.02</v>
      </c>
      <c r="AH30" s="7">
        <v>61.22</v>
      </c>
    </row>
    <row r="31" spans="1:35" x14ac:dyDescent="0.2">
      <c r="A31" s="5">
        <v>2020</v>
      </c>
      <c r="B31" s="2" t="s">
        <v>721</v>
      </c>
      <c r="C31" s="2" t="s">
        <v>732</v>
      </c>
      <c r="D31" s="2" t="s">
        <v>671</v>
      </c>
      <c r="E31" s="24">
        <v>29841545</v>
      </c>
      <c r="F31" s="2">
        <v>0</v>
      </c>
      <c r="G31" s="2">
        <v>1135000</v>
      </c>
      <c r="H31" s="24">
        <v>65912701</v>
      </c>
      <c r="S31" s="2"/>
      <c r="T31" s="2"/>
      <c r="U31" s="25">
        <v>11.81</v>
      </c>
      <c r="V31" s="25">
        <v>6.4</v>
      </c>
      <c r="AB31" s="23">
        <v>34.299999999999997</v>
      </c>
      <c r="AC31" s="7">
        <v>109.6</v>
      </c>
      <c r="AD31" s="7">
        <v>109.5</v>
      </c>
      <c r="AE31" s="7">
        <v>123.43</v>
      </c>
      <c r="AF31" s="7">
        <v>90.44</v>
      </c>
      <c r="AG31" s="7">
        <v>70.05</v>
      </c>
      <c r="AH31" s="7">
        <v>69.319999999999993</v>
      </c>
    </row>
    <row r="32" spans="1:35" x14ac:dyDescent="0.2">
      <c r="A32" s="5">
        <v>2020</v>
      </c>
      <c r="B32" s="2" t="s">
        <v>722</v>
      </c>
      <c r="C32" s="2" t="s">
        <v>733</v>
      </c>
      <c r="D32" s="2" t="s">
        <v>671</v>
      </c>
      <c r="E32" s="2">
        <v>17832432</v>
      </c>
      <c r="F32" s="2">
        <v>0</v>
      </c>
      <c r="G32" s="2">
        <v>0</v>
      </c>
      <c r="H32" s="24">
        <v>127104110</v>
      </c>
      <c r="S32" s="2"/>
      <c r="T32" s="2"/>
      <c r="U32" s="25">
        <v>13.16</v>
      </c>
      <c r="V32" s="25">
        <v>7.81</v>
      </c>
      <c r="AB32" s="23">
        <v>43.13</v>
      </c>
      <c r="AC32" s="7">
        <v>108.38</v>
      </c>
      <c r="AD32" s="7">
        <v>108.98</v>
      </c>
      <c r="AE32" s="7">
        <v>101.94</v>
      </c>
      <c r="AF32" s="7">
        <v>97.61</v>
      </c>
      <c r="AG32" s="7">
        <v>79.319999999999993</v>
      </c>
      <c r="AH32" s="7">
        <v>73.52</v>
      </c>
    </row>
    <row r="33" spans="1:34" x14ac:dyDescent="0.2">
      <c r="A33" s="5">
        <v>2020</v>
      </c>
      <c r="B33" s="2" t="s">
        <v>722</v>
      </c>
      <c r="C33" s="2" t="s">
        <v>734</v>
      </c>
      <c r="D33" s="2" t="s">
        <v>671</v>
      </c>
      <c r="E33" s="2">
        <v>29026940</v>
      </c>
      <c r="F33" s="2">
        <v>0</v>
      </c>
      <c r="G33" s="2">
        <v>821419</v>
      </c>
      <c r="H33" s="24">
        <v>195210821</v>
      </c>
      <c r="S33" s="2"/>
      <c r="T33" s="2"/>
      <c r="U33" s="25">
        <v>14.03</v>
      </c>
      <c r="V33" s="25">
        <v>8.24</v>
      </c>
      <c r="AB33" s="23">
        <v>73.069999999999993</v>
      </c>
      <c r="AC33" s="7">
        <v>109.06</v>
      </c>
      <c r="AD33" s="7">
        <v>107.43</v>
      </c>
      <c r="AE33" s="7">
        <v>108.56</v>
      </c>
      <c r="AF33" s="7">
        <v>98.3</v>
      </c>
      <c r="AG33" s="7">
        <v>77.599999999999994</v>
      </c>
      <c r="AH33" s="7">
        <v>75.47</v>
      </c>
    </row>
    <row r="34" spans="1:34" x14ac:dyDescent="0.2">
      <c r="A34" s="5">
        <v>2020</v>
      </c>
      <c r="B34" s="2" t="s">
        <v>722</v>
      </c>
      <c r="C34" s="2" t="s">
        <v>735</v>
      </c>
      <c r="D34" s="2" t="s">
        <v>671</v>
      </c>
      <c r="E34" s="2">
        <v>47499907</v>
      </c>
      <c r="F34" s="2">
        <v>0</v>
      </c>
      <c r="G34" s="2">
        <v>2308527</v>
      </c>
      <c r="H34" s="24">
        <v>256329950</v>
      </c>
      <c r="S34" s="2"/>
      <c r="T34" s="2"/>
      <c r="U34" s="25">
        <v>13.18</v>
      </c>
      <c r="V34" s="25">
        <v>7.42</v>
      </c>
      <c r="AB34" s="23">
        <v>103.25</v>
      </c>
      <c r="AC34" s="7">
        <v>105.55</v>
      </c>
      <c r="AD34" s="7">
        <v>108.11</v>
      </c>
      <c r="AE34" s="7">
        <v>97.42</v>
      </c>
      <c r="AF34" s="7">
        <v>93.91</v>
      </c>
      <c r="AG34" s="7">
        <v>79.56</v>
      </c>
      <c r="AH34" s="7">
        <v>71.89</v>
      </c>
    </row>
    <row r="35" spans="1:34" x14ac:dyDescent="0.2">
      <c r="A35" s="5">
        <v>2020</v>
      </c>
      <c r="B35" s="2" t="s">
        <v>721</v>
      </c>
      <c r="C35" s="2" t="s">
        <v>736</v>
      </c>
      <c r="D35" s="2" t="s">
        <v>671</v>
      </c>
      <c r="E35" s="24">
        <v>42250848</v>
      </c>
      <c r="F35" s="2">
        <v>0</v>
      </c>
      <c r="G35" s="2">
        <v>2402481</v>
      </c>
      <c r="H35" s="24">
        <v>123320157</v>
      </c>
      <c r="S35" s="2"/>
      <c r="T35" s="2"/>
      <c r="U35" s="25">
        <v>12.88</v>
      </c>
      <c r="V35" s="25">
        <v>8.51</v>
      </c>
      <c r="AB35" s="23">
        <v>52.09</v>
      </c>
      <c r="AC35" s="7">
        <v>93.62</v>
      </c>
      <c r="AD35" s="7">
        <v>104.81</v>
      </c>
      <c r="AE35" s="7">
        <v>111.54</v>
      </c>
      <c r="AF35" s="7">
        <v>85.98</v>
      </c>
      <c r="AG35" s="7">
        <v>76.48</v>
      </c>
      <c r="AH35" s="7">
        <v>77.14</v>
      </c>
    </row>
    <row r="36" spans="1:34" x14ac:dyDescent="0.2">
      <c r="A36" s="5">
        <v>2020</v>
      </c>
      <c r="B36" s="2" t="s">
        <v>722</v>
      </c>
      <c r="C36" s="2" t="s">
        <v>491</v>
      </c>
      <c r="D36" s="2" t="s">
        <v>671</v>
      </c>
      <c r="E36" s="2">
        <v>11895986</v>
      </c>
      <c r="F36" s="2">
        <v>0</v>
      </c>
      <c r="G36" s="2">
        <v>0</v>
      </c>
      <c r="H36" s="24">
        <v>79379807</v>
      </c>
      <c r="S36" s="2"/>
      <c r="T36" s="2"/>
      <c r="U36" s="25">
        <v>12.86</v>
      </c>
      <c r="V36" s="25">
        <v>7.64</v>
      </c>
      <c r="AB36" s="23">
        <v>35.68</v>
      </c>
      <c r="AC36" s="7">
        <v>104.48</v>
      </c>
      <c r="AD36" s="7">
        <v>108.93</v>
      </c>
      <c r="AE36" s="7">
        <v>112.65</v>
      </c>
      <c r="AF36" s="7">
        <v>97.66</v>
      </c>
      <c r="AG36" s="7">
        <v>87.08</v>
      </c>
      <c r="AH36" s="7">
        <v>88</v>
      </c>
    </row>
    <row r="37" spans="1:34" x14ac:dyDescent="0.2">
      <c r="A37" s="5">
        <v>2020</v>
      </c>
      <c r="B37" s="2" t="s">
        <v>721</v>
      </c>
      <c r="C37" s="2" t="s">
        <v>492</v>
      </c>
      <c r="D37" s="2" t="s">
        <v>671</v>
      </c>
      <c r="E37" s="24">
        <v>22747714</v>
      </c>
      <c r="F37" s="2">
        <v>0</v>
      </c>
      <c r="G37" s="2">
        <v>0</v>
      </c>
      <c r="H37" s="24">
        <v>51194348</v>
      </c>
      <c r="S37" s="2"/>
      <c r="T37" s="2"/>
      <c r="U37" s="25">
        <v>12.7</v>
      </c>
      <c r="V37" s="25">
        <v>7.06</v>
      </c>
      <c r="AB37" s="23">
        <v>48.34</v>
      </c>
      <c r="AC37" s="7">
        <v>102.46</v>
      </c>
      <c r="AD37" s="7">
        <v>109.18</v>
      </c>
      <c r="AE37" s="7">
        <v>108.18</v>
      </c>
      <c r="AF37" s="7">
        <v>88.81</v>
      </c>
      <c r="AG37" s="7">
        <v>72.69</v>
      </c>
      <c r="AH37" s="7">
        <v>69.64</v>
      </c>
    </row>
    <row r="38" spans="1:34" x14ac:dyDescent="0.2">
      <c r="A38" s="5">
        <v>2020</v>
      </c>
      <c r="B38" s="2" t="s">
        <v>721</v>
      </c>
      <c r="C38" s="2" t="s">
        <v>737</v>
      </c>
      <c r="D38" s="2" t="s">
        <v>671</v>
      </c>
      <c r="E38" s="2">
        <v>9893104</v>
      </c>
      <c r="F38" s="2">
        <v>0</v>
      </c>
      <c r="G38" s="2">
        <v>1097247</v>
      </c>
      <c r="H38" s="24">
        <v>43362424</v>
      </c>
      <c r="S38" s="2"/>
      <c r="T38" s="2"/>
      <c r="U38" s="25">
        <v>12.64</v>
      </c>
      <c r="V38" s="25">
        <v>7.6</v>
      </c>
      <c r="AB38" s="23">
        <v>56.44</v>
      </c>
      <c r="AC38" s="7">
        <v>96.46</v>
      </c>
      <c r="AD38" s="7">
        <v>105.63</v>
      </c>
      <c r="AE38" s="7">
        <v>103.65</v>
      </c>
      <c r="AF38" s="7">
        <v>88.79</v>
      </c>
      <c r="AG38" s="7">
        <v>82.93</v>
      </c>
      <c r="AH38" s="7">
        <v>78.81</v>
      </c>
    </row>
    <row r="39" spans="1:34" x14ac:dyDescent="0.2">
      <c r="A39" s="5">
        <v>2020</v>
      </c>
      <c r="B39" s="2" t="s">
        <v>722</v>
      </c>
      <c r="C39" s="2" t="s">
        <v>738</v>
      </c>
      <c r="D39" s="2" t="s">
        <v>671</v>
      </c>
      <c r="E39" s="24">
        <v>55760104</v>
      </c>
      <c r="F39" s="2">
        <v>0</v>
      </c>
      <c r="G39" s="2">
        <v>1191250</v>
      </c>
      <c r="H39" s="24">
        <v>37084682</v>
      </c>
      <c r="S39" s="2"/>
      <c r="T39" s="2"/>
      <c r="U39" s="25">
        <v>13.64</v>
      </c>
      <c r="V39" s="25">
        <v>6.69</v>
      </c>
      <c r="AB39" s="23">
        <v>28.81</v>
      </c>
      <c r="AC39" s="7">
        <v>96.52</v>
      </c>
      <c r="AD39" s="7">
        <v>104.19</v>
      </c>
      <c r="AE39" s="7">
        <v>118.87</v>
      </c>
      <c r="AF39" s="7">
        <v>87.27</v>
      </c>
      <c r="AG39" s="7">
        <v>77.790000000000006</v>
      </c>
      <c r="AH39" s="7">
        <v>86.63</v>
      </c>
    </row>
    <row r="40" spans="1:34" x14ac:dyDescent="0.2">
      <c r="A40" s="5">
        <v>2020</v>
      </c>
      <c r="B40" s="2" t="s">
        <v>473</v>
      </c>
      <c r="C40" s="2" t="s">
        <v>723</v>
      </c>
      <c r="D40" s="2" t="s">
        <v>672</v>
      </c>
      <c r="E40" s="2">
        <v>24037699</v>
      </c>
      <c r="F40" s="2">
        <v>3894205</v>
      </c>
      <c r="G40" s="2">
        <v>0</v>
      </c>
      <c r="H40" s="24">
        <v>10185526</v>
      </c>
      <c r="S40" s="2"/>
      <c r="T40" s="25">
        <v>70.180000000000007</v>
      </c>
      <c r="AB40" s="7"/>
      <c r="AC40" s="7"/>
      <c r="AD40" s="7"/>
      <c r="AE40" s="7"/>
      <c r="AF40" s="7"/>
      <c r="AG40" s="7"/>
      <c r="AH40" s="7"/>
    </row>
    <row r="41" spans="1:34" x14ac:dyDescent="0.2">
      <c r="A41" s="5">
        <v>2020</v>
      </c>
      <c r="B41" s="2" t="s">
        <v>473</v>
      </c>
      <c r="C41" s="2" t="s">
        <v>724</v>
      </c>
      <c r="D41" s="2" t="s">
        <v>672</v>
      </c>
      <c r="E41" s="2">
        <v>17166748</v>
      </c>
      <c r="F41" s="2">
        <v>2042107</v>
      </c>
      <c r="G41" s="2">
        <v>0</v>
      </c>
      <c r="H41" s="24">
        <v>11036240</v>
      </c>
      <c r="S41" s="2"/>
      <c r="T41" s="25">
        <v>70.650000000000006</v>
      </c>
      <c r="AB41" s="7"/>
      <c r="AC41" s="7"/>
      <c r="AD41" s="7"/>
      <c r="AE41" s="7"/>
      <c r="AF41" s="7"/>
      <c r="AG41" s="7"/>
      <c r="AH41" s="7"/>
    </row>
    <row r="42" spans="1:34" x14ac:dyDescent="0.2">
      <c r="A42" s="5">
        <v>2020</v>
      </c>
      <c r="B42" s="2" t="s">
        <v>473</v>
      </c>
      <c r="C42" s="2" t="s">
        <v>725</v>
      </c>
      <c r="D42" s="2" t="s">
        <v>672</v>
      </c>
      <c r="E42" s="2">
        <v>10447015</v>
      </c>
      <c r="F42" s="2">
        <v>2671112</v>
      </c>
      <c r="G42" s="2">
        <v>0</v>
      </c>
      <c r="H42" s="24">
        <v>20256317</v>
      </c>
      <c r="S42" s="2"/>
      <c r="T42" s="25">
        <v>73.52</v>
      </c>
      <c r="AB42" s="7"/>
      <c r="AC42" s="7"/>
      <c r="AD42" s="7"/>
      <c r="AE42" s="7"/>
      <c r="AF42" s="7"/>
      <c r="AG42" s="7"/>
      <c r="AH42" s="7"/>
    </row>
    <row r="43" spans="1:34" x14ac:dyDescent="0.2">
      <c r="A43" s="5">
        <v>2020</v>
      </c>
      <c r="B43" s="2" t="s">
        <v>473</v>
      </c>
      <c r="C43" s="2" t="s">
        <v>726</v>
      </c>
      <c r="D43" s="2" t="s">
        <v>672</v>
      </c>
      <c r="E43" s="2">
        <v>42184064</v>
      </c>
      <c r="F43" s="2">
        <v>2825586</v>
      </c>
      <c r="G43" s="2">
        <v>0</v>
      </c>
      <c r="H43" s="24">
        <v>14578069</v>
      </c>
      <c r="S43" s="2"/>
      <c r="T43" s="25">
        <v>71.56</v>
      </c>
      <c r="AB43" s="7"/>
      <c r="AC43" s="7"/>
      <c r="AD43" s="7"/>
      <c r="AE43" s="7"/>
      <c r="AF43" s="7"/>
      <c r="AG43" s="7"/>
      <c r="AH43" s="7"/>
    </row>
    <row r="44" spans="1:34" x14ac:dyDescent="0.2">
      <c r="A44" s="5">
        <v>2020</v>
      </c>
      <c r="B44" s="2" t="s">
        <v>473</v>
      </c>
      <c r="C44" s="2" t="s">
        <v>727</v>
      </c>
      <c r="D44" s="2" t="s">
        <v>672</v>
      </c>
      <c r="E44" s="2">
        <v>7869924</v>
      </c>
      <c r="F44" s="2">
        <v>1209316</v>
      </c>
      <c r="G44" s="2">
        <v>0</v>
      </c>
      <c r="H44" s="24">
        <v>9173384</v>
      </c>
      <c r="S44" s="2"/>
      <c r="T44" s="25">
        <v>66.739999999999995</v>
      </c>
      <c r="AB44" s="7"/>
      <c r="AC44" s="7"/>
      <c r="AD44" s="7"/>
      <c r="AE44" s="7"/>
      <c r="AF44" s="7"/>
      <c r="AG44" s="7"/>
      <c r="AH44" s="7"/>
    </row>
    <row r="45" spans="1:34" x14ac:dyDescent="0.2">
      <c r="A45" s="5">
        <v>2020</v>
      </c>
      <c r="B45" s="2" t="s">
        <v>473</v>
      </c>
      <c r="C45" s="2" t="s">
        <v>728</v>
      </c>
      <c r="D45" s="2" t="s">
        <v>672</v>
      </c>
      <c r="E45" s="2">
        <v>21405584</v>
      </c>
      <c r="F45" s="2">
        <v>3162309</v>
      </c>
      <c r="G45" s="2">
        <v>0</v>
      </c>
      <c r="H45" s="24">
        <v>12435340</v>
      </c>
      <c r="S45" s="2"/>
      <c r="T45" s="25">
        <v>72.66</v>
      </c>
      <c r="AB45" s="7"/>
      <c r="AC45" s="7"/>
      <c r="AD45" s="7"/>
      <c r="AE45" s="7"/>
      <c r="AF45" s="7"/>
      <c r="AG45" s="7"/>
      <c r="AH45" s="7"/>
    </row>
    <row r="46" spans="1:34" x14ac:dyDescent="0.2">
      <c r="A46" s="5">
        <v>2020</v>
      </c>
      <c r="B46" s="2" t="s">
        <v>473</v>
      </c>
      <c r="C46" s="2" t="s">
        <v>729</v>
      </c>
      <c r="D46" s="2" t="s">
        <v>672</v>
      </c>
      <c r="E46" s="2">
        <v>11078906</v>
      </c>
      <c r="F46" s="2">
        <v>1374322</v>
      </c>
      <c r="G46" s="2">
        <v>0</v>
      </c>
      <c r="H46" s="24">
        <v>9031208</v>
      </c>
      <c r="S46" s="2"/>
      <c r="T46" s="25">
        <v>69.150000000000006</v>
      </c>
      <c r="AB46" s="7"/>
      <c r="AC46" s="7"/>
      <c r="AD46" s="7"/>
      <c r="AE46" s="7"/>
      <c r="AF46" s="7"/>
      <c r="AG46" s="7"/>
      <c r="AH46" s="7"/>
    </row>
    <row r="47" spans="1:34" x14ac:dyDescent="0.2">
      <c r="A47" s="5">
        <v>2020</v>
      </c>
      <c r="B47" s="2" t="s">
        <v>473</v>
      </c>
      <c r="C47" s="2" t="s">
        <v>730</v>
      </c>
      <c r="D47" s="2" t="s">
        <v>672</v>
      </c>
      <c r="E47" s="2">
        <v>100769832</v>
      </c>
      <c r="F47" s="2">
        <v>3107440</v>
      </c>
      <c r="G47" s="2">
        <v>0</v>
      </c>
      <c r="H47" s="24">
        <v>22236875</v>
      </c>
      <c r="S47" s="2"/>
      <c r="T47" s="25">
        <v>72.400000000000006</v>
      </c>
      <c r="AB47" s="7"/>
      <c r="AC47" s="7"/>
      <c r="AD47" s="7"/>
      <c r="AE47" s="7"/>
      <c r="AF47" s="7"/>
      <c r="AG47" s="7"/>
      <c r="AH47" s="7"/>
    </row>
    <row r="48" spans="1:34" x14ac:dyDescent="0.2">
      <c r="A48" s="5">
        <v>2020</v>
      </c>
      <c r="B48" s="2" t="s">
        <v>473</v>
      </c>
      <c r="C48" s="2" t="s">
        <v>482</v>
      </c>
      <c r="D48" s="2" t="s">
        <v>672</v>
      </c>
      <c r="E48" s="2">
        <v>6622631</v>
      </c>
      <c r="F48" s="2">
        <v>5013268</v>
      </c>
      <c r="G48" s="2">
        <v>0</v>
      </c>
      <c r="H48" s="24">
        <v>8929404</v>
      </c>
      <c r="S48" s="2"/>
      <c r="T48" s="25">
        <v>72.61</v>
      </c>
      <c r="AB48" s="7"/>
      <c r="AC48" s="7"/>
      <c r="AD48" s="7"/>
      <c r="AE48" s="7"/>
      <c r="AF48" s="7"/>
      <c r="AG48" s="7"/>
      <c r="AH48" s="7"/>
    </row>
    <row r="49" spans="1:34" x14ac:dyDescent="0.2">
      <c r="A49" s="5">
        <v>2020</v>
      </c>
      <c r="B49" s="2" t="s">
        <v>721</v>
      </c>
      <c r="C49" s="2" t="s">
        <v>731</v>
      </c>
      <c r="D49" s="2" t="s">
        <v>672</v>
      </c>
      <c r="E49" s="2">
        <v>29283455</v>
      </c>
      <c r="F49" s="2">
        <v>3598208</v>
      </c>
      <c r="G49" s="2">
        <v>18732546</v>
      </c>
      <c r="H49" s="24">
        <v>27239370</v>
      </c>
      <c r="S49" s="2"/>
      <c r="T49" s="25">
        <v>72.400000000000006</v>
      </c>
      <c r="AB49" s="7"/>
      <c r="AC49" s="7"/>
      <c r="AD49" s="7"/>
      <c r="AE49" s="7"/>
      <c r="AF49" s="7"/>
      <c r="AG49" s="7"/>
      <c r="AH49" s="7"/>
    </row>
    <row r="50" spans="1:34" x14ac:dyDescent="0.2">
      <c r="A50" s="5">
        <v>2020</v>
      </c>
      <c r="B50" s="2" t="s">
        <v>721</v>
      </c>
      <c r="C50" s="2" t="s">
        <v>732</v>
      </c>
      <c r="D50" s="2" t="s">
        <v>672</v>
      </c>
      <c r="E50" s="2">
        <v>22771185</v>
      </c>
      <c r="F50" s="2">
        <v>2864667</v>
      </c>
      <c r="G50" s="2">
        <v>0</v>
      </c>
      <c r="H50" s="24">
        <v>14141668</v>
      </c>
      <c r="S50" s="2"/>
      <c r="T50" s="25">
        <v>70.099999999999994</v>
      </c>
      <c r="AB50" s="7"/>
      <c r="AC50" s="7"/>
      <c r="AD50" s="7"/>
      <c r="AE50" s="7"/>
      <c r="AF50" s="7"/>
      <c r="AG50" s="7"/>
      <c r="AH50" s="7"/>
    </row>
    <row r="51" spans="1:34" x14ac:dyDescent="0.2">
      <c r="A51" s="5">
        <v>2020</v>
      </c>
      <c r="B51" s="2" t="s">
        <v>722</v>
      </c>
      <c r="C51" s="2" t="s">
        <v>733</v>
      </c>
      <c r="D51" s="2" t="s">
        <v>672</v>
      </c>
      <c r="E51" s="2">
        <v>68624687</v>
      </c>
      <c r="F51" s="2">
        <v>3359702</v>
      </c>
      <c r="G51" s="2">
        <v>23715840</v>
      </c>
      <c r="H51" s="24">
        <v>21641837</v>
      </c>
      <c r="S51" s="2"/>
      <c r="T51" s="25">
        <v>71.38</v>
      </c>
      <c r="AB51" s="7"/>
      <c r="AC51" s="7"/>
      <c r="AD51" s="7"/>
      <c r="AE51" s="7"/>
      <c r="AF51" s="7"/>
      <c r="AG51" s="7"/>
      <c r="AH51" s="7"/>
    </row>
    <row r="52" spans="1:34" x14ac:dyDescent="0.2">
      <c r="A52" s="5">
        <v>2020</v>
      </c>
      <c r="B52" s="2" t="s">
        <v>722</v>
      </c>
      <c r="C52" s="2" t="s">
        <v>734</v>
      </c>
      <c r="D52" s="2" t="s">
        <v>672</v>
      </c>
      <c r="E52" s="2">
        <v>59989919</v>
      </c>
      <c r="F52" s="2">
        <v>34533314</v>
      </c>
      <c r="G52" s="2">
        <v>31431967</v>
      </c>
      <c r="H52" s="24">
        <v>35963009</v>
      </c>
      <c r="S52" s="2"/>
      <c r="T52" s="25">
        <v>72.59</v>
      </c>
      <c r="AB52" s="7"/>
      <c r="AC52" s="7"/>
      <c r="AD52" s="7"/>
      <c r="AE52" s="7"/>
      <c r="AF52" s="7"/>
      <c r="AG52" s="7"/>
      <c r="AH52" s="7"/>
    </row>
    <row r="53" spans="1:34" x14ac:dyDescent="0.2">
      <c r="A53" s="5">
        <v>2020</v>
      </c>
      <c r="B53" s="2" t="s">
        <v>722</v>
      </c>
      <c r="C53" s="2" t="s">
        <v>735</v>
      </c>
      <c r="D53" s="2" t="s">
        <v>672</v>
      </c>
      <c r="E53" s="2">
        <v>20498009</v>
      </c>
      <c r="F53" s="2">
        <v>7291985</v>
      </c>
      <c r="G53" s="2">
        <v>10524013</v>
      </c>
      <c r="H53" s="24">
        <v>41224828</v>
      </c>
      <c r="S53" s="2"/>
      <c r="T53" s="25">
        <v>72.55</v>
      </c>
      <c r="AB53" s="7"/>
      <c r="AC53" s="7"/>
      <c r="AD53" s="7"/>
      <c r="AE53" s="7"/>
      <c r="AF53" s="7"/>
      <c r="AG53" s="7"/>
      <c r="AH53" s="7"/>
    </row>
    <row r="54" spans="1:34" x14ac:dyDescent="0.2">
      <c r="A54" s="5">
        <v>2020</v>
      </c>
      <c r="B54" s="2" t="s">
        <v>721</v>
      </c>
      <c r="C54" s="2" t="s">
        <v>736</v>
      </c>
      <c r="D54" s="2" t="s">
        <v>672</v>
      </c>
      <c r="E54" s="2">
        <v>18390330</v>
      </c>
      <c r="F54" s="2">
        <v>5774193</v>
      </c>
      <c r="G54" s="2">
        <v>27151287</v>
      </c>
      <c r="H54" s="24">
        <v>26743347</v>
      </c>
      <c r="S54" s="2"/>
      <c r="T54" s="25">
        <v>72.53</v>
      </c>
      <c r="AB54" s="7"/>
      <c r="AC54" s="7"/>
      <c r="AD54" s="7"/>
      <c r="AE54" s="7"/>
      <c r="AF54" s="7"/>
      <c r="AG54" s="7"/>
      <c r="AH54" s="7"/>
    </row>
    <row r="55" spans="1:34" x14ac:dyDescent="0.2">
      <c r="A55" s="5">
        <v>2020</v>
      </c>
      <c r="B55" s="2" t="s">
        <v>722</v>
      </c>
      <c r="C55" s="2" t="s">
        <v>491</v>
      </c>
      <c r="D55" s="2" t="s">
        <v>672</v>
      </c>
      <c r="E55" s="2">
        <v>23648747</v>
      </c>
      <c r="F55" s="2">
        <v>1610288</v>
      </c>
      <c r="G55" s="2">
        <v>0</v>
      </c>
      <c r="H55" s="24">
        <v>9360282</v>
      </c>
      <c r="S55" s="2"/>
      <c r="T55" s="25">
        <v>71.540000000000006</v>
      </c>
      <c r="AB55" s="7"/>
      <c r="AC55" s="7"/>
      <c r="AD55" s="7"/>
      <c r="AE55" s="7"/>
      <c r="AF55" s="7"/>
      <c r="AG55" s="7"/>
      <c r="AH55" s="7"/>
    </row>
    <row r="56" spans="1:34" x14ac:dyDescent="0.2">
      <c r="A56" s="5">
        <v>2020</v>
      </c>
      <c r="B56" s="2" t="s">
        <v>721</v>
      </c>
      <c r="C56" s="2" t="s">
        <v>492</v>
      </c>
      <c r="D56" s="2" t="s">
        <v>672</v>
      </c>
      <c r="E56" s="2">
        <v>33262534</v>
      </c>
      <c r="F56" s="2">
        <v>2047808</v>
      </c>
      <c r="G56" s="2">
        <v>0</v>
      </c>
      <c r="H56" s="24">
        <v>8915342</v>
      </c>
      <c r="S56" s="2"/>
      <c r="T56" s="25">
        <v>72.3</v>
      </c>
      <c r="AB56" s="7"/>
      <c r="AC56" s="7"/>
      <c r="AD56" s="7"/>
      <c r="AE56" s="7"/>
      <c r="AF56" s="7"/>
      <c r="AG56" s="7"/>
      <c r="AH56" s="7"/>
    </row>
    <row r="57" spans="1:34" x14ac:dyDescent="0.2">
      <c r="A57" s="5">
        <v>2020</v>
      </c>
      <c r="B57" s="2" t="s">
        <v>721</v>
      </c>
      <c r="C57" s="2" t="s">
        <v>737</v>
      </c>
      <c r="D57" s="2" t="s">
        <v>672</v>
      </c>
      <c r="E57" s="2">
        <v>11001576</v>
      </c>
      <c r="F57" s="2">
        <v>1436565</v>
      </c>
      <c r="G57" s="2">
        <v>3891737</v>
      </c>
      <c r="H57" s="24">
        <v>12427323</v>
      </c>
      <c r="S57" s="2"/>
      <c r="T57" s="25">
        <v>71.94</v>
      </c>
      <c r="AB57" s="7"/>
      <c r="AC57" s="7"/>
      <c r="AD57" s="7"/>
      <c r="AE57" s="7"/>
      <c r="AF57" s="7"/>
      <c r="AG57" s="7"/>
      <c r="AH57" s="7"/>
    </row>
    <row r="58" spans="1:34" x14ac:dyDescent="0.2">
      <c r="A58" s="5">
        <v>2020</v>
      </c>
      <c r="B58" s="2" t="s">
        <v>722</v>
      </c>
      <c r="C58" s="2" t="s">
        <v>738</v>
      </c>
      <c r="D58" s="2" t="s">
        <v>672</v>
      </c>
      <c r="E58" s="2">
        <v>18933139</v>
      </c>
      <c r="F58" s="2">
        <v>867700</v>
      </c>
      <c r="G58" s="2">
        <v>0</v>
      </c>
      <c r="H58" s="24">
        <v>9725681</v>
      </c>
      <c r="S58" s="2"/>
      <c r="T58" s="25">
        <v>67.58</v>
      </c>
      <c r="AB58" s="7"/>
      <c r="AC58" s="7"/>
      <c r="AD58" s="7"/>
      <c r="AE58" s="7"/>
      <c r="AF58" s="7"/>
      <c r="AG58" s="7"/>
      <c r="AH58" s="7"/>
    </row>
    <row r="59" spans="1:34" x14ac:dyDescent="0.2">
      <c r="A59" s="5">
        <v>2020</v>
      </c>
      <c r="B59" s="2" t="s">
        <v>473</v>
      </c>
      <c r="C59" s="2" t="s">
        <v>723</v>
      </c>
      <c r="D59" s="2" t="s">
        <v>673</v>
      </c>
      <c r="F59" s="2">
        <v>0</v>
      </c>
      <c r="G59" s="2">
        <v>0</v>
      </c>
      <c r="H59" s="2">
        <v>0</v>
      </c>
      <c r="S59" s="2"/>
      <c r="T59" s="2"/>
      <c r="AB59" s="7"/>
      <c r="AC59" s="7"/>
      <c r="AD59" s="7"/>
      <c r="AE59" s="7"/>
      <c r="AF59" s="7"/>
      <c r="AG59" s="7"/>
      <c r="AH59" s="7"/>
    </row>
    <row r="60" spans="1:34" x14ac:dyDescent="0.2">
      <c r="A60" s="5">
        <v>2020</v>
      </c>
      <c r="B60" s="2" t="s">
        <v>473</v>
      </c>
      <c r="C60" s="2" t="s">
        <v>724</v>
      </c>
      <c r="D60" s="2" t="s">
        <v>673</v>
      </c>
      <c r="E60" s="24">
        <v>59256</v>
      </c>
      <c r="F60" s="2">
        <v>0</v>
      </c>
      <c r="G60" s="2">
        <v>0</v>
      </c>
      <c r="H60" s="2">
        <v>0</v>
      </c>
      <c r="S60" s="2"/>
      <c r="T60" s="2"/>
      <c r="AB60" s="7"/>
      <c r="AC60" s="7"/>
      <c r="AD60" s="7"/>
      <c r="AE60" s="7"/>
      <c r="AF60" s="7"/>
      <c r="AG60" s="7"/>
      <c r="AH60" s="7"/>
    </row>
    <row r="61" spans="1:34" x14ac:dyDescent="0.2">
      <c r="A61" s="5">
        <v>2020</v>
      </c>
      <c r="B61" s="2" t="s">
        <v>473</v>
      </c>
      <c r="C61" s="2" t="s">
        <v>725</v>
      </c>
      <c r="D61" s="2" t="s">
        <v>673</v>
      </c>
      <c r="E61" s="24">
        <v>140000</v>
      </c>
      <c r="F61" s="2">
        <v>0</v>
      </c>
      <c r="G61" s="2">
        <v>0</v>
      </c>
      <c r="H61" s="2">
        <v>0</v>
      </c>
      <c r="S61" s="2"/>
      <c r="T61" s="2"/>
      <c r="AB61" s="7"/>
      <c r="AC61" s="7"/>
      <c r="AD61" s="7"/>
      <c r="AE61" s="7"/>
      <c r="AF61" s="7"/>
      <c r="AG61" s="7"/>
      <c r="AH61" s="7"/>
    </row>
    <row r="62" spans="1:34" x14ac:dyDescent="0.2">
      <c r="A62" s="5">
        <v>2020</v>
      </c>
      <c r="B62" s="2" t="s">
        <v>473</v>
      </c>
      <c r="C62" s="2" t="s">
        <v>726</v>
      </c>
      <c r="D62" s="2" t="s">
        <v>673</v>
      </c>
      <c r="E62" s="24"/>
      <c r="F62" s="2">
        <v>0</v>
      </c>
      <c r="G62" s="2">
        <v>0</v>
      </c>
      <c r="H62" s="2">
        <v>0</v>
      </c>
      <c r="S62" s="2"/>
      <c r="T62" s="2"/>
      <c r="AB62" s="7"/>
      <c r="AC62" s="7"/>
      <c r="AD62" s="7"/>
      <c r="AE62" s="7"/>
      <c r="AF62" s="7"/>
      <c r="AG62" s="7"/>
      <c r="AH62" s="7"/>
    </row>
    <row r="63" spans="1:34" x14ac:dyDescent="0.2">
      <c r="A63" s="5">
        <v>2020</v>
      </c>
      <c r="B63" s="2" t="s">
        <v>473</v>
      </c>
      <c r="C63" s="2" t="s">
        <v>727</v>
      </c>
      <c r="D63" s="2" t="s">
        <v>673</v>
      </c>
      <c r="E63" s="24">
        <v>98626</v>
      </c>
      <c r="F63" s="2">
        <v>0</v>
      </c>
      <c r="G63" s="2">
        <v>0</v>
      </c>
      <c r="H63" s="2">
        <v>0</v>
      </c>
      <c r="S63" s="2"/>
      <c r="T63" s="2"/>
      <c r="AB63" s="7"/>
      <c r="AC63" s="7"/>
      <c r="AD63" s="7"/>
      <c r="AE63" s="7"/>
      <c r="AF63" s="7"/>
      <c r="AG63" s="7"/>
      <c r="AH63" s="7"/>
    </row>
    <row r="64" spans="1:34" x14ac:dyDescent="0.2">
      <c r="A64" s="5">
        <v>2020</v>
      </c>
      <c r="B64" s="2" t="s">
        <v>473</v>
      </c>
      <c r="C64" s="2" t="s">
        <v>728</v>
      </c>
      <c r="D64" s="2" t="s">
        <v>673</v>
      </c>
      <c r="E64" s="24">
        <v>69826</v>
      </c>
      <c r="F64" s="2">
        <v>0</v>
      </c>
      <c r="G64" s="2">
        <v>0</v>
      </c>
      <c r="H64" s="2">
        <v>0</v>
      </c>
      <c r="S64" s="2"/>
      <c r="T64" s="2"/>
      <c r="AB64" s="7"/>
      <c r="AC64" s="7"/>
      <c r="AD64" s="7"/>
      <c r="AE64" s="7"/>
      <c r="AF64" s="7"/>
      <c r="AG64" s="7"/>
      <c r="AH64" s="7"/>
    </row>
    <row r="65" spans="1:34" x14ac:dyDescent="0.2">
      <c r="A65" s="5">
        <v>2020</v>
      </c>
      <c r="B65" s="2" t="s">
        <v>473</v>
      </c>
      <c r="C65" s="2" t="s">
        <v>729</v>
      </c>
      <c r="D65" s="2" t="s">
        <v>673</v>
      </c>
      <c r="E65" s="24">
        <v>98626</v>
      </c>
      <c r="F65" s="2">
        <v>0</v>
      </c>
      <c r="G65" s="2">
        <v>0</v>
      </c>
      <c r="H65" s="2">
        <v>0</v>
      </c>
      <c r="S65" s="2"/>
      <c r="T65" s="2"/>
      <c r="AB65" s="7"/>
      <c r="AC65" s="7"/>
      <c r="AD65" s="7"/>
      <c r="AE65" s="7"/>
      <c r="AF65" s="7"/>
      <c r="AG65" s="7"/>
      <c r="AH65" s="7"/>
    </row>
    <row r="66" spans="1:34" x14ac:dyDescent="0.2">
      <c r="A66" s="5">
        <v>2020</v>
      </c>
      <c r="B66" s="2" t="s">
        <v>473</v>
      </c>
      <c r="C66" s="2" t="s">
        <v>730</v>
      </c>
      <c r="D66" s="2" t="s">
        <v>673</v>
      </c>
      <c r="E66" s="24">
        <v>496557</v>
      </c>
      <c r="F66" s="2">
        <v>0</v>
      </c>
      <c r="G66" s="2">
        <v>0</v>
      </c>
      <c r="H66" s="2">
        <v>0</v>
      </c>
      <c r="S66" s="2"/>
      <c r="T66" s="2"/>
      <c r="AB66" s="7"/>
      <c r="AC66" s="7"/>
      <c r="AD66" s="7"/>
      <c r="AE66" s="7"/>
      <c r="AF66" s="7"/>
      <c r="AG66" s="7"/>
      <c r="AH66" s="7"/>
    </row>
    <row r="67" spans="1:34" x14ac:dyDescent="0.2">
      <c r="A67" s="5">
        <v>2020</v>
      </c>
      <c r="B67" s="2" t="s">
        <v>473</v>
      </c>
      <c r="C67" s="2" t="s">
        <v>482</v>
      </c>
      <c r="D67" s="2" t="s">
        <v>673</v>
      </c>
      <c r="F67" s="2">
        <v>0</v>
      </c>
      <c r="G67" s="2">
        <v>0</v>
      </c>
      <c r="H67" s="2">
        <v>0</v>
      </c>
      <c r="S67" s="2"/>
      <c r="T67" s="2"/>
      <c r="AB67" s="7"/>
      <c r="AC67" s="7"/>
      <c r="AD67" s="7"/>
      <c r="AE67" s="7"/>
      <c r="AF67" s="7"/>
      <c r="AG67" s="7"/>
      <c r="AH67" s="7"/>
    </row>
    <row r="68" spans="1:34" x14ac:dyDescent="0.2">
      <c r="A68" s="5">
        <v>2020</v>
      </c>
      <c r="B68" s="2" t="s">
        <v>721</v>
      </c>
      <c r="C68" s="2" t="s">
        <v>731</v>
      </c>
      <c r="D68" s="2" t="s">
        <v>673</v>
      </c>
      <c r="E68" s="24">
        <v>135150</v>
      </c>
      <c r="F68" s="2">
        <v>0</v>
      </c>
      <c r="G68" s="2">
        <v>0</v>
      </c>
      <c r="H68" s="2">
        <v>0</v>
      </c>
      <c r="S68" s="2"/>
      <c r="T68" s="2"/>
      <c r="AB68" s="7"/>
      <c r="AC68" s="7"/>
      <c r="AD68" s="7"/>
      <c r="AE68" s="7"/>
      <c r="AF68" s="7"/>
      <c r="AG68" s="7"/>
      <c r="AH68" s="7"/>
    </row>
    <row r="69" spans="1:34" x14ac:dyDescent="0.2">
      <c r="A69" s="5">
        <v>2020</v>
      </c>
      <c r="B69" s="2" t="s">
        <v>721</v>
      </c>
      <c r="C69" s="2" t="s">
        <v>732</v>
      </c>
      <c r="D69" s="2" t="s">
        <v>673</v>
      </c>
      <c r="E69" s="2">
        <v>370526</v>
      </c>
      <c r="F69" s="2">
        <v>0</v>
      </c>
      <c r="G69" s="2">
        <v>0</v>
      </c>
      <c r="H69" s="2">
        <v>0</v>
      </c>
      <c r="S69" s="2"/>
      <c r="T69" s="2"/>
      <c r="AB69" s="7"/>
      <c r="AC69" s="7"/>
      <c r="AD69" s="7"/>
      <c r="AE69" s="7"/>
      <c r="AF69" s="7"/>
      <c r="AG69" s="7"/>
      <c r="AH69" s="7"/>
    </row>
    <row r="70" spans="1:34" x14ac:dyDescent="0.2">
      <c r="A70" s="5">
        <v>2020</v>
      </c>
      <c r="B70" s="2" t="s">
        <v>722</v>
      </c>
      <c r="C70" s="2" t="s">
        <v>733</v>
      </c>
      <c r="D70" s="2" t="s">
        <v>673</v>
      </c>
      <c r="E70" s="24">
        <v>433626</v>
      </c>
      <c r="F70" s="2">
        <v>0</v>
      </c>
      <c r="G70" s="2">
        <v>0</v>
      </c>
      <c r="H70" s="2">
        <v>0</v>
      </c>
      <c r="S70" s="2"/>
      <c r="T70" s="2"/>
      <c r="AB70" s="7"/>
      <c r="AC70" s="7"/>
      <c r="AD70" s="7"/>
      <c r="AE70" s="7"/>
      <c r="AF70" s="7"/>
      <c r="AG70" s="7"/>
      <c r="AH70" s="7"/>
    </row>
    <row r="71" spans="1:34" x14ac:dyDescent="0.2">
      <c r="A71" s="5">
        <v>2020</v>
      </c>
      <c r="B71" s="2" t="s">
        <v>722</v>
      </c>
      <c r="C71" s="2" t="s">
        <v>734</v>
      </c>
      <c r="D71" s="2" t="s">
        <v>673</v>
      </c>
      <c r="E71" s="24">
        <v>203826</v>
      </c>
      <c r="F71" s="2">
        <v>0</v>
      </c>
      <c r="G71" s="2">
        <v>0</v>
      </c>
      <c r="H71" s="2">
        <v>0</v>
      </c>
      <c r="S71" s="2"/>
      <c r="T71" s="2"/>
      <c r="AB71" s="7"/>
      <c r="AC71" s="7"/>
      <c r="AD71" s="7"/>
      <c r="AE71" s="7"/>
      <c r="AF71" s="7"/>
      <c r="AG71" s="7"/>
      <c r="AH71" s="7"/>
    </row>
    <row r="72" spans="1:34" x14ac:dyDescent="0.2">
      <c r="A72" s="5">
        <v>2020</v>
      </c>
      <c r="B72" s="2" t="s">
        <v>722</v>
      </c>
      <c r="C72" s="2" t="s">
        <v>735</v>
      </c>
      <c r="D72" s="2" t="s">
        <v>673</v>
      </c>
      <c r="E72" s="24">
        <v>57500</v>
      </c>
      <c r="F72" s="2">
        <v>0</v>
      </c>
      <c r="G72" s="2">
        <v>0</v>
      </c>
      <c r="H72" s="2">
        <v>0</v>
      </c>
      <c r="S72" s="2"/>
      <c r="T72" s="2"/>
      <c r="AB72" s="7"/>
      <c r="AC72" s="7"/>
      <c r="AD72" s="7"/>
      <c r="AE72" s="7"/>
      <c r="AF72" s="7"/>
      <c r="AG72" s="7"/>
      <c r="AH72" s="7"/>
    </row>
    <row r="73" spans="1:34" x14ac:dyDescent="0.2">
      <c r="A73" s="5">
        <v>2020</v>
      </c>
      <c r="B73" s="2" t="s">
        <v>721</v>
      </c>
      <c r="C73" s="2" t="s">
        <v>736</v>
      </c>
      <c r="D73" s="2" t="s">
        <v>673</v>
      </c>
      <c r="E73" s="24">
        <v>2021856</v>
      </c>
      <c r="F73" s="2">
        <v>0</v>
      </c>
      <c r="G73" s="2">
        <v>0</v>
      </c>
      <c r="H73" s="2">
        <v>0</v>
      </c>
      <c r="S73" s="2"/>
      <c r="T73" s="2"/>
      <c r="AB73" s="7"/>
      <c r="AC73" s="7"/>
      <c r="AD73" s="7"/>
      <c r="AE73" s="7"/>
      <c r="AF73" s="7"/>
      <c r="AG73" s="7"/>
      <c r="AH73" s="7"/>
    </row>
    <row r="74" spans="1:34" x14ac:dyDescent="0.2">
      <c r="A74" s="5">
        <v>2020</v>
      </c>
      <c r="B74" s="2" t="s">
        <v>722</v>
      </c>
      <c r="C74" s="2" t="s">
        <v>491</v>
      </c>
      <c r="D74" s="2" t="s">
        <v>673</v>
      </c>
      <c r="F74" s="2">
        <v>0</v>
      </c>
      <c r="G74" s="2">
        <v>0</v>
      </c>
      <c r="H74" s="2">
        <v>0</v>
      </c>
      <c r="S74" s="2"/>
      <c r="T74" s="2"/>
      <c r="AB74" s="7"/>
      <c r="AC74" s="7"/>
      <c r="AD74" s="7"/>
      <c r="AE74" s="7"/>
      <c r="AF74" s="7"/>
      <c r="AG74" s="7"/>
      <c r="AH74" s="7"/>
    </row>
    <row r="75" spans="1:34" x14ac:dyDescent="0.2">
      <c r="A75" s="5">
        <v>2020</v>
      </c>
      <c r="B75" s="2" t="s">
        <v>721</v>
      </c>
      <c r="C75" s="2" t="s">
        <v>492</v>
      </c>
      <c r="D75" s="2" t="s">
        <v>673</v>
      </c>
      <c r="E75" s="24">
        <v>62100</v>
      </c>
      <c r="F75" s="2">
        <v>0</v>
      </c>
      <c r="G75" s="2">
        <v>0</v>
      </c>
      <c r="H75" s="2">
        <v>0</v>
      </c>
      <c r="S75" s="2"/>
      <c r="T75" s="2"/>
      <c r="AB75" s="7"/>
      <c r="AC75" s="7"/>
      <c r="AD75" s="7"/>
      <c r="AE75" s="7"/>
      <c r="AF75" s="7"/>
      <c r="AG75" s="7"/>
      <c r="AH75" s="7"/>
    </row>
    <row r="76" spans="1:34" x14ac:dyDescent="0.2">
      <c r="A76" s="5">
        <v>2020</v>
      </c>
      <c r="B76" s="2" t="s">
        <v>721</v>
      </c>
      <c r="C76" s="2" t="s">
        <v>737</v>
      </c>
      <c r="D76" s="2" t="s">
        <v>673</v>
      </c>
      <c r="F76" s="2">
        <v>0</v>
      </c>
      <c r="G76" s="2">
        <v>0</v>
      </c>
      <c r="H76" s="2">
        <v>0</v>
      </c>
      <c r="S76" s="2"/>
      <c r="T76" s="2"/>
      <c r="AB76" s="7"/>
      <c r="AC76" s="7"/>
      <c r="AD76" s="7"/>
      <c r="AE76" s="7"/>
      <c r="AF76" s="7"/>
      <c r="AG76" s="7"/>
      <c r="AH76" s="7"/>
    </row>
    <row r="77" spans="1:34" x14ac:dyDescent="0.2">
      <c r="A77" s="5">
        <v>2020</v>
      </c>
      <c r="B77" s="2" t="s">
        <v>722</v>
      </c>
      <c r="C77" s="2" t="s">
        <v>738</v>
      </c>
      <c r="D77" s="2" t="s">
        <v>673</v>
      </c>
      <c r="F77" s="2">
        <v>0</v>
      </c>
      <c r="G77" s="2">
        <v>0</v>
      </c>
      <c r="H77" s="2">
        <v>0</v>
      </c>
      <c r="S77" s="2"/>
      <c r="T77" s="2"/>
      <c r="AB77" s="7"/>
      <c r="AC77" s="7"/>
      <c r="AD77" s="7"/>
      <c r="AE77" s="7"/>
      <c r="AF77" s="7"/>
      <c r="AG77" s="7"/>
      <c r="AH77" s="7"/>
    </row>
    <row r="78" spans="1:34" x14ac:dyDescent="0.2">
      <c r="A78" s="5">
        <v>2020</v>
      </c>
      <c r="B78" s="2" t="s">
        <v>473</v>
      </c>
      <c r="C78" s="2" t="s">
        <v>723</v>
      </c>
      <c r="D78" s="2" t="s">
        <v>674</v>
      </c>
      <c r="E78" s="24">
        <v>10338348</v>
      </c>
      <c r="F78" s="24">
        <v>2564037</v>
      </c>
      <c r="G78" s="2">
        <v>0</v>
      </c>
      <c r="H78" s="2">
        <v>0</v>
      </c>
      <c r="S78" s="2"/>
      <c r="T78" s="2"/>
      <c r="AB78" s="7"/>
      <c r="AC78" s="7"/>
      <c r="AD78" s="7"/>
      <c r="AE78" s="7"/>
      <c r="AF78" s="7"/>
      <c r="AG78" s="7"/>
      <c r="AH78" s="7"/>
    </row>
    <row r="79" spans="1:34" x14ac:dyDescent="0.2">
      <c r="A79" s="5">
        <v>2020</v>
      </c>
      <c r="B79" s="2" t="s">
        <v>473</v>
      </c>
      <c r="C79" s="2" t="s">
        <v>724</v>
      </c>
      <c r="D79" s="2" t="s">
        <v>674</v>
      </c>
      <c r="E79" s="24">
        <v>26356313</v>
      </c>
      <c r="F79" s="24">
        <v>22197391</v>
      </c>
      <c r="G79" s="2">
        <v>0</v>
      </c>
      <c r="H79" s="2">
        <v>0</v>
      </c>
      <c r="S79" s="2"/>
      <c r="T79" s="2"/>
      <c r="AB79" s="7"/>
      <c r="AC79" s="7"/>
      <c r="AD79" s="7"/>
      <c r="AE79" s="7"/>
      <c r="AF79" s="7"/>
      <c r="AG79" s="7"/>
      <c r="AH79" s="7"/>
    </row>
    <row r="80" spans="1:34" x14ac:dyDescent="0.2">
      <c r="A80" s="5">
        <v>2020</v>
      </c>
      <c r="B80" s="2" t="s">
        <v>473</v>
      </c>
      <c r="C80" s="2" t="s">
        <v>725</v>
      </c>
      <c r="D80" s="2" t="s">
        <v>674</v>
      </c>
      <c r="E80" s="24">
        <v>22937591</v>
      </c>
      <c r="F80" s="24">
        <v>27486446</v>
      </c>
      <c r="G80" s="2">
        <v>0</v>
      </c>
      <c r="H80" s="2">
        <v>0</v>
      </c>
      <c r="S80" s="2"/>
      <c r="T80" s="2"/>
      <c r="AB80" s="7"/>
      <c r="AC80" s="7"/>
      <c r="AD80" s="7"/>
      <c r="AE80" s="7"/>
      <c r="AF80" s="7"/>
      <c r="AG80" s="7"/>
      <c r="AH80" s="7"/>
    </row>
    <row r="81" spans="1:34" x14ac:dyDescent="0.2">
      <c r="A81" s="5">
        <v>2020</v>
      </c>
      <c r="B81" s="2" t="s">
        <v>473</v>
      </c>
      <c r="C81" s="2" t="s">
        <v>726</v>
      </c>
      <c r="D81" s="2" t="s">
        <v>674</v>
      </c>
      <c r="E81" s="24">
        <v>19680251</v>
      </c>
      <c r="F81" s="24">
        <v>6774024</v>
      </c>
      <c r="G81" s="2">
        <v>0</v>
      </c>
      <c r="H81" s="2">
        <v>0</v>
      </c>
      <c r="S81" s="2"/>
      <c r="T81" s="2"/>
      <c r="AB81" s="7"/>
      <c r="AC81" s="7"/>
      <c r="AD81" s="7"/>
      <c r="AE81" s="7"/>
      <c r="AF81" s="7"/>
      <c r="AG81" s="7"/>
      <c r="AH81" s="7"/>
    </row>
    <row r="82" spans="1:34" x14ac:dyDescent="0.2">
      <c r="A82" s="5">
        <v>2020</v>
      </c>
      <c r="B82" s="2" t="s">
        <v>473</v>
      </c>
      <c r="C82" s="2" t="s">
        <v>727</v>
      </c>
      <c r="D82" s="2" t="s">
        <v>674</v>
      </c>
      <c r="E82" s="24">
        <v>23271824</v>
      </c>
      <c r="F82" s="24">
        <v>11189032</v>
      </c>
      <c r="G82" s="2">
        <v>0</v>
      </c>
      <c r="H82" s="2">
        <v>0</v>
      </c>
      <c r="S82" s="2"/>
      <c r="T82" s="2"/>
      <c r="AB82" s="7"/>
      <c r="AC82" s="7"/>
      <c r="AD82" s="7"/>
      <c r="AE82" s="7"/>
      <c r="AF82" s="7"/>
      <c r="AG82" s="7"/>
      <c r="AH82" s="7"/>
    </row>
    <row r="83" spans="1:34" x14ac:dyDescent="0.2">
      <c r="A83" s="5">
        <v>2020</v>
      </c>
      <c r="B83" s="2" t="s">
        <v>473</v>
      </c>
      <c r="C83" s="2" t="s">
        <v>728</v>
      </c>
      <c r="D83" s="2" t="s">
        <v>674</v>
      </c>
      <c r="E83" s="24">
        <v>34927144</v>
      </c>
      <c r="F83" s="24">
        <v>5402337</v>
      </c>
      <c r="G83" s="2">
        <v>0</v>
      </c>
      <c r="H83" s="2">
        <v>0</v>
      </c>
      <c r="S83" s="2"/>
      <c r="T83" s="2"/>
      <c r="AB83" s="7"/>
      <c r="AC83" s="7"/>
      <c r="AD83" s="7"/>
      <c r="AE83" s="7"/>
      <c r="AF83" s="7"/>
      <c r="AG83" s="7"/>
      <c r="AH83" s="7"/>
    </row>
    <row r="84" spans="1:34" x14ac:dyDescent="0.2">
      <c r="A84" s="5">
        <v>2020</v>
      </c>
      <c r="B84" s="2" t="s">
        <v>473</v>
      </c>
      <c r="C84" s="2" t="s">
        <v>729</v>
      </c>
      <c r="D84" s="2" t="s">
        <v>674</v>
      </c>
      <c r="E84" s="24">
        <v>16366429</v>
      </c>
      <c r="F84" s="24">
        <v>17883103</v>
      </c>
      <c r="G84" s="2">
        <v>0</v>
      </c>
      <c r="H84" s="2">
        <v>0</v>
      </c>
      <c r="S84" s="2"/>
      <c r="T84" s="2"/>
      <c r="AB84" s="7"/>
      <c r="AC84" s="7"/>
      <c r="AD84" s="7"/>
      <c r="AE84" s="7"/>
      <c r="AF84" s="7"/>
      <c r="AG84" s="7"/>
      <c r="AH84" s="7"/>
    </row>
    <row r="85" spans="1:34" x14ac:dyDescent="0.2">
      <c r="A85" s="5">
        <v>2020</v>
      </c>
      <c r="B85" s="2" t="s">
        <v>473</v>
      </c>
      <c r="C85" s="2" t="s">
        <v>730</v>
      </c>
      <c r="D85" s="2" t="s">
        <v>674</v>
      </c>
      <c r="E85" s="24">
        <v>24411642</v>
      </c>
      <c r="F85" s="24">
        <v>21285928</v>
      </c>
      <c r="G85" s="2">
        <v>0</v>
      </c>
      <c r="H85" s="2">
        <v>0</v>
      </c>
      <c r="S85" s="2"/>
      <c r="T85" s="2"/>
      <c r="AB85" s="7"/>
      <c r="AC85" s="7"/>
      <c r="AD85" s="7"/>
      <c r="AE85" s="7"/>
      <c r="AF85" s="7"/>
      <c r="AG85" s="7"/>
      <c r="AH85" s="7"/>
    </row>
    <row r="86" spans="1:34" x14ac:dyDescent="0.2">
      <c r="A86" s="5">
        <v>2020</v>
      </c>
      <c r="B86" s="2" t="s">
        <v>473</v>
      </c>
      <c r="C86" s="2" t="s">
        <v>482</v>
      </c>
      <c r="D86" s="2" t="s">
        <v>674</v>
      </c>
      <c r="E86" s="24">
        <v>16434996</v>
      </c>
      <c r="F86" s="24">
        <v>3412399</v>
      </c>
      <c r="G86" s="2">
        <v>0</v>
      </c>
      <c r="H86" s="2">
        <v>0</v>
      </c>
      <c r="S86" s="2"/>
      <c r="T86" s="2"/>
      <c r="AB86" s="7"/>
      <c r="AC86" s="7"/>
      <c r="AD86" s="7"/>
      <c r="AE86" s="7"/>
      <c r="AF86" s="7"/>
      <c r="AG86" s="7"/>
      <c r="AH86" s="7"/>
    </row>
    <row r="87" spans="1:34" x14ac:dyDescent="0.2">
      <c r="A87" s="5">
        <v>2020</v>
      </c>
      <c r="B87" s="2" t="s">
        <v>721</v>
      </c>
      <c r="C87" s="2" t="s">
        <v>731</v>
      </c>
      <c r="D87" s="2" t="s">
        <v>674</v>
      </c>
      <c r="E87" s="24">
        <v>25488056</v>
      </c>
      <c r="F87" s="24">
        <v>29542866</v>
      </c>
      <c r="G87" s="24">
        <v>28130868</v>
      </c>
      <c r="H87" s="2">
        <v>0</v>
      </c>
      <c r="S87" s="2"/>
      <c r="T87" s="2"/>
      <c r="AB87" s="7"/>
      <c r="AC87" s="7"/>
      <c r="AD87" s="7"/>
      <c r="AE87" s="7"/>
      <c r="AF87" s="7"/>
      <c r="AG87" s="7"/>
      <c r="AH87" s="7"/>
    </row>
    <row r="88" spans="1:34" x14ac:dyDescent="0.2">
      <c r="A88" s="5">
        <v>2020</v>
      </c>
      <c r="B88" s="2" t="s">
        <v>721</v>
      </c>
      <c r="C88" s="2" t="s">
        <v>732</v>
      </c>
      <c r="D88" s="2" t="s">
        <v>674</v>
      </c>
      <c r="E88" s="24">
        <v>23215909</v>
      </c>
      <c r="F88" s="24">
        <v>10910944</v>
      </c>
      <c r="G88" s="24">
        <v>15072769</v>
      </c>
      <c r="H88" s="2">
        <v>0</v>
      </c>
      <c r="S88" s="2"/>
      <c r="T88" s="2"/>
      <c r="AB88" s="7"/>
      <c r="AC88" s="7"/>
      <c r="AD88" s="7"/>
      <c r="AE88" s="7"/>
      <c r="AF88" s="7"/>
      <c r="AG88" s="7"/>
      <c r="AH88" s="7"/>
    </row>
    <row r="89" spans="1:34" x14ac:dyDescent="0.2">
      <c r="A89" s="5">
        <v>2020</v>
      </c>
      <c r="B89" s="2" t="s">
        <v>722</v>
      </c>
      <c r="C89" s="2" t="s">
        <v>733</v>
      </c>
      <c r="D89" s="2" t="s">
        <v>674</v>
      </c>
      <c r="E89" s="24">
        <v>25638984</v>
      </c>
      <c r="F89" s="24">
        <v>19983958</v>
      </c>
      <c r="G89" s="24">
        <v>34473530</v>
      </c>
      <c r="H89" s="2">
        <v>0</v>
      </c>
      <c r="S89" s="2"/>
      <c r="T89" s="2"/>
      <c r="AB89" s="7"/>
      <c r="AC89" s="7"/>
      <c r="AD89" s="7"/>
      <c r="AE89" s="7"/>
      <c r="AF89" s="7"/>
      <c r="AG89" s="7"/>
      <c r="AH89" s="7"/>
    </row>
    <row r="90" spans="1:34" x14ac:dyDescent="0.2">
      <c r="A90" s="5">
        <v>2020</v>
      </c>
      <c r="B90" s="2" t="s">
        <v>722</v>
      </c>
      <c r="C90" s="2" t="s">
        <v>734</v>
      </c>
      <c r="D90" s="2" t="s">
        <v>674</v>
      </c>
      <c r="E90" s="24">
        <v>23886638</v>
      </c>
      <c r="F90" s="24">
        <v>36207784</v>
      </c>
      <c r="G90" s="24">
        <v>33903771</v>
      </c>
      <c r="H90" s="2">
        <v>0</v>
      </c>
      <c r="S90" s="2"/>
      <c r="T90" s="2"/>
      <c r="AB90" s="7"/>
      <c r="AC90" s="7"/>
      <c r="AD90" s="7"/>
      <c r="AE90" s="7"/>
      <c r="AF90" s="7"/>
      <c r="AG90" s="7"/>
      <c r="AH90" s="7"/>
    </row>
    <row r="91" spans="1:34" x14ac:dyDescent="0.2">
      <c r="A91" s="5">
        <v>2020</v>
      </c>
      <c r="B91" s="2" t="s">
        <v>722</v>
      </c>
      <c r="C91" s="2" t="s">
        <v>735</v>
      </c>
      <c r="D91" s="2" t="s">
        <v>674</v>
      </c>
      <c r="E91" s="24">
        <v>42692626</v>
      </c>
      <c r="F91" s="24">
        <v>24339000</v>
      </c>
      <c r="G91" s="24">
        <v>42025415</v>
      </c>
      <c r="H91" s="2">
        <v>0</v>
      </c>
      <c r="S91" s="2"/>
      <c r="T91" s="2"/>
      <c r="AB91" s="7"/>
      <c r="AC91" s="7"/>
      <c r="AD91" s="7"/>
      <c r="AE91" s="7"/>
      <c r="AF91" s="7"/>
      <c r="AG91" s="7"/>
      <c r="AH91" s="7"/>
    </row>
    <row r="92" spans="1:34" x14ac:dyDescent="0.2">
      <c r="A92" s="5">
        <v>2020</v>
      </c>
      <c r="B92" s="2" t="s">
        <v>721</v>
      </c>
      <c r="C92" s="2" t="s">
        <v>736</v>
      </c>
      <c r="D92" s="2" t="s">
        <v>674</v>
      </c>
      <c r="E92" s="24">
        <v>25011461</v>
      </c>
      <c r="F92" s="24">
        <v>30690134</v>
      </c>
      <c r="G92" s="24">
        <v>35028844</v>
      </c>
      <c r="H92" s="2">
        <v>0</v>
      </c>
      <c r="S92" s="2"/>
      <c r="T92" s="2"/>
      <c r="AB92" s="7"/>
      <c r="AC92" s="7"/>
      <c r="AD92" s="7"/>
      <c r="AE92" s="7"/>
      <c r="AF92" s="7"/>
      <c r="AG92" s="7"/>
      <c r="AH92" s="7"/>
    </row>
    <row r="93" spans="1:34" x14ac:dyDescent="0.2">
      <c r="A93" s="5">
        <v>2020</v>
      </c>
      <c r="B93" s="2" t="s">
        <v>722</v>
      </c>
      <c r="C93" s="2" t="s">
        <v>491</v>
      </c>
      <c r="D93" s="2" t="s">
        <v>674</v>
      </c>
      <c r="E93" s="24">
        <v>17363675</v>
      </c>
      <c r="F93" s="24">
        <v>9486403</v>
      </c>
      <c r="G93" s="2">
        <v>0</v>
      </c>
      <c r="H93" s="2">
        <v>0</v>
      </c>
      <c r="S93" s="2"/>
      <c r="T93" s="2"/>
      <c r="AB93" s="7"/>
      <c r="AC93" s="7"/>
      <c r="AD93" s="7"/>
      <c r="AE93" s="7"/>
      <c r="AF93" s="7"/>
      <c r="AG93" s="7"/>
      <c r="AH93" s="7"/>
    </row>
    <row r="94" spans="1:34" x14ac:dyDescent="0.2">
      <c r="A94" s="5">
        <v>2020</v>
      </c>
      <c r="B94" s="2" t="s">
        <v>721</v>
      </c>
      <c r="C94" s="2" t="s">
        <v>492</v>
      </c>
      <c r="D94" s="2" t="s">
        <v>674</v>
      </c>
      <c r="E94" s="24">
        <v>19951231</v>
      </c>
      <c r="F94" s="24">
        <v>7647415</v>
      </c>
      <c r="G94" s="2">
        <v>0</v>
      </c>
      <c r="H94" s="2">
        <v>0</v>
      </c>
      <c r="S94" s="2"/>
      <c r="T94" s="2"/>
      <c r="AB94" s="7"/>
      <c r="AC94" s="7"/>
      <c r="AD94" s="7"/>
      <c r="AE94" s="7"/>
      <c r="AF94" s="7"/>
      <c r="AG94" s="7"/>
      <c r="AH94" s="7"/>
    </row>
    <row r="95" spans="1:34" x14ac:dyDescent="0.2">
      <c r="A95" s="5">
        <v>2020</v>
      </c>
      <c r="B95" s="2" t="s">
        <v>721</v>
      </c>
      <c r="C95" s="2" t="s">
        <v>737</v>
      </c>
      <c r="D95" s="2" t="s">
        <v>674</v>
      </c>
      <c r="E95" s="24">
        <v>19918439</v>
      </c>
      <c r="F95" s="24">
        <v>12926130</v>
      </c>
      <c r="G95" s="24">
        <v>16895824</v>
      </c>
      <c r="H95" s="2">
        <v>0</v>
      </c>
      <c r="S95" s="2"/>
      <c r="T95" s="2"/>
      <c r="AB95" s="7"/>
      <c r="AC95" s="7"/>
      <c r="AD95" s="7"/>
      <c r="AE95" s="7"/>
      <c r="AF95" s="7"/>
      <c r="AG95" s="7"/>
      <c r="AH95" s="7"/>
    </row>
    <row r="96" spans="1:34" x14ac:dyDescent="0.2">
      <c r="A96" s="5">
        <v>2020</v>
      </c>
      <c r="B96" s="2" t="s">
        <v>722</v>
      </c>
      <c r="C96" s="2" t="s">
        <v>738</v>
      </c>
      <c r="D96" s="2" t="s">
        <v>674</v>
      </c>
      <c r="E96" s="24">
        <v>16062592</v>
      </c>
      <c r="F96" s="24">
        <v>6531959</v>
      </c>
      <c r="G96" s="24">
        <v>22841254</v>
      </c>
      <c r="H96" s="2">
        <v>0</v>
      </c>
      <c r="S96" s="2"/>
      <c r="T96" s="2"/>
      <c r="AB96" s="7"/>
      <c r="AC96" s="7"/>
      <c r="AD96" s="7"/>
      <c r="AE96" s="7"/>
      <c r="AF96" s="7"/>
      <c r="AG96" s="7"/>
      <c r="AH96" s="7"/>
    </row>
    <row r="97" spans="1:34" x14ac:dyDescent="0.2">
      <c r="A97" s="5">
        <v>2020</v>
      </c>
      <c r="B97" s="2" t="s">
        <v>473</v>
      </c>
      <c r="C97" s="2" t="s">
        <v>723</v>
      </c>
      <c r="D97" s="2" t="s">
        <v>675</v>
      </c>
      <c r="E97" s="2">
        <v>0</v>
      </c>
      <c r="F97" s="24">
        <v>1000779</v>
      </c>
      <c r="G97" s="2">
        <v>0</v>
      </c>
      <c r="H97" s="2">
        <v>0</v>
      </c>
      <c r="S97" s="2"/>
      <c r="T97" s="2"/>
      <c r="AB97" s="7"/>
      <c r="AC97" s="7"/>
      <c r="AD97" s="7"/>
      <c r="AE97" s="7"/>
      <c r="AF97" s="7"/>
      <c r="AG97" s="7"/>
      <c r="AH97" s="7"/>
    </row>
    <row r="98" spans="1:34" x14ac:dyDescent="0.2">
      <c r="A98" s="5">
        <v>2020</v>
      </c>
      <c r="B98" s="2" t="s">
        <v>473</v>
      </c>
      <c r="C98" s="2" t="s">
        <v>724</v>
      </c>
      <c r="D98" s="2" t="s">
        <v>675</v>
      </c>
      <c r="E98" s="2">
        <v>0</v>
      </c>
      <c r="F98" s="24">
        <v>970000</v>
      </c>
      <c r="G98" s="2">
        <v>0</v>
      </c>
      <c r="H98" s="2">
        <v>0</v>
      </c>
      <c r="S98" s="2"/>
      <c r="T98" s="2"/>
      <c r="AB98" s="7"/>
      <c r="AC98" s="7"/>
      <c r="AD98" s="7"/>
      <c r="AE98" s="7"/>
      <c r="AF98" s="7"/>
      <c r="AG98" s="7"/>
      <c r="AH98" s="7"/>
    </row>
    <row r="99" spans="1:34" x14ac:dyDescent="0.2">
      <c r="A99" s="5">
        <v>2020</v>
      </c>
      <c r="B99" s="2" t="s">
        <v>473</v>
      </c>
      <c r="C99" s="2" t="s">
        <v>725</v>
      </c>
      <c r="D99" s="2" t="s">
        <v>675</v>
      </c>
      <c r="E99" s="2">
        <v>0</v>
      </c>
      <c r="F99" s="24">
        <v>1801656</v>
      </c>
      <c r="G99" s="2">
        <v>0</v>
      </c>
      <c r="H99" s="2">
        <v>0</v>
      </c>
      <c r="S99" s="2"/>
      <c r="T99" s="2"/>
      <c r="AB99" s="7"/>
      <c r="AC99" s="7"/>
      <c r="AD99" s="7"/>
      <c r="AE99" s="7"/>
      <c r="AF99" s="7"/>
      <c r="AG99" s="7"/>
      <c r="AH99" s="7"/>
    </row>
    <row r="100" spans="1:34" x14ac:dyDescent="0.2">
      <c r="A100" s="5">
        <v>2020</v>
      </c>
      <c r="B100" s="2" t="s">
        <v>473</v>
      </c>
      <c r="C100" s="2" t="s">
        <v>726</v>
      </c>
      <c r="D100" s="2" t="s">
        <v>675</v>
      </c>
      <c r="E100" s="2">
        <v>0</v>
      </c>
      <c r="F100" s="24">
        <v>1000000</v>
      </c>
      <c r="G100" s="2">
        <v>0</v>
      </c>
      <c r="H100" s="2">
        <v>0</v>
      </c>
      <c r="S100" s="2"/>
      <c r="T100" s="2"/>
      <c r="AB100" s="7"/>
      <c r="AC100" s="7"/>
      <c r="AD100" s="7"/>
      <c r="AE100" s="7"/>
      <c r="AF100" s="7"/>
      <c r="AG100" s="7"/>
      <c r="AH100" s="7"/>
    </row>
    <row r="101" spans="1:34" x14ac:dyDescent="0.2">
      <c r="A101" s="5">
        <v>2020</v>
      </c>
      <c r="B101" s="2" t="s">
        <v>473</v>
      </c>
      <c r="C101" s="2" t="s">
        <v>727</v>
      </c>
      <c r="D101" s="2" t="s">
        <v>675</v>
      </c>
      <c r="E101" s="2">
        <v>0</v>
      </c>
      <c r="F101" s="24">
        <v>2101723</v>
      </c>
      <c r="G101" s="2">
        <v>0</v>
      </c>
      <c r="H101" s="2">
        <v>0</v>
      </c>
      <c r="S101" s="2"/>
      <c r="T101" s="2"/>
      <c r="AB101" s="7"/>
      <c r="AC101" s="7"/>
      <c r="AD101" s="7"/>
      <c r="AE101" s="7"/>
      <c r="AF101" s="7"/>
      <c r="AG101" s="7"/>
      <c r="AH101" s="7"/>
    </row>
    <row r="102" spans="1:34" x14ac:dyDescent="0.2">
      <c r="A102" s="5">
        <v>2020</v>
      </c>
      <c r="B102" s="2" t="s">
        <v>473</v>
      </c>
      <c r="C102" s="2" t="s">
        <v>728</v>
      </c>
      <c r="D102" s="2" t="s">
        <v>675</v>
      </c>
      <c r="E102" s="2">
        <v>0</v>
      </c>
      <c r="F102" s="24">
        <v>0</v>
      </c>
      <c r="G102" s="2">
        <v>0</v>
      </c>
      <c r="H102" s="2">
        <v>0</v>
      </c>
      <c r="S102" s="2"/>
      <c r="T102" s="2"/>
      <c r="AB102" s="7"/>
      <c r="AC102" s="7"/>
      <c r="AD102" s="7"/>
      <c r="AE102" s="7"/>
      <c r="AF102" s="7"/>
      <c r="AG102" s="7"/>
      <c r="AH102" s="7"/>
    </row>
    <row r="103" spans="1:34" x14ac:dyDescent="0.2">
      <c r="A103" s="5">
        <v>2020</v>
      </c>
      <c r="B103" s="2" t="s">
        <v>473</v>
      </c>
      <c r="C103" s="2" t="s">
        <v>729</v>
      </c>
      <c r="D103" s="2" t="s">
        <v>675</v>
      </c>
      <c r="E103" s="2">
        <v>0</v>
      </c>
      <c r="F103" s="24">
        <v>0</v>
      </c>
      <c r="G103" s="2">
        <v>0</v>
      </c>
      <c r="H103" s="2">
        <v>0</v>
      </c>
      <c r="S103" s="2"/>
      <c r="T103" s="2"/>
      <c r="AB103" s="7"/>
      <c r="AC103" s="7"/>
      <c r="AD103" s="7"/>
      <c r="AE103" s="7"/>
      <c r="AF103" s="7"/>
      <c r="AG103" s="7"/>
      <c r="AH103" s="7"/>
    </row>
    <row r="104" spans="1:34" x14ac:dyDescent="0.2">
      <c r="A104" s="5">
        <v>2020</v>
      </c>
      <c r="B104" s="2" t="s">
        <v>473</v>
      </c>
      <c r="C104" s="2" t="s">
        <v>730</v>
      </c>
      <c r="D104" s="2" t="s">
        <v>675</v>
      </c>
      <c r="E104" s="2">
        <v>0</v>
      </c>
      <c r="F104" s="24">
        <v>1190000</v>
      </c>
      <c r="G104" s="2">
        <v>0</v>
      </c>
      <c r="H104" s="2">
        <v>0</v>
      </c>
      <c r="S104" s="2"/>
      <c r="T104" s="2"/>
      <c r="AB104" s="7"/>
      <c r="AC104" s="7"/>
      <c r="AD104" s="7"/>
      <c r="AE104" s="7"/>
      <c r="AF104" s="7"/>
      <c r="AG104" s="7"/>
      <c r="AH104" s="7"/>
    </row>
    <row r="105" spans="1:34" x14ac:dyDescent="0.2">
      <c r="A105" s="5">
        <v>2020</v>
      </c>
      <c r="B105" s="2" t="s">
        <v>473</v>
      </c>
      <c r="C105" s="2" t="s">
        <v>482</v>
      </c>
      <c r="D105" s="2" t="s">
        <v>675</v>
      </c>
      <c r="E105" s="2">
        <v>0</v>
      </c>
      <c r="F105" s="24">
        <v>1045816</v>
      </c>
      <c r="G105" s="2">
        <v>0</v>
      </c>
      <c r="H105" s="2">
        <v>0</v>
      </c>
      <c r="S105" s="2"/>
      <c r="T105" s="2"/>
      <c r="AB105" s="7"/>
      <c r="AC105" s="7"/>
      <c r="AD105" s="7"/>
      <c r="AE105" s="7"/>
      <c r="AF105" s="7"/>
      <c r="AG105" s="7"/>
      <c r="AH105" s="7"/>
    </row>
    <row r="106" spans="1:34" x14ac:dyDescent="0.2">
      <c r="A106" s="5">
        <v>2020</v>
      </c>
      <c r="B106" s="2" t="s">
        <v>721</v>
      </c>
      <c r="C106" s="2" t="s">
        <v>731</v>
      </c>
      <c r="D106" s="2" t="s">
        <v>675</v>
      </c>
      <c r="E106" s="2">
        <v>0</v>
      </c>
      <c r="F106" s="24">
        <v>5316098</v>
      </c>
      <c r="G106" s="2">
        <v>0</v>
      </c>
      <c r="H106" s="2">
        <v>0</v>
      </c>
      <c r="S106" s="2"/>
      <c r="T106" s="2"/>
      <c r="AB106" s="7"/>
      <c r="AC106" s="7"/>
      <c r="AD106" s="7"/>
      <c r="AE106" s="7"/>
      <c r="AF106" s="7"/>
      <c r="AG106" s="7"/>
      <c r="AH106" s="7"/>
    </row>
    <row r="107" spans="1:34" x14ac:dyDescent="0.2">
      <c r="A107" s="5">
        <v>2020</v>
      </c>
      <c r="B107" s="2" t="s">
        <v>721</v>
      </c>
      <c r="C107" s="2" t="s">
        <v>732</v>
      </c>
      <c r="D107" s="2" t="s">
        <v>675</v>
      </c>
      <c r="E107" s="2">
        <v>0</v>
      </c>
      <c r="F107" s="24">
        <v>5401517</v>
      </c>
      <c r="G107" s="2">
        <v>0</v>
      </c>
      <c r="H107" s="2">
        <v>0</v>
      </c>
      <c r="S107" s="2"/>
      <c r="T107" s="2"/>
      <c r="AB107" s="7"/>
      <c r="AC107" s="7"/>
      <c r="AD107" s="7"/>
      <c r="AE107" s="7"/>
      <c r="AF107" s="7"/>
      <c r="AG107" s="7"/>
      <c r="AH107" s="7"/>
    </row>
    <row r="108" spans="1:34" x14ac:dyDescent="0.2">
      <c r="A108" s="5">
        <v>2020</v>
      </c>
      <c r="B108" s="2" t="s">
        <v>722</v>
      </c>
      <c r="C108" s="2" t="s">
        <v>733</v>
      </c>
      <c r="D108" s="2" t="s">
        <v>675</v>
      </c>
      <c r="E108" s="2">
        <v>0</v>
      </c>
      <c r="F108" s="24">
        <v>3994000</v>
      </c>
      <c r="G108" s="2">
        <v>0</v>
      </c>
      <c r="H108" s="2">
        <v>0</v>
      </c>
      <c r="S108" s="2"/>
      <c r="T108" s="2"/>
      <c r="AB108" s="7"/>
      <c r="AC108" s="7"/>
      <c r="AD108" s="7"/>
      <c r="AE108" s="7"/>
      <c r="AF108" s="7"/>
      <c r="AG108" s="7"/>
      <c r="AH108" s="7"/>
    </row>
    <row r="109" spans="1:34" x14ac:dyDescent="0.2">
      <c r="A109" s="5">
        <v>2020</v>
      </c>
      <c r="B109" s="2" t="s">
        <v>722</v>
      </c>
      <c r="C109" s="2" t="s">
        <v>734</v>
      </c>
      <c r="D109" s="2" t="s">
        <v>675</v>
      </c>
      <c r="E109" s="2">
        <v>0</v>
      </c>
      <c r="F109" s="24">
        <v>5130000</v>
      </c>
      <c r="G109" s="2">
        <v>0</v>
      </c>
      <c r="H109" s="2">
        <v>0</v>
      </c>
      <c r="S109" s="2"/>
      <c r="T109" s="2"/>
      <c r="AB109" s="7"/>
      <c r="AC109" s="7"/>
      <c r="AD109" s="7"/>
      <c r="AE109" s="7"/>
      <c r="AF109" s="7"/>
      <c r="AG109" s="7"/>
      <c r="AH109" s="7"/>
    </row>
    <row r="110" spans="1:34" x14ac:dyDescent="0.2">
      <c r="A110" s="5">
        <v>2020</v>
      </c>
      <c r="B110" s="2" t="s">
        <v>722</v>
      </c>
      <c r="C110" s="2" t="s">
        <v>735</v>
      </c>
      <c r="D110" s="2" t="s">
        <v>675</v>
      </c>
      <c r="E110" s="2">
        <v>0</v>
      </c>
      <c r="F110" s="24">
        <v>2991457</v>
      </c>
      <c r="G110" s="2">
        <v>0</v>
      </c>
      <c r="H110" s="2">
        <v>0</v>
      </c>
      <c r="S110" s="2"/>
      <c r="T110" s="2"/>
      <c r="AB110" s="7"/>
      <c r="AC110" s="7"/>
      <c r="AD110" s="7"/>
      <c r="AE110" s="7"/>
      <c r="AF110" s="7"/>
      <c r="AG110" s="7"/>
      <c r="AH110" s="7"/>
    </row>
    <row r="111" spans="1:34" x14ac:dyDescent="0.2">
      <c r="A111" s="5">
        <v>2020</v>
      </c>
      <c r="B111" s="2" t="s">
        <v>721</v>
      </c>
      <c r="C111" s="2" t="s">
        <v>736</v>
      </c>
      <c r="D111" s="2" t="s">
        <v>675</v>
      </c>
      <c r="E111" s="2">
        <v>0</v>
      </c>
      <c r="F111" s="24">
        <v>3380000</v>
      </c>
      <c r="G111" s="2">
        <v>0</v>
      </c>
      <c r="H111" s="2">
        <v>0</v>
      </c>
      <c r="S111" s="2"/>
      <c r="T111" s="2"/>
      <c r="AB111" s="7"/>
      <c r="AC111" s="7"/>
      <c r="AD111" s="7"/>
      <c r="AE111" s="7"/>
      <c r="AF111" s="7"/>
      <c r="AG111" s="7"/>
      <c r="AH111" s="7"/>
    </row>
    <row r="112" spans="1:34" x14ac:dyDescent="0.2">
      <c r="A112" s="5">
        <v>2020</v>
      </c>
      <c r="B112" s="2" t="s">
        <v>722</v>
      </c>
      <c r="C112" s="2" t="s">
        <v>491</v>
      </c>
      <c r="D112" s="2" t="s">
        <v>675</v>
      </c>
      <c r="E112" s="2">
        <v>0</v>
      </c>
      <c r="F112" s="24">
        <v>2590896</v>
      </c>
      <c r="G112" s="2">
        <v>0</v>
      </c>
      <c r="H112" s="2">
        <v>0</v>
      </c>
      <c r="S112" s="2"/>
      <c r="T112" s="2"/>
      <c r="AB112" s="7"/>
      <c r="AC112" s="7"/>
      <c r="AD112" s="7"/>
      <c r="AE112" s="7"/>
      <c r="AF112" s="7"/>
      <c r="AG112" s="7"/>
      <c r="AH112" s="7"/>
    </row>
    <row r="113" spans="1:34" x14ac:dyDescent="0.2">
      <c r="A113" s="5">
        <v>2020</v>
      </c>
      <c r="B113" s="2" t="s">
        <v>721</v>
      </c>
      <c r="C113" s="2" t="s">
        <v>492</v>
      </c>
      <c r="D113" s="2" t="s">
        <v>675</v>
      </c>
      <c r="E113" s="2">
        <v>0</v>
      </c>
      <c r="F113" s="24">
        <v>0</v>
      </c>
      <c r="G113" s="2">
        <v>0</v>
      </c>
      <c r="H113" s="2">
        <v>0</v>
      </c>
      <c r="S113" s="2"/>
      <c r="T113" s="2"/>
      <c r="AB113" s="7"/>
      <c r="AC113" s="7"/>
      <c r="AD113" s="7"/>
      <c r="AE113" s="7"/>
      <c r="AF113" s="7"/>
      <c r="AG113" s="7"/>
      <c r="AH113" s="7"/>
    </row>
    <row r="114" spans="1:34" x14ac:dyDescent="0.2">
      <c r="A114" s="5">
        <v>2020</v>
      </c>
      <c r="B114" s="2" t="s">
        <v>721</v>
      </c>
      <c r="C114" s="2" t="s">
        <v>737</v>
      </c>
      <c r="D114" s="2" t="s">
        <v>675</v>
      </c>
      <c r="E114" s="2">
        <v>0</v>
      </c>
      <c r="F114" s="24">
        <v>4650887</v>
      </c>
      <c r="G114" s="2">
        <v>0</v>
      </c>
      <c r="H114" s="2">
        <v>0</v>
      </c>
      <c r="S114" s="2"/>
      <c r="T114" s="2"/>
      <c r="AB114" s="7"/>
      <c r="AC114" s="7"/>
      <c r="AD114" s="7"/>
      <c r="AE114" s="7"/>
      <c r="AF114" s="7"/>
      <c r="AG114" s="7"/>
      <c r="AH114" s="7"/>
    </row>
    <row r="115" spans="1:34" x14ac:dyDescent="0.2">
      <c r="A115" s="5">
        <v>2020</v>
      </c>
      <c r="B115" s="2" t="s">
        <v>722</v>
      </c>
      <c r="C115" s="2" t="s">
        <v>738</v>
      </c>
      <c r="D115" s="2" t="s">
        <v>675</v>
      </c>
      <c r="E115" s="2">
        <v>0</v>
      </c>
      <c r="F115" s="24">
        <v>1670000</v>
      </c>
      <c r="G115" s="2">
        <v>0</v>
      </c>
      <c r="H115" s="2">
        <v>0</v>
      </c>
      <c r="S115" s="2"/>
      <c r="T115" s="2"/>
      <c r="X115" s="23"/>
      <c r="Y115" s="23"/>
      <c r="AB115" s="7"/>
      <c r="AC115" s="7"/>
      <c r="AD115" s="7"/>
      <c r="AE115" s="7"/>
      <c r="AF115" s="7"/>
      <c r="AG115" s="7"/>
      <c r="AH115" s="7"/>
    </row>
    <row r="116" spans="1:34" x14ac:dyDescent="0.2">
      <c r="A116" s="5">
        <v>2020</v>
      </c>
      <c r="B116" s="2" t="s">
        <v>473</v>
      </c>
      <c r="C116" s="2" t="s">
        <v>723</v>
      </c>
      <c r="D116" s="2" t="s">
        <v>676</v>
      </c>
      <c r="E116" s="2">
        <v>0</v>
      </c>
      <c r="F116" s="2">
        <v>0</v>
      </c>
      <c r="G116" s="2">
        <v>0</v>
      </c>
      <c r="H116" s="2">
        <v>564662</v>
      </c>
      <c r="S116" s="2"/>
      <c r="T116" s="2"/>
      <c r="W116" s="25">
        <v>8610</v>
      </c>
      <c r="X116" s="25">
        <v>8.77</v>
      </c>
      <c r="Y116" s="25">
        <v>67</v>
      </c>
      <c r="AB116" s="7"/>
      <c r="AC116" s="7"/>
      <c r="AD116" s="7"/>
      <c r="AE116" s="7"/>
      <c r="AF116" s="7"/>
      <c r="AG116" s="7"/>
      <c r="AH116" s="7"/>
    </row>
    <row r="117" spans="1:34" x14ac:dyDescent="0.2">
      <c r="A117" s="5">
        <v>2020</v>
      </c>
      <c r="B117" s="2" t="s">
        <v>473</v>
      </c>
      <c r="C117" s="2" t="s">
        <v>724</v>
      </c>
      <c r="D117" s="2" t="s">
        <v>676</v>
      </c>
      <c r="E117" s="2">
        <v>0</v>
      </c>
      <c r="F117" s="24">
        <v>5700764</v>
      </c>
      <c r="G117" s="2">
        <v>0</v>
      </c>
      <c r="H117" s="2">
        <v>491010</v>
      </c>
      <c r="S117" s="2"/>
      <c r="T117" s="2"/>
      <c r="W117" s="25">
        <v>12140</v>
      </c>
      <c r="X117" s="25">
        <v>5.34</v>
      </c>
      <c r="Y117" s="25">
        <v>71.8</v>
      </c>
      <c r="AB117" s="7"/>
      <c r="AC117" s="7"/>
      <c r="AD117" s="7"/>
      <c r="AE117" s="7"/>
      <c r="AF117" s="7"/>
      <c r="AG117" s="7"/>
      <c r="AH117" s="7"/>
    </row>
    <row r="118" spans="1:34" x14ac:dyDescent="0.2">
      <c r="A118" s="5">
        <v>2020</v>
      </c>
      <c r="B118" s="2" t="s">
        <v>473</v>
      </c>
      <c r="C118" s="2" t="s">
        <v>725</v>
      </c>
      <c r="D118" s="2" t="s">
        <v>676</v>
      </c>
      <c r="E118" s="2">
        <v>0</v>
      </c>
      <c r="F118" s="24">
        <v>3325446</v>
      </c>
      <c r="G118" s="2">
        <v>0</v>
      </c>
      <c r="H118" s="2">
        <v>417358</v>
      </c>
      <c r="S118" s="2"/>
      <c r="T118" s="2"/>
      <c r="W118" s="25">
        <v>10654</v>
      </c>
      <c r="X118" s="25">
        <v>3.82</v>
      </c>
      <c r="Y118" s="25">
        <v>70.83</v>
      </c>
      <c r="AB118" s="7"/>
      <c r="AC118" s="7"/>
      <c r="AD118" s="7"/>
      <c r="AE118" s="7"/>
      <c r="AF118" s="7"/>
      <c r="AG118" s="7"/>
      <c r="AH118" s="7"/>
    </row>
    <row r="119" spans="1:34" x14ac:dyDescent="0.2">
      <c r="A119" s="5">
        <v>2020</v>
      </c>
      <c r="B119" s="2" t="s">
        <v>473</v>
      </c>
      <c r="C119" s="2" t="s">
        <v>726</v>
      </c>
      <c r="D119" s="2" t="s">
        <v>676</v>
      </c>
      <c r="E119" s="2">
        <v>0</v>
      </c>
      <c r="F119" s="24">
        <v>3500000</v>
      </c>
      <c r="G119" s="2">
        <v>0</v>
      </c>
      <c r="H119" s="2">
        <v>638313</v>
      </c>
      <c r="S119" s="2"/>
      <c r="T119" s="2"/>
      <c r="W119" s="25">
        <v>10121</v>
      </c>
      <c r="X119" s="25">
        <v>4.92</v>
      </c>
      <c r="Y119" s="25">
        <v>74.599999999999994</v>
      </c>
      <c r="AB119" s="7"/>
      <c r="AC119" s="7"/>
      <c r="AD119" s="7"/>
      <c r="AE119" s="7"/>
      <c r="AF119" s="7"/>
      <c r="AG119" s="7"/>
      <c r="AH119" s="7"/>
    </row>
    <row r="120" spans="1:34" x14ac:dyDescent="0.2">
      <c r="A120" s="5">
        <v>2020</v>
      </c>
      <c r="B120" s="2" t="s">
        <v>473</v>
      </c>
      <c r="C120" s="2" t="s">
        <v>727</v>
      </c>
      <c r="D120" s="2" t="s">
        <v>676</v>
      </c>
      <c r="E120" s="2">
        <v>0</v>
      </c>
      <c r="F120" s="24">
        <v>1662723</v>
      </c>
      <c r="G120" s="2">
        <v>0</v>
      </c>
      <c r="H120" s="2">
        <v>491010</v>
      </c>
      <c r="S120" s="2"/>
      <c r="T120" s="2"/>
      <c r="W120" s="25">
        <v>10610</v>
      </c>
      <c r="X120" s="25">
        <v>4.13</v>
      </c>
      <c r="Y120" s="25">
        <v>75.09</v>
      </c>
      <c r="AB120" s="7"/>
      <c r="AC120" s="7"/>
      <c r="AD120" s="7"/>
      <c r="AE120" s="7"/>
      <c r="AF120" s="7"/>
      <c r="AG120" s="7"/>
      <c r="AH120" s="7"/>
    </row>
    <row r="121" spans="1:34" x14ac:dyDescent="0.2">
      <c r="A121" s="5">
        <v>2020</v>
      </c>
      <c r="B121" s="2" t="s">
        <v>473</v>
      </c>
      <c r="C121" s="2" t="s">
        <v>728</v>
      </c>
      <c r="D121" s="2" t="s">
        <v>676</v>
      </c>
      <c r="E121" s="2">
        <v>0</v>
      </c>
      <c r="F121" s="24">
        <v>7900255</v>
      </c>
      <c r="G121" s="2">
        <v>0</v>
      </c>
      <c r="H121" s="2">
        <v>564662</v>
      </c>
      <c r="S121" s="2"/>
      <c r="T121" s="2"/>
      <c r="W121" s="25">
        <v>13246</v>
      </c>
      <c r="X121" s="25">
        <v>8.2100000000000009</v>
      </c>
      <c r="Y121" s="25">
        <v>66.53</v>
      </c>
      <c r="AB121" s="7"/>
      <c r="AC121" s="7"/>
      <c r="AD121" s="7"/>
      <c r="AE121" s="7"/>
      <c r="AF121" s="7"/>
      <c r="AG121" s="7"/>
      <c r="AH121" s="7"/>
    </row>
    <row r="122" spans="1:34" x14ac:dyDescent="0.2">
      <c r="A122" s="5">
        <v>2020</v>
      </c>
      <c r="B122" s="2" t="s">
        <v>473</v>
      </c>
      <c r="C122" s="2" t="s">
        <v>729</v>
      </c>
      <c r="D122" s="2" t="s">
        <v>676</v>
      </c>
      <c r="E122" s="2">
        <v>0</v>
      </c>
      <c r="F122" s="24">
        <v>3325446</v>
      </c>
      <c r="G122" s="2">
        <v>0</v>
      </c>
      <c r="H122" s="2">
        <v>564662</v>
      </c>
      <c r="S122" s="2"/>
      <c r="T122" s="2"/>
      <c r="W122" s="25">
        <v>9294</v>
      </c>
      <c r="X122" s="25">
        <v>5.12</v>
      </c>
      <c r="Y122" s="25">
        <v>68.040000000000006</v>
      </c>
      <c r="AB122" s="7"/>
      <c r="AC122" s="7"/>
      <c r="AD122" s="7"/>
      <c r="AE122" s="7"/>
      <c r="AF122" s="7"/>
      <c r="AG122" s="7"/>
      <c r="AH122" s="7"/>
    </row>
    <row r="123" spans="1:34" x14ac:dyDescent="0.2">
      <c r="A123" s="5">
        <v>2020</v>
      </c>
      <c r="B123" s="2" t="s">
        <v>473</v>
      </c>
      <c r="C123" s="2" t="s">
        <v>730</v>
      </c>
      <c r="D123" s="2" t="s">
        <v>676</v>
      </c>
      <c r="E123" s="2">
        <v>0</v>
      </c>
      <c r="F123" s="2">
        <v>0</v>
      </c>
      <c r="G123" s="2">
        <v>0</v>
      </c>
      <c r="H123" s="2">
        <v>491010</v>
      </c>
      <c r="S123" s="2"/>
      <c r="T123" s="2"/>
      <c r="W123" s="25">
        <v>11261</v>
      </c>
      <c r="X123" s="25">
        <v>7.48</v>
      </c>
      <c r="Y123" s="25">
        <v>70.23</v>
      </c>
      <c r="AB123" s="7"/>
      <c r="AC123" s="7"/>
      <c r="AD123" s="7"/>
      <c r="AE123" s="7"/>
      <c r="AF123" s="7"/>
      <c r="AG123" s="7"/>
      <c r="AH123" s="7"/>
    </row>
    <row r="124" spans="1:34" x14ac:dyDescent="0.2">
      <c r="A124" s="5">
        <v>2020</v>
      </c>
      <c r="B124" s="2" t="s">
        <v>473</v>
      </c>
      <c r="C124" s="2" t="s">
        <v>482</v>
      </c>
      <c r="D124" s="2" t="s">
        <v>676</v>
      </c>
      <c r="E124" s="2">
        <v>0</v>
      </c>
      <c r="F124" s="2">
        <v>0</v>
      </c>
      <c r="G124" s="2">
        <v>0</v>
      </c>
      <c r="H124" s="2">
        <v>491010</v>
      </c>
      <c r="S124" s="2"/>
      <c r="T124" s="2"/>
      <c r="W124" s="25">
        <v>11000</v>
      </c>
      <c r="X124" s="25">
        <v>5.24</v>
      </c>
      <c r="Y124" s="25">
        <v>70.650000000000006</v>
      </c>
      <c r="AB124" s="7"/>
      <c r="AC124" s="7"/>
      <c r="AD124" s="7"/>
      <c r="AE124" s="7"/>
      <c r="AF124" s="7"/>
      <c r="AG124" s="7"/>
      <c r="AH124" s="7"/>
    </row>
    <row r="125" spans="1:34" x14ac:dyDescent="0.2">
      <c r="A125" s="5">
        <v>2020</v>
      </c>
      <c r="B125" s="2" t="s">
        <v>721</v>
      </c>
      <c r="C125" s="2" t="s">
        <v>731</v>
      </c>
      <c r="D125" s="2" t="s">
        <v>676</v>
      </c>
      <c r="E125" s="2">
        <v>0</v>
      </c>
      <c r="F125" s="2">
        <v>1500000</v>
      </c>
      <c r="G125" s="2">
        <v>0</v>
      </c>
      <c r="H125" s="2">
        <v>417358</v>
      </c>
      <c r="S125" s="2"/>
      <c r="T125" s="2"/>
      <c r="W125" s="25">
        <v>11456</v>
      </c>
      <c r="X125" s="25">
        <v>5.13</v>
      </c>
      <c r="Y125" s="25">
        <v>70.81</v>
      </c>
      <c r="AB125" s="7"/>
      <c r="AC125" s="7"/>
      <c r="AD125" s="7"/>
      <c r="AE125" s="7"/>
      <c r="AF125" s="7"/>
      <c r="AG125" s="7"/>
      <c r="AH125" s="7"/>
    </row>
    <row r="126" spans="1:34" x14ac:dyDescent="0.2">
      <c r="A126" s="5">
        <v>2020</v>
      </c>
      <c r="B126" s="2" t="s">
        <v>721</v>
      </c>
      <c r="C126" s="2" t="s">
        <v>732</v>
      </c>
      <c r="D126" s="2" t="s">
        <v>676</v>
      </c>
      <c r="E126" s="2">
        <v>0</v>
      </c>
      <c r="F126" s="24">
        <v>6317707</v>
      </c>
      <c r="G126" s="2">
        <v>0</v>
      </c>
      <c r="H126" s="2">
        <v>417358</v>
      </c>
      <c r="S126" s="2"/>
      <c r="T126" s="2"/>
      <c r="W126" s="25">
        <v>9088</v>
      </c>
      <c r="X126" s="25">
        <v>3.36</v>
      </c>
      <c r="Y126" s="25">
        <v>66.92</v>
      </c>
      <c r="AB126" s="7"/>
      <c r="AC126" s="7"/>
      <c r="AD126" s="7"/>
      <c r="AE126" s="7"/>
      <c r="AF126" s="7"/>
      <c r="AG126" s="7"/>
      <c r="AH126" s="7"/>
    </row>
    <row r="127" spans="1:34" x14ac:dyDescent="0.2">
      <c r="A127" s="5">
        <v>2020</v>
      </c>
      <c r="B127" s="2" t="s">
        <v>722</v>
      </c>
      <c r="C127" s="2" t="s">
        <v>733</v>
      </c>
      <c r="D127" s="2" t="s">
        <v>676</v>
      </c>
      <c r="E127" s="2">
        <v>0</v>
      </c>
      <c r="F127" s="24">
        <v>5294000</v>
      </c>
      <c r="G127" s="2">
        <v>0</v>
      </c>
      <c r="H127" s="2">
        <v>417358</v>
      </c>
      <c r="S127" s="2"/>
      <c r="T127" s="2"/>
      <c r="W127" s="25">
        <v>11574</v>
      </c>
      <c r="X127" s="25">
        <v>4.8</v>
      </c>
      <c r="Y127" s="25">
        <v>71.42</v>
      </c>
      <c r="AB127" s="7"/>
      <c r="AC127" s="7"/>
      <c r="AD127" s="7"/>
      <c r="AE127" s="7"/>
      <c r="AF127" s="7"/>
      <c r="AG127" s="7"/>
      <c r="AH127" s="7"/>
    </row>
    <row r="128" spans="1:34" x14ac:dyDescent="0.2">
      <c r="A128" s="5">
        <v>2020</v>
      </c>
      <c r="B128" s="2" t="s">
        <v>722</v>
      </c>
      <c r="C128" s="2" t="s">
        <v>734</v>
      </c>
      <c r="D128" s="2" t="s">
        <v>676</v>
      </c>
      <c r="E128" s="2">
        <v>0</v>
      </c>
      <c r="F128" s="24">
        <v>10195000</v>
      </c>
      <c r="G128" s="2">
        <v>0</v>
      </c>
      <c r="H128" s="2">
        <v>417358</v>
      </c>
      <c r="S128" s="2"/>
      <c r="T128" s="2"/>
      <c r="W128" s="25">
        <v>11776</v>
      </c>
      <c r="X128" s="25">
        <v>3.74</v>
      </c>
      <c r="Y128" s="25">
        <v>73.23</v>
      </c>
      <c r="AB128" s="7"/>
      <c r="AC128" s="7"/>
      <c r="AD128" s="7"/>
      <c r="AE128" s="7"/>
      <c r="AF128" s="7"/>
      <c r="AG128" s="7"/>
      <c r="AH128" s="7"/>
    </row>
    <row r="129" spans="1:34" x14ac:dyDescent="0.2">
      <c r="A129" s="5">
        <v>2020</v>
      </c>
      <c r="B129" s="2" t="s">
        <v>722</v>
      </c>
      <c r="C129" s="2" t="s">
        <v>735</v>
      </c>
      <c r="D129" s="2" t="s">
        <v>676</v>
      </c>
      <c r="E129" s="2">
        <v>0</v>
      </c>
      <c r="F129" s="24">
        <v>6902597</v>
      </c>
      <c r="G129" s="2">
        <v>0</v>
      </c>
      <c r="H129" s="2">
        <v>417358</v>
      </c>
      <c r="S129" s="2"/>
      <c r="T129" s="2"/>
      <c r="W129" s="25">
        <v>10028</v>
      </c>
      <c r="X129" s="25">
        <v>5.49</v>
      </c>
      <c r="Y129" s="25">
        <v>71.62</v>
      </c>
      <c r="AB129" s="7"/>
      <c r="AC129" s="7"/>
      <c r="AD129" s="7"/>
      <c r="AE129" s="7"/>
      <c r="AF129" s="7"/>
      <c r="AG129" s="7"/>
      <c r="AH129" s="7"/>
    </row>
    <row r="130" spans="1:34" x14ac:dyDescent="0.2">
      <c r="A130" s="5">
        <v>2020</v>
      </c>
      <c r="B130" s="2" t="s">
        <v>721</v>
      </c>
      <c r="C130" s="2" t="s">
        <v>736</v>
      </c>
      <c r="D130" s="2" t="s">
        <v>676</v>
      </c>
      <c r="E130" s="2">
        <v>0</v>
      </c>
      <c r="F130" s="24">
        <v>9526282</v>
      </c>
      <c r="G130" s="2">
        <v>0</v>
      </c>
      <c r="H130" s="2">
        <v>417358</v>
      </c>
      <c r="S130" s="2"/>
      <c r="T130" s="2"/>
      <c r="W130" s="25">
        <v>12779</v>
      </c>
      <c r="X130" s="25">
        <v>5.75</v>
      </c>
      <c r="Y130" s="25">
        <v>69.790000000000006</v>
      </c>
      <c r="AB130" s="7"/>
      <c r="AC130" s="7"/>
      <c r="AD130" s="7"/>
      <c r="AE130" s="7"/>
      <c r="AF130" s="7"/>
      <c r="AG130" s="7"/>
      <c r="AH130" s="7"/>
    </row>
    <row r="131" spans="1:34" x14ac:dyDescent="0.2">
      <c r="A131" s="5">
        <v>2020</v>
      </c>
      <c r="B131" s="2" t="s">
        <v>722</v>
      </c>
      <c r="C131" s="2" t="s">
        <v>491</v>
      </c>
      <c r="D131" s="2" t="s">
        <v>676</v>
      </c>
      <c r="E131" s="2">
        <v>0</v>
      </c>
      <c r="F131" s="2">
        <v>1209929</v>
      </c>
      <c r="G131" s="2">
        <v>0</v>
      </c>
      <c r="H131" s="2">
        <v>417358</v>
      </c>
      <c r="S131" s="2"/>
      <c r="T131" s="2"/>
      <c r="W131" s="25">
        <v>12130</v>
      </c>
      <c r="X131" s="25">
        <v>4.8</v>
      </c>
      <c r="Y131" s="25">
        <v>65.75</v>
      </c>
      <c r="AB131" s="7"/>
      <c r="AC131" s="7"/>
      <c r="AD131" s="7"/>
      <c r="AE131" s="7"/>
      <c r="AF131" s="7"/>
      <c r="AG131" s="7"/>
      <c r="AH131" s="7"/>
    </row>
    <row r="132" spans="1:34" x14ac:dyDescent="0.2">
      <c r="A132" s="5">
        <v>2020</v>
      </c>
      <c r="B132" s="2" t="s">
        <v>721</v>
      </c>
      <c r="C132" s="2" t="s">
        <v>492</v>
      </c>
      <c r="D132" s="2" t="s">
        <v>676</v>
      </c>
      <c r="E132" s="2">
        <v>0</v>
      </c>
      <c r="F132" s="2">
        <v>1080016</v>
      </c>
      <c r="G132" s="2">
        <v>0</v>
      </c>
      <c r="H132" s="2">
        <v>417358</v>
      </c>
      <c r="S132" s="2"/>
      <c r="T132" s="2"/>
      <c r="W132" s="25">
        <v>11418</v>
      </c>
      <c r="X132" s="25">
        <v>5.44</v>
      </c>
      <c r="Y132" s="25">
        <v>72.69</v>
      </c>
      <c r="AB132" s="7"/>
      <c r="AC132" s="7"/>
      <c r="AD132" s="7"/>
      <c r="AE132" s="7"/>
      <c r="AF132" s="7"/>
      <c r="AG132" s="7"/>
      <c r="AH132" s="7"/>
    </row>
    <row r="133" spans="1:34" x14ac:dyDescent="0.2">
      <c r="A133" s="5">
        <v>2020</v>
      </c>
      <c r="B133" s="2" t="s">
        <v>721</v>
      </c>
      <c r="C133" s="2" t="s">
        <v>737</v>
      </c>
      <c r="D133" s="2" t="s">
        <v>676</v>
      </c>
      <c r="E133" s="2">
        <v>0</v>
      </c>
      <c r="F133" s="24">
        <v>3907954</v>
      </c>
      <c r="G133" s="2">
        <v>0</v>
      </c>
      <c r="H133" s="2">
        <v>417358</v>
      </c>
      <c r="S133" s="2"/>
      <c r="T133" s="2"/>
      <c r="W133" s="25">
        <v>8796</v>
      </c>
      <c r="X133" s="25">
        <v>2.2799999999999998</v>
      </c>
      <c r="Y133" s="25">
        <v>80.36</v>
      </c>
      <c r="AB133" s="7"/>
      <c r="AC133" s="7"/>
      <c r="AD133" s="7"/>
      <c r="AE133" s="7"/>
      <c r="AF133" s="7"/>
      <c r="AG133" s="7"/>
      <c r="AH133" s="7"/>
    </row>
    <row r="134" spans="1:34" x14ac:dyDescent="0.2">
      <c r="A134" s="5">
        <v>2020</v>
      </c>
      <c r="B134" s="2" t="s">
        <v>722</v>
      </c>
      <c r="C134" s="2" t="s">
        <v>738</v>
      </c>
      <c r="D134" s="2" t="s">
        <v>676</v>
      </c>
      <c r="E134" s="2">
        <v>0</v>
      </c>
      <c r="F134" s="24">
        <v>3000000</v>
      </c>
      <c r="G134" s="2">
        <v>0</v>
      </c>
      <c r="H134" s="2">
        <v>417358</v>
      </c>
      <c r="S134" s="2"/>
      <c r="T134" s="2"/>
      <c r="W134" s="25">
        <v>8739</v>
      </c>
      <c r="X134" s="25">
        <v>3.49</v>
      </c>
      <c r="Y134" s="25">
        <v>69.819999999999993</v>
      </c>
      <c r="AB134" s="7"/>
      <c r="AC134" s="7"/>
      <c r="AD134" s="7"/>
      <c r="AE134" s="7"/>
      <c r="AF134" s="7"/>
      <c r="AG134" s="7"/>
      <c r="AH134" s="7"/>
    </row>
    <row r="135" spans="1:34" x14ac:dyDescent="0.2">
      <c r="A135" s="5">
        <v>2020</v>
      </c>
      <c r="B135" s="2" t="s">
        <v>473</v>
      </c>
      <c r="C135" s="2" t="s">
        <v>723</v>
      </c>
      <c r="D135" s="2" t="s">
        <v>677</v>
      </c>
      <c r="E135" s="2">
        <v>0</v>
      </c>
      <c r="F135" s="2">
        <v>0</v>
      </c>
      <c r="G135" s="2">
        <v>0</v>
      </c>
      <c r="H135" s="2">
        <v>0</v>
      </c>
      <c r="S135" s="2"/>
      <c r="T135" s="2"/>
      <c r="AB135" s="7"/>
      <c r="AC135" s="7"/>
      <c r="AD135" s="7"/>
      <c r="AE135" s="7"/>
      <c r="AF135" s="7"/>
      <c r="AG135" s="7"/>
      <c r="AH135" s="7"/>
    </row>
    <row r="136" spans="1:34" x14ac:dyDescent="0.2">
      <c r="A136" s="5">
        <v>2020</v>
      </c>
      <c r="B136" s="2" t="s">
        <v>473</v>
      </c>
      <c r="C136" s="2" t="s">
        <v>724</v>
      </c>
      <c r="D136" s="2" t="s">
        <v>677</v>
      </c>
      <c r="E136" s="2">
        <v>0</v>
      </c>
      <c r="F136" s="2">
        <v>711780</v>
      </c>
      <c r="G136" s="2">
        <v>0</v>
      </c>
      <c r="H136" s="2">
        <v>0</v>
      </c>
      <c r="S136" s="2"/>
      <c r="T136" s="2"/>
      <c r="AB136" s="7"/>
      <c r="AC136" s="7"/>
      <c r="AD136" s="7"/>
      <c r="AE136" s="7"/>
      <c r="AF136" s="7"/>
      <c r="AG136" s="7"/>
      <c r="AH136" s="7"/>
    </row>
    <row r="137" spans="1:34" x14ac:dyDescent="0.2">
      <c r="A137" s="5">
        <v>2020</v>
      </c>
      <c r="B137" s="2" t="s">
        <v>473</v>
      </c>
      <c r="C137" s="2" t="s">
        <v>725</v>
      </c>
      <c r="D137" s="2" t="s">
        <v>677</v>
      </c>
      <c r="E137" s="2">
        <v>0</v>
      </c>
      <c r="F137" s="2">
        <v>1275972</v>
      </c>
      <c r="G137" s="2">
        <v>0</v>
      </c>
      <c r="H137" s="2">
        <v>0</v>
      </c>
      <c r="S137" s="2"/>
      <c r="T137" s="2"/>
      <c r="AB137" s="7"/>
      <c r="AC137" s="7"/>
      <c r="AD137" s="7"/>
      <c r="AE137" s="7"/>
      <c r="AF137" s="7"/>
      <c r="AG137" s="7"/>
      <c r="AH137" s="7"/>
    </row>
    <row r="138" spans="1:34" x14ac:dyDescent="0.2">
      <c r="A138" s="5">
        <v>2020</v>
      </c>
      <c r="B138" s="2" t="s">
        <v>473</v>
      </c>
      <c r="C138" s="2" t="s">
        <v>726</v>
      </c>
      <c r="D138" s="2" t="s">
        <v>677</v>
      </c>
      <c r="E138" s="2">
        <v>0</v>
      </c>
      <c r="F138" s="2">
        <v>343054</v>
      </c>
      <c r="G138" s="2">
        <v>0</v>
      </c>
      <c r="H138" s="2">
        <v>0</v>
      </c>
      <c r="S138" s="2"/>
      <c r="T138" s="2"/>
      <c r="AB138" s="7"/>
      <c r="AC138" s="7"/>
      <c r="AD138" s="7"/>
      <c r="AE138" s="7"/>
      <c r="AF138" s="7"/>
      <c r="AG138" s="7"/>
      <c r="AH138" s="7"/>
    </row>
    <row r="139" spans="1:34" x14ac:dyDescent="0.2">
      <c r="A139" s="5">
        <v>2020</v>
      </c>
      <c r="B139" s="2" t="s">
        <v>473</v>
      </c>
      <c r="C139" s="2" t="s">
        <v>727</v>
      </c>
      <c r="D139" s="2" t="s">
        <v>677</v>
      </c>
      <c r="E139" s="2">
        <v>0</v>
      </c>
      <c r="F139" s="2">
        <v>1868798</v>
      </c>
      <c r="G139" s="2">
        <v>0</v>
      </c>
      <c r="H139" s="2">
        <v>0</v>
      </c>
      <c r="S139" s="2"/>
      <c r="T139" s="2"/>
      <c r="AB139" s="7"/>
      <c r="AC139" s="7"/>
      <c r="AD139" s="7"/>
      <c r="AE139" s="7"/>
      <c r="AF139" s="7"/>
      <c r="AG139" s="7"/>
      <c r="AH139" s="7"/>
    </row>
    <row r="140" spans="1:34" x14ac:dyDescent="0.2">
      <c r="A140" s="5">
        <v>2020</v>
      </c>
      <c r="B140" s="2" t="s">
        <v>473</v>
      </c>
      <c r="C140" s="2" t="s">
        <v>728</v>
      </c>
      <c r="D140" s="2" t="s">
        <v>677</v>
      </c>
      <c r="E140" s="2">
        <v>0</v>
      </c>
      <c r="F140" s="2">
        <v>1282738</v>
      </c>
      <c r="G140" s="2">
        <v>0</v>
      </c>
      <c r="H140" s="2">
        <v>0</v>
      </c>
      <c r="S140" s="2"/>
      <c r="T140" s="2"/>
      <c r="AB140" s="7"/>
      <c r="AC140" s="7"/>
      <c r="AD140" s="7"/>
      <c r="AE140" s="7"/>
      <c r="AF140" s="7"/>
      <c r="AG140" s="7"/>
      <c r="AH140" s="7"/>
    </row>
    <row r="141" spans="1:34" x14ac:dyDescent="0.2">
      <c r="A141" s="5">
        <v>2020</v>
      </c>
      <c r="B141" s="2" t="s">
        <v>473</v>
      </c>
      <c r="C141" s="2" t="s">
        <v>729</v>
      </c>
      <c r="D141" s="2" t="s">
        <v>677</v>
      </c>
      <c r="E141" s="2">
        <v>0</v>
      </c>
      <c r="F141" s="2">
        <v>628742</v>
      </c>
      <c r="G141" s="2">
        <v>0</v>
      </c>
      <c r="H141" s="2">
        <v>0</v>
      </c>
      <c r="S141" s="2"/>
      <c r="T141" s="2"/>
      <c r="AB141" s="7"/>
      <c r="AC141" s="7"/>
      <c r="AD141" s="7"/>
      <c r="AE141" s="7"/>
      <c r="AF141" s="7"/>
      <c r="AG141" s="7"/>
      <c r="AH141" s="7"/>
    </row>
    <row r="142" spans="1:34" x14ac:dyDescent="0.2">
      <c r="A142" s="5">
        <v>2020</v>
      </c>
      <c r="B142" s="2" t="s">
        <v>473</v>
      </c>
      <c r="C142" s="2" t="s">
        <v>730</v>
      </c>
      <c r="D142" s="2" t="s">
        <v>677</v>
      </c>
      <c r="E142" s="2">
        <v>0</v>
      </c>
      <c r="F142" s="2">
        <v>807278</v>
      </c>
      <c r="G142" s="2">
        <v>0</v>
      </c>
      <c r="H142" s="2">
        <v>0</v>
      </c>
      <c r="S142" s="2"/>
      <c r="T142" s="2"/>
      <c r="AB142" s="7"/>
      <c r="AC142" s="7"/>
      <c r="AD142" s="7"/>
      <c r="AE142" s="7"/>
      <c r="AF142" s="7"/>
      <c r="AG142" s="7"/>
      <c r="AH142" s="7"/>
    </row>
    <row r="143" spans="1:34" x14ac:dyDescent="0.2">
      <c r="A143" s="5">
        <v>2020</v>
      </c>
      <c r="B143" s="2" t="s">
        <v>473</v>
      </c>
      <c r="C143" s="2" t="s">
        <v>482</v>
      </c>
      <c r="D143" s="2" t="s">
        <v>677</v>
      </c>
      <c r="E143" s="2">
        <v>0</v>
      </c>
      <c r="F143" s="2">
        <v>0</v>
      </c>
      <c r="G143" s="2">
        <v>0</v>
      </c>
      <c r="H143" s="2">
        <v>0</v>
      </c>
      <c r="S143" s="2"/>
      <c r="T143" s="2"/>
      <c r="AB143" s="7"/>
      <c r="AC143" s="7"/>
      <c r="AD143" s="7"/>
      <c r="AE143" s="7"/>
      <c r="AF143" s="7"/>
      <c r="AG143" s="7"/>
      <c r="AH143" s="7"/>
    </row>
    <row r="144" spans="1:34" x14ac:dyDescent="0.2">
      <c r="A144" s="5">
        <v>2020</v>
      </c>
      <c r="B144" s="2" t="s">
        <v>721</v>
      </c>
      <c r="C144" s="2" t="s">
        <v>731</v>
      </c>
      <c r="D144" s="2" t="s">
        <v>677</v>
      </c>
      <c r="E144" s="2">
        <v>0</v>
      </c>
      <c r="F144" s="24">
        <v>2585567</v>
      </c>
      <c r="G144" s="2">
        <v>0</v>
      </c>
      <c r="H144" s="2">
        <v>0</v>
      </c>
      <c r="S144" s="2"/>
      <c r="T144" s="2"/>
      <c r="AB144" s="7"/>
      <c r="AC144" s="7"/>
      <c r="AD144" s="7"/>
      <c r="AE144" s="7"/>
      <c r="AF144" s="7"/>
      <c r="AG144" s="7"/>
      <c r="AH144" s="7"/>
    </row>
    <row r="145" spans="1:34" x14ac:dyDescent="0.2">
      <c r="A145" s="5">
        <v>2020</v>
      </c>
      <c r="B145" s="2" t="s">
        <v>721</v>
      </c>
      <c r="C145" s="2" t="s">
        <v>732</v>
      </c>
      <c r="D145" s="2" t="s">
        <v>677</v>
      </c>
      <c r="E145" s="2">
        <v>0</v>
      </c>
      <c r="F145" s="24">
        <v>2309162</v>
      </c>
      <c r="G145" s="2">
        <v>0</v>
      </c>
      <c r="H145" s="2">
        <v>0</v>
      </c>
      <c r="S145" s="2"/>
      <c r="T145" s="2"/>
      <c r="AB145" s="7"/>
      <c r="AC145" s="7"/>
      <c r="AD145" s="7"/>
      <c r="AE145" s="7"/>
      <c r="AF145" s="7"/>
      <c r="AG145" s="7"/>
      <c r="AH145" s="7"/>
    </row>
    <row r="146" spans="1:34" x14ac:dyDescent="0.2">
      <c r="A146" s="5">
        <v>2020</v>
      </c>
      <c r="B146" s="2" t="s">
        <v>722</v>
      </c>
      <c r="C146" s="2" t="s">
        <v>733</v>
      </c>
      <c r="D146" s="2" t="s">
        <v>677</v>
      </c>
      <c r="E146" s="2">
        <v>0</v>
      </c>
      <c r="F146" s="24">
        <v>3261505</v>
      </c>
      <c r="G146" s="2">
        <v>0</v>
      </c>
      <c r="H146" s="2">
        <v>0</v>
      </c>
      <c r="S146" s="2"/>
      <c r="T146" s="2"/>
      <c r="AB146" s="7"/>
      <c r="AC146" s="7"/>
      <c r="AD146" s="7"/>
      <c r="AE146" s="7"/>
      <c r="AF146" s="7"/>
      <c r="AG146" s="7"/>
      <c r="AH146" s="7"/>
    </row>
    <row r="147" spans="1:34" x14ac:dyDescent="0.2">
      <c r="A147" s="5">
        <v>2020</v>
      </c>
      <c r="B147" s="2" t="s">
        <v>722</v>
      </c>
      <c r="C147" s="2" t="s">
        <v>734</v>
      </c>
      <c r="D147" s="2" t="s">
        <v>677</v>
      </c>
      <c r="E147" s="2">
        <v>0</v>
      </c>
      <c r="F147" s="24">
        <v>2650927</v>
      </c>
      <c r="G147" s="2">
        <v>0</v>
      </c>
      <c r="H147" s="2">
        <v>0</v>
      </c>
      <c r="S147" s="2"/>
      <c r="T147" s="2"/>
      <c r="AB147" s="7"/>
      <c r="AC147" s="7"/>
      <c r="AD147" s="7"/>
      <c r="AE147" s="7"/>
      <c r="AF147" s="7"/>
      <c r="AG147" s="7"/>
      <c r="AH147" s="7"/>
    </row>
    <row r="148" spans="1:34" x14ac:dyDescent="0.2">
      <c r="A148" s="5">
        <v>2020</v>
      </c>
      <c r="B148" s="2" t="s">
        <v>722</v>
      </c>
      <c r="C148" s="2" t="s">
        <v>735</v>
      </c>
      <c r="D148" s="2" t="s">
        <v>677</v>
      </c>
      <c r="E148" s="2">
        <v>0</v>
      </c>
      <c r="F148" s="24">
        <v>2901874</v>
      </c>
      <c r="G148" s="2">
        <v>0</v>
      </c>
      <c r="H148" s="2">
        <v>0</v>
      </c>
      <c r="S148" s="2"/>
      <c r="T148" s="2"/>
      <c r="AB148" s="7"/>
      <c r="AC148" s="7"/>
      <c r="AD148" s="7"/>
      <c r="AE148" s="7"/>
      <c r="AF148" s="7"/>
      <c r="AG148" s="7"/>
      <c r="AH148" s="7"/>
    </row>
    <row r="149" spans="1:34" x14ac:dyDescent="0.2">
      <c r="A149" s="5">
        <v>2020</v>
      </c>
      <c r="B149" s="2" t="s">
        <v>721</v>
      </c>
      <c r="C149" s="2" t="s">
        <v>736</v>
      </c>
      <c r="D149" s="2" t="s">
        <v>677</v>
      </c>
      <c r="E149" s="2">
        <v>0</v>
      </c>
      <c r="F149" s="24">
        <v>2155117</v>
      </c>
      <c r="G149" s="2">
        <v>0</v>
      </c>
      <c r="H149" s="2">
        <v>0</v>
      </c>
      <c r="S149" s="2"/>
      <c r="T149" s="2"/>
      <c r="AB149" s="7"/>
      <c r="AC149" s="7"/>
      <c r="AD149" s="7"/>
      <c r="AE149" s="7"/>
      <c r="AF149" s="7"/>
      <c r="AG149" s="7"/>
      <c r="AH149" s="7"/>
    </row>
    <row r="150" spans="1:34" x14ac:dyDescent="0.2">
      <c r="A150" s="5">
        <v>2020</v>
      </c>
      <c r="B150" s="2" t="s">
        <v>722</v>
      </c>
      <c r="C150" s="2" t="s">
        <v>491</v>
      </c>
      <c r="D150" s="2" t="s">
        <v>677</v>
      </c>
      <c r="E150" s="2">
        <v>0</v>
      </c>
      <c r="F150" s="2">
        <v>2440762</v>
      </c>
      <c r="G150" s="2">
        <v>0</v>
      </c>
      <c r="H150" s="2">
        <v>0</v>
      </c>
      <c r="S150" s="2"/>
      <c r="T150" s="2"/>
      <c r="AB150" s="7"/>
      <c r="AC150" s="7"/>
      <c r="AD150" s="7"/>
      <c r="AE150" s="7"/>
      <c r="AF150" s="7"/>
      <c r="AG150" s="7"/>
      <c r="AH150" s="7"/>
    </row>
    <row r="151" spans="1:34" x14ac:dyDescent="0.2">
      <c r="A151" s="5">
        <v>2020</v>
      </c>
      <c r="B151" s="2" t="s">
        <v>721</v>
      </c>
      <c r="C151" s="2" t="s">
        <v>492</v>
      </c>
      <c r="D151" s="2" t="s">
        <v>677</v>
      </c>
      <c r="E151" s="2">
        <v>0</v>
      </c>
      <c r="F151" s="24">
        <v>1718453</v>
      </c>
      <c r="G151" s="2">
        <v>0</v>
      </c>
      <c r="H151" s="2">
        <v>0</v>
      </c>
      <c r="S151" s="2"/>
      <c r="T151" s="2"/>
      <c r="AB151" s="7"/>
      <c r="AC151" s="7"/>
      <c r="AD151" s="7"/>
      <c r="AE151" s="7"/>
      <c r="AF151" s="7"/>
      <c r="AG151" s="7"/>
      <c r="AH151" s="7"/>
    </row>
    <row r="152" spans="1:34" x14ac:dyDescent="0.2">
      <c r="A152" s="5">
        <v>2020</v>
      </c>
      <c r="B152" s="2" t="s">
        <v>721</v>
      </c>
      <c r="C152" s="2" t="s">
        <v>737</v>
      </c>
      <c r="D152" s="2" t="s">
        <v>677</v>
      </c>
      <c r="E152" s="2">
        <v>0</v>
      </c>
      <c r="F152" s="24">
        <v>2559960</v>
      </c>
      <c r="G152" s="2">
        <v>0</v>
      </c>
      <c r="H152" s="2">
        <v>0</v>
      </c>
      <c r="S152" s="2"/>
      <c r="T152" s="2"/>
      <c r="AB152" s="7"/>
      <c r="AC152" s="7"/>
      <c r="AD152" s="7"/>
      <c r="AE152" s="7"/>
      <c r="AF152" s="7"/>
      <c r="AG152" s="7"/>
      <c r="AH152" s="7"/>
    </row>
    <row r="153" spans="1:34" x14ac:dyDescent="0.2">
      <c r="A153" s="5">
        <v>2020</v>
      </c>
      <c r="B153" s="2" t="s">
        <v>722</v>
      </c>
      <c r="C153" s="2" t="s">
        <v>738</v>
      </c>
      <c r="D153" s="2" t="s">
        <v>677</v>
      </c>
      <c r="E153" s="2">
        <v>0</v>
      </c>
      <c r="F153" s="24">
        <v>2294000</v>
      </c>
      <c r="G153" s="2">
        <v>0</v>
      </c>
      <c r="H153" s="2">
        <v>0</v>
      </c>
      <c r="S153" s="2"/>
      <c r="T153" s="2"/>
      <c r="AB153" s="7"/>
      <c r="AC153" s="7"/>
      <c r="AD153" s="7"/>
      <c r="AE153" s="7"/>
      <c r="AF153" s="7"/>
      <c r="AG153" s="7"/>
      <c r="AH153" s="7"/>
    </row>
    <row r="154" spans="1:34" x14ac:dyDescent="0.2">
      <c r="A154" s="5">
        <v>2020</v>
      </c>
      <c r="B154" s="2" t="s">
        <v>473</v>
      </c>
      <c r="C154" s="2" t="s">
        <v>723</v>
      </c>
      <c r="D154" s="2" t="s">
        <v>678</v>
      </c>
      <c r="E154" s="2">
        <v>0</v>
      </c>
      <c r="F154" s="2">
        <v>0</v>
      </c>
      <c r="G154" s="2">
        <v>0</v>
      </c>
      <c r="H154" s="24">
        <v>1016804</v>
      </c>
      <c r="S154" s="2"/>
      <c r="T154" s="2"/>
      <c r="AB154" s="7"/>
      <c r="AC154" s="7"/>
      <c r="AD154" s="7"/>
      <c r="AE154" s="7"/>
      <c r="AF154" s="7"/>
      <c r="AG154" s="7"/>
      <c r="AH154" s="7"/>
    </row>
    <row r="155" spans="1:34" x14ac:dyDescent="0.2">
      <c r="A155" s="5">
        <v>2020</v>
      </c>
      <c r="B155" s="2" t="s">
        <v>473</v>
      </c>
      <c r="C155" s="2" t="s">
        <v>724</v>
      </c>
      <c r="D155" s="2" t="s">
        <v>678</v>
      </c>
      <c r="E155" s="2">
        <v>0</v>
      </c>
      <c r="F155" s="24">
        <v>1166127</v>
      </c>
      <c r="G155" s="2">
        <v>0</v>
      </c>
      <c r="H155" s="24">
        <v>785004</v>
      </c>
      <c r="S155" s="2"/>
      <c r="T155" s="2"/>
      <c r="AB155" s="7"/>
      <c r="AC155" s="7"/>
      <c r="AD155" s="7"/>
      <c r="AE155" s="7"/>
      <c r="AF155" s="7"/>
      <c r="AG155" s="7"/>
      <c r="AH155" s="7"/>
    </row>
    <row r="156" spans="1:34" x14ac:dyDescent="0.2">
      <c r="A156" s="5">
        <v>2020</v>
      </c>
      <c r="B156" s="2" t="s">
        <v>473</v>
      </c>
      <c r="C156" s="2" t="s">
        <v>725</v>
      </c>
      <c r="D156" s="2" t="s">
        <v>678</v>
      </c>
      <c r="E156" s="2">
        <v>0</v>
      </c>
      <c r="F156" s="24">
        <v>3071883</v>
      </c>
      <c r="G156" s="2">
        <v>0</v>
      </c>
      <c r="H156" s="24">
        <v>1016804</v>
      </c>
      <c r="S156" s="2"/>
      <c r="T156" s="2"/>
      <c r="AB156" s="7"/>
      <c r="AC156" s="7"/>
      <c r="AD156" s="7"/>
      <c r="AE156" s="7"/>
      <c r="AF156" s="7"/>
      <c r="AG156" s="7"/>
      <c r="AH156" s="7"/>
    </row>
    <row r="157" spans="1:34" x14ac:dyDescent="0.2">
      <c r="A157" s="5">
        <v>2020</v>
      </c>
      <c r="B157" s="2" t="s">
        <v>473</v>
      </c>
      <c r="C157" s="2" t="s">
        <v>726</v>
      </c>
      <c r="D157" s="2" t="s">
        <v>678</v>
      </c>
      <c r="E157" s="2">
        <v>0</v>
      </c>
      <c r="F157" s="24">
        <v>1517787</v>
      </c>
      <c r="G157" s="2">
        <v>0</v>
      </c>
      <c r="H157" s="24">
        <v>885004</v>
      </c>
      <c r="S157" s="2"/>
      <c r="T157" s="2"/>
      <c r="AB157" s="7"/>
      <c r="AC157" s="7"/>
      <c r="AD157" s="7"/>
      <c r="AE157" s="7"/>
      <c r="AF157" s="7"/>
      <c r="AG157" s="7"/>
      <c r="AH157" s="7"/>
    </row>
    <row r="158" spans="1:34" x14ac:dyDescent="0.2">
      <c r="A158" s="5">
        <v>2020</v>
      </c>
      <c r="B158" s="2" t="s">
        <v>473</v>
      </c>
      <c r="C158" s="2" t="s">
        <v>727</v>
      </c>
      <c r="D158" s="2" t="s">
        <v>678</v>
      </c>
      <c r="E158" s="2">
        <v>0</v>
      </c>
      <c r="F158" s="2">
        <v>0</v>
      </c>
      <c r="G158" s="2">
        <v>0</v>
      </c>
      <c r="H158" s="24">
        <v>785004</v>
      </c>
      <c r="S158" s="2"/>
      <c r="T158" s="2"/>
      <c r="AB158" s="7"/>
      <c r="AC158" s="7"/>
      <c r="AD158" s="7"/>
      <c r="AE158" s="7"/>
      <c r="AF158" s="7"/>
      <c r="AG158" s="7"/>
      <c r="AH158" s="7"/>
    </row>
    <row r="159" spans="1:34" x14ac:dyDescent="0.2">
      <c r="A159" s="5">
        <v>2020</v>
      </c>
      <c r="B159" s="2" t="s">
        <v>473</v>
      </c>
      <c r="C159" s="2" t="s">
        <v>728</v>
      </c>
      <c r="D159" s="2" t="s">
        <v>678</v>
      </c>
      <c r="E159" s="2">
        <v>0</v>
      </c>
      <c r="F159" s="24">
        <v>4021410</v>
      </c>
      <c r="G159" s="2">
        <v>0</v>
      </c>
      <c r="H159" s="24">
        <v>785004</v>
      </c>
      <c r="S159" s="2"/>
      <c r="T159" s="2"/>
      <c r="AB159" s="7"/>
      <c r="AC159" s="7"/>
      <c r="AD159" s="7"/>
      <c r="AE159" s="7"/>
      <c r="AF159" s="7"/>
      <c r="AG159" s="7"/>
      <c r="AH159" s="7"/>
    </row>
    <row r="160" spans="1:34" x14ac:dyDescent="0.2">
      <c r="A160" s="5">
        <v>2020</v>
      </c>
      <c r="B160" s="2" t="s">
        <v>473</v>
      </c>
      <c r="C160" s="2" t="s">
        <v>729</v>
      </c>
      <c r="D160" s="2" t="s">
        <v>678</v>
      </c>
      <c r="E160" s="2">
        <v>0</v>
      </c>
      <c r="F160" s="2">
        <v>2122962</v>
      </c>
      <c r="G160" s="2">
        <v>0</v>
      </c>
      <c r="H160" s="24">
        <v>1016804</v>
      </c>
      <c r="S160" s="2"/>
      <c r="T160" s="2"/>
      <c r="AB160" s="7"/>
      <c r="AC160" s="7"/>
      <c r="AD160" s="7"/>
      <c r="AE160" s="7"/>
      <c r="AF160" s="7"/>
      <c r="AG160" s="7"/>
      <c r="AH160" s="7"/>
    </row>
    <row r="161" spans="1:34" x14ac:dyDescent="0.2">
      <c r="A161" s="5">
        <v>2020</v>
      </c>
      <c r="B161" s="2" t="s">
        <v>473</v>
      </c>
      <c r="C161" s="2" t="s">
        <v>730</v>
      </c>
      <c r="D161" s="2" t="s">
        <v>678</v>
      </c>
      <c r="E161" s="2">
        <v>0</v>
      </c>
      <c r="F161" s="2">
        <v>1000000</v>
      </c>
      <c r="G161" s="2">
        <v>0</v>
      </c>
      <c r="H161" s="24">
        <v>785004</v>
      </c>
      <c r="S161" s="2"/>
      <c r="T161" s="2"/>
      <c r="AB161" s="7"/>
      <c r="AC161" s="7"/>
      <c r="AD161" s="7"/>
      <c r="AE161" s="7"/>
      <c r="AF161" s="7"/>
      <c r="AG161" s="7"/>
      <c r="AH161" s="7"/>
    </row>
    <row r="162" spans="1:34" x14ac:dyDescent="0.2">
      <c r="A162" s="5">
        <v>2020</v>
      </c>
      <c r="B162" s="2" t="s">
        <v>473</v>
      </c>
      <c r="C162" s="2" t="s">
        <v>482</v>
      </c>
      <c r="D162" s="2" t="s">
        <v>678</v>
      </c>
      <c r="E162" s="2">
        <v>0</v>
      </c>
      <c r="F162" s="2">
        <v>0</v>
      </c>
      <c r="G162" s="2">
        <v>0</v>
      </c>
      <c r="H162" s="24">
        <v>785004</v>
      </c>
      <c r="S162" s="2"/>
      <c r="T162" s="2"/>
      <c r="AB162" s="7"/>
      <c r="AC162" s="7"/>
      <c r="AD162" s="7"/>
      <c r="AE162" s="7"/>
      <c r="AF162" s="7"/>
      <c r="AG162" s="7"/>
      <c r="AH162" s="7"/>
    </row>
    <row r="163" spans="1:34" x14ac:dyDescent="0.2">
      <c r="A163" s="5">
        <v>2020</v>
      </c>
      <c r="B163" s="2" t="s">
        <v>721</v>
      </c>
      <c r="C163" s="2" t="s">
        <v>731</v>
      </c>
      <c r="D163" s="2" t="s">
        <v>678</v>
      </c>
      <c r="E163" s="2">
        <v>0</v>
      </c>
      <c r="F163" s="24">
        <v>3760345</v>
      </c>
      <c r="G163" s="2">
        <v>0</v>
      </c>
      <c r="H163" s="24">
        <v>785004</v>
      </c>
      <c r="S163" s="2"/>
      <c r="T163" s="2"/>
      <c r="AB163" s="7"/>
      <c r="AC163" s="7"/>
      <c r="AD163" s="7"/>
      <c r="AE163" s="7"/>
      <c r="AF163" s="7"/>
      <c r="AG163" s="7"/>
      <c r="AH163" s="7"/>
    </row>
    <row r="164" spans="1:34" x14ac:dyDescent="0.2">
      <c r="A164" s="5">
        <v>2020</v>
      </c>
      <c r="B164" s="2" t="s">
        <v>721</v>
      </c>
      <c r="C164" s="2" t="s">
        <v>732</v>
      </c>
      <c r="D164" s="2" t="s">
        <v>678</v>
      </c>
      <c r="E164" s="2">
        <v>0</v>
      </c>
      <c r="F164" s="24">
        <v>0</v>
      </c>
      <c r="G164" s="2">
        <v>0</v>
      </c>
      <c r="H164" s="24">
        <v>885004</v>
      </c>
      <c r="S164" s="2"/>
      <c r="T164" s="2"/>
      <c r="AB164" s="7"/>
      <c r="AC164" s="7"/>
      <c r="AD164" s="7"/>
      <c r="AE164" s="7"/>
      <c r="AF164" s="7"/>
      <c r="AG164" s="7"/>
      <c r="AH164" s="7"/>
    </row>
    <row r="165" spans="1:34" x14ac:dyDescent="0.2">
      <c r="A165" s="5">
        <v>2020</v>
      </c>
      <c r="B165" s="2" t="s">
        <v>722</v>
      </c>
      <c r="C165" s="2" t="s">
        <v>733</v>
      </c>
      <c r="D165" s="2" t="s">
        <v>678</v>
      </c>
      <c r="E165" s="2">
        <v>0</v>
      </c>
      <c r="F165" s="24">
        <v>6450777</v>
      </c>
      <c r="G165" s="2">
        <v>0</v>
      </c>
      <c r="H165" s="24">
        <v>1193204</v>
      </c>
      <c r="S165" s="2"/>
      <c r="T165" s="2"/>
      <c r="AB165" s="7"/>
      <c r="AC165" s="7"/>
      <c r="AD165" s="7"/>
      <c r="AE165" s="7"/>
      <c r="AF165" s="7"/>
      <c r="AG165" s="7"/>
      <c r="AH165" s="7"/>
    </row>
    <row r="166" spans="1:34" x14ac:dyDescent="0.2">
      <c r="A166" s="5">
        <v>2020</v>
      </c>
      <c r="B166" s="2" t="s">
        <v>722</v>
      </c>
      <c r="C166" s="2" t="s">
        <v>734</v>
      </c>
      <c r="D166" s="2" t="s">
        <v>678</v>
      </c>
      <c r="E166" s="2">
        <v>0</v>
      </c>
      <c r="F166" s="24">
        <v>7914068</v>
      </c>
      <c r="G166" s="2">
        <v>0</v>
      </c>
      <c r="H166" s="24">
        <v>1193204</v>
      </c>
      <c r="S166" s="2"/>
      <c r="T166" s="2"/>
      <c r="AB166" s="7"/>
      <c r="AC166" s="7"/>
      <c r="AD166" s="7"/>
      <c r="AE166" s="7"/>
      <c r="AF166" s="7"/>
      <c r="AG166" s="7"/>
      <c r="AH166" s="7"/>
    </row>
    <row r="167" spans="1:34" x14ac:dyDescent="0.2">
      <c r="A167" s="5">
        <v>2020</v>
      </c>
      <c r="B167" s="2" t="s">
        <v>722</v>
      </c>
      <c r="C167" s="2" t="s">
        <v>735</v>
      </c>
      <c r="D167" s="2" t="s">
        <v>678</v>
      </c>
      <c r="E167" s="2">
        <v>0</v>
      </c>
      <c r="F167" s="24">
        <v>2851844</v>
      </c>
      <c r="G167" s="2">
        <v>0</v>
      </c>
      <c r="H167" s="24">
        <v>1193204</v>
      </c>
      <c r="S167" s="2"/>
      <c r="T167" s="2"/>
      <c r="AB167" s="7"/>
      <c r="AC167" s="7"/>
      <c r="AD167" s="7"/>
      <c r="AE167" s="7"/>
      <c r="AF167" s="7"/>
      <c r="AG167" s="7"/>
      <c r="AH167" s="7"/>
    </row>
    <row r="168" spans="1:34" x14ac:dyDescent="0.2">
      <c r="A168" s="5">
        <v>2020</v>
      </c>
      <c r="B168" s="2" t="s">
        <v>721</v>
      </c>
      <c r="C168" s="2" t="s">
        <v>736</v>
      </c>
      <c r="D168" s="2" t="s">
        <v>678</v>
      </c>
      <c r="E168" s="2">
        <v>0</v>
      </c>
      <c r="F168" s="24">
        <v>4389391</v>
      </c>
      <c r="G168" s="2">
        <v>0</v>
      </c>
      <c r="H168" s="24">
        <v>785004</v>
      </c>
      <c r="S168" s="2"/>
      <c r="T168" s="2"/>
      <c r="AB168" s="7"/>
      <c r="AC168" s="7"/>
      <c r="AD168" s="7"/>
      <c r="AE168" s="7"/>
      <c r="AF168" s="7"/>
      <c r="AG168" s="7"/>
      <c r="AH168" s="7"/>
    </row>
    <row r="169" spans="1:34" x14ac:dyDescent="0.2">
      <c r="A169" s="5">
        <v>2020</v>
      </c>
      <c r="B169" s="2" t="s">
        <v>722</v>
      </c>
      <c r="C169" s="2" t="s">
        <v>491</v>
      </c>
      <c r="D169" s="2" t="s">
        <v>678</v>
      </c>
      <c r="E169" s="2">
        <v>0</v>
      </c>
      <c r="F169" s="24">
        <v>3453840</v>
      </c>
      <c r="G169" s="2">
        <v>0</v>
      </c>
      <c r="H169" s="24">
        <v>961404</v>
      </c>
      <c r="S169" s="2"/>
      <c r="T169" s="2"/>
      <c r="AB169" s="7"/>
      <c r="AC169" s="7"/>
      <c r="AD169" s="7"/>
      <c r="AE169" s="7"/>
      <c r="AF169" s="7"/>
      <c r="AG169" s="7"/>
      <c r="AH169" s="7"/>
    </row>
    <row r="170" spans="1:34" x14ac:dyDescent="0.2">
      <c r="A170" s="5">
        <v>2020</v>
      </c>
      <c r="B170" s="2" t="s">
        <v>721</v>
      </c>
      <c r="C170" s="2" t="s">
        <v>492</v>
      </c>
      <c r="D170" s="2" t="s">
        <v>678</v>
      </c>
      <c r="E170" s="2">
        <v>0</v>
      </c>
      <c r="F170" s="24">
        <v>3167307</v>
      </c>
      <c r="G170" s="2">
        <v>0</v>
      </c>
      <c r="H170" s="24">
        <v>696804</v>
      </c>
      <c r="S170" s="2"/>
      <c r="T170" s="2"/>
      <c r="AB170" s="7"/>
      <c r="AC170" s="7"/>
      <c r="AD170" s="7"/>
      <c r="AE170" s="7"/>
      <c r="AF170" s="7"/>
      <c r="AG170" s="7"/>
      <c r="AH170" s="7"/>
    </row>
    <row r="171" spans="1:34" x14ac:dyDescent="0.2">
      <c r="A171" s="5">
        <v>2020</v>
      </c>
      <c r="B171" s="2" t="s">
        <v>721</v>
      </c>
      <c r="C171" s="2" t="s">
        <v>737</v>
      </c>
      <c r="D171" s="2" t="s">
        <v>678</v>
      </c>
      <c r="E171" s="2">
        <v>0</v>
      </c>
      <c r="F171" s="24">
        <v>0</v>
      </c>
      <c r="G171" s="2">
        <v>0</v>
      </c>
      <c r="H171" s="24">
        <v>928604</v>
      </c>
      <c r="S171" s="2"/>
      <c r="T171" s="2"/>
      <c r="AB171" s="7"/>
      <c r="AC171" s="7"/>
      <c r="AD171" s="7"/>
      <c r="AE171" s="7"/>
      <c r="AF171" s="7"/>
      <c r="AG171" s="7"/>
      <c r="AH171" s="7"/>
    </row>
    <row r="172" spans="1:34" x14ac:dyDescent="0.2">
      <c r="A172" s="5">
        <v>2020</v>
      </c>
      <c r="B172" s="2" t="s">
        <v>722</v>
      </c>
      <c r="C172" s="2" t="s">
        <v>738</v>
      </c>
      <c r="D172" s="2" t="s">
        <v>678</v>
      </c>
      <c r="E172" s="2">
        <v>0</v>
      </c>
      <c r="F172" s="24">
        <v>8043656</v>
      </c>
      <c r="G172" s="2">
        <v>0</v>
      </c>
      <c r="H172" s="24">
        <v>1425004</v>
      </c>
      <c r="S172" s="2"/>
      <c r="T172" s="2"/>
      <c r="AB172" s="7"/>
      <c r="AC172" s="7"/>
      <c r="AD172" s="7"/>
      <c r="AE172" s="7"/>
      <c r="AF172" s="7"/>
      <c r="AG172" s="7"/>
      <c r="AH172" s="7"/>
    </row>
    <row r="173" spans="1:34" x14ac:dyDescent="0.2">
      <c r="A173" s="5">
        <v>2020</v>
      </c>
      <c r="B173" s="2" t="s">
        <v>473</v>
      </c>
      <c r="C173" s="2" t="s">
        <v>723</v>
      </c>
      <c r="D173" s="2" t="s">
        <v>679</v>
      </c>
      <c r="E173" s="24">
        <v>0</v>
      </c>
      <c r="F173" s="2">
        <v>0</v>
      </c>
      <c r="G173" s="2">
        <v>0</v>
      </c>
      <c r="H173" s="2">
        <v>0</v>
      </c>
      <c r="S173" s="2"/>
      <c r="T173" s="2"/>
      <c r="AB173" s="7"/>
      <c r="AC173" s="7"/>
      <c r="AD173" s="7"/>
      <c r="AE173" s="7"/>
      <c r="AF173" s="7"/>
      <c r="AG173" s="7"/>
      <c r="AH173" s="7"/>
    </row>
    <row r="174" spans="1:34" x14ac:dyDescent="0.2">
      <c r="A174" s="5">
        <v>2020</v>
      </c>
      <c r="B174" s="2" t="s">
        <v>473</v>
      </c>
      <c r="C174" s="2" t="s">
        <v>724</v>
      </c>
      <c r="D174" s="2" t="s">
        <v>679</v>
      </c>
      <c r="E174" s="24">
        <v>0</v>
      </c>
      <c r="F174" s="24">
        <v>1620000</v>
      </c>
      <c r="G174" s="2">
        <v>0</v>
      </c>
      <c r="H174" s="2">
        <v>0</v>
      </c>
      <c r="S174" s="2"/>
      <c r="T174" s="2"/>
      <c r="AB174" s="7"/>
      <c r="AC174" s="7"/>
      <c r="AD174" s="7"/>
      <c r="AE174" s="7"/>
      <c r="AF174" s="7"/>
      <c r="AG174" s="7"/>
      <c r="AH174" s="7"/>
    </row>
    <row r="175" spans="1:34" x14ac:dyDescent="0.2">
      <c r="A175" s="5">
        <v>2020</v>
      </c>
      <c r="B175" s="2" t="s">
        <v>473</v>
      </c>
      <c r="C175" s="2" t="s">
        <v>725</v>
      </c>
      <c r="D175" s="2" t="s">
        <v>679</v>
      </c>
      <c r="E175" s="24">
        <v>0</v>
      </c>
      <c r="F175" s="24">
        <v>0</v>
      </c>
      <c r="G175" s="2">
        <v>0</v>
      </c>
      <c r="H175" s="2">
        <v>0</v>
      </c>
      <c r="S175" s="2"/>
      <c r="T175" s="2"/>
      <c r="AB175" s="7"/>
      <c r="AC175" s="7"/>
      <c r="AD175" s="7"/>
      <c r="AE175" s="7"/>
      <c r="AF175" s="7"/>
      <c r="AG175" s="7"/>
      <c r="AH175" s="7"/>
    </row>
    <row r="176" spans="1:34" x14ac:dyDescent="0.2">
      <c r="A176" s="5">
        <v>2020</v>
      </c>
      <c r="B176" s="2" t="s">
        <v>473</v>
      </c>
      <c r="C176" s="2" t="s">
        <v>726</v>
      </c>
      <c r="D176" s="2" t="s">
        <v>679</v>
      </c>
      <c r="E176" s="24">
        <v>0</v>
      </c>
      <c r="F176" s="24">
        <v>0</v>
      </c>
      <c r="G176" s="2">
        <v>0</v>
      </c>
      <c r="H176" s="2">
        <v>0</v>
      </c>
      <c r="S176" s="2"/>
      <c r="T176" s="2"/>
      <c r="AB176" s="7"/>
      <c r="AC176" s="7"/>
      <c r="AD176" s="7"/>
      <c r="AE176" s="7"/>
      <c r="AF176" s="7"/>
      <c r="AG176" s="7"/>
      <c r="AH176" s="7"/>
    </row>
    <row r="177" spans="1:34" x14ac:dyDescent="0.2">
      <c r="A177" s="5">
        <v>2020</v>
      </c>
      <c r="B177" s="2" t="s">
        <v>473</v>
      </c>
      <c r="C177" s="2" t="s">
        <v>727</v>
      </c>
      <c r="D177" s="2" t="s">
        <v>679</v>
      </c>
      <c r="E177" s="24">
        <v>0</v>
      </c>
      <c r="F177" s="24">
        <v>0</v>
      </c>
      <c r="G177" s="2">
        <v>0</v>
      </c>
      <c r="H177" s="2">
        <v>0</v>
      </c>
      <c r="S177" s="2"/>
      <c r="T177" s="2"/>
      <c r="AB177" s="7"/>
      <c r="AC177" s="7"/>
      <c r="AD177" s="7"/>
      <c r="AE177" s="7"/>
      <c r="AF177" s="7"/>
      <c r="AG177" s="7"/>
      <c r="AH177" s="7"/>
    </row>
    <row r="178" spans="1:34" x14ac:dyDescent="0.2">
      <c r="A178" s="5">
        <v>2020</v>
      </c>
      <c r="B178" s="2" t="s">
        <v>473</v>
      </c>
      <c r="C178" s="2" t="s">
        <v>728</v>
      </c>
      <c r="D178" s="2" t="s">
        <v>679</v>
      </c>
      <c r="E178" s="24">
        <v>0</v>
      </c>
      <c r="F178" s="2">
        <v>0</v>
      </c>
      <c r="G178" s="2">
        <v>0</v>
      </c>
      <c r="H178" s="2">
        <v>0</v>
      </c>
      <c r="S178" s="2"/>
      <c r="T178" s="2"/>
      <c r="AB178" s="7"/>
      <c r="AC178" s="7"/>
      <c r="AD178" s="7"/>
      <c r="AE178" s="7"/>
      <c r="AF178" s="7"/>
      <c r="AG178" s="7"/>
      <c r="AH178" s="7"/>
    </row>
    <row r="179" spans="1:34" x14ac:dyDescent="0.2">
      <c r="A179" s="5">
        <v>2020</v>
      </c>
      <c r="B179" s="2" t="s">
        <v>473</v>
      </c>
      <c r="C179" s="2" t="s">
        <v>729</v>
      </c>
      <c r="D179" s="2" t="s">
        <v>679</v>
      </c>
      <c r="E179" s="24">
        <v>0</v>
      </c>
      <c r="F179" s="2">
        <v>0</v>
      </c>
      <c r="G179" s="2">
        <v>0</v>
      </c>
      <c r="H179" s="2">
        <v>0</v>
      </c>
      <c r="S179" s="2"/>
      <c r="T179" s="2"/>
      <c r="AB179" s="7"/>
      <c r="AC179" s="7"/>
      <c r="AD179" s="7"/>
      <c r="AE179" s="7"/>
      <c r="AF179" s="7"/>
      <c r="AG179" s="7"/>
      <c r="AH179" s="7"/>
    </row>
    <row r="180" spans="1:34" x14ac:dyDescent="0.2">
      <c r="A180" s="5">
        <v>2020</v>
      </c>
      <c r="B180" s="2" t="s">
        <v>473</v>
      </c>
      <c r="C180" s="2" t="s">
        <v>730</v>
      </c>
      <c r="D180" s="2" t="s">
        <v>679</v>
      </c>
      <c r="E180" s="24">
        <v>0</v>
      </c>
      <c r="F180" s="24">
        <v>0</v>
      </c>
      <c r="G180" s="2">
        <v>0</v>
      </c>
      <c r="H180" s="2">
        <v>0</v>
      </c>
      <c r="S180" s="2"/>
      <c r="T180" s="2"/>
      <c r="AB180" s="7"/>
      <c r="AC180" s="7"/>
      <c r="AD180" s="7"/>
      <c r="AE180" s="7"/>
      <c r="AF180" s="7"/>
      <c r="AG180" s="7"/>
      <c r="AH180" s="7"/>
    </row>
    <row r="181" spans="1:34" x14ac:dyDescent="0.2">
      <c r="A181" s="5">
        <v>2020</v>
      </c>
      <c r="B181" s="2" t="s">
        <v>473</v>
      </c>
      <c r="C181" s="2" t="s">
        <v>482</v>
      </c>
      <c r="D181" s="2" t="s">
        <v>679</v>
      </c>
      <c r="E181" s="24">
        <v>0</v>
      </c>
      <c r="F181" s="24">
        <v>0</v>
      </c>
      <c r="G181" s="2">
        <v>0</v>
      </c>
      <c r="H181" s="2">
        <v>0</v>
      </c>
      <c r="S181" s="2"/>
      <c r="T181" s="2"/>
      <c r="AB181" s="7"/>
      <c r="AC181" s="7"/>
      <c r="AD181" s="7"/>
      <c r="AE181" s="7"/>
      <c r="AF181" s="7"/>
      <c r="AG181" s="7"/>
      <c r="AH181" s="7"/>
    </row>
    <row r="182" spans="1:34" x14ac:dyDescent="0.2">
      <c r="A182" s="5">
        <v>2020</v>
      </c>
      <c r="B182" s="2" t="s">
        <v>721</v>
      </c>
      <c r="C182" s="2" t="s">
        <v>731</v>
      </c>
      <c r="D182" s="2" t="s">
        <v>679</v>
      </c>
      <c r="E182" s="24">
        <v>0</v>
      </c>
      <c r="F182" s="24">
        <v>0</v>
      </c>
      <c r="G182" s="24">
        <v>0</v>
      </c>
      <c r="H182" s="2">
        <v>0</v>
      </c>
      <c r="S182" s="2"/>
      <c r="T182" s="2"/>
      <c r="AB182" s="7"/>
      <c r="AC182" s="7"/>
      <c r="AD182" s="7"/>
      <c r="AE182" s="7"/>
      <c r="AF182" s="7"/>
      <c r="AG182" s="7"/>
      <c r="AH182" s="7"/>
    </row>
    <row r="183" spans="1:34" x14ac:dyDescent="0.2">
      <c r="A183" s="5">
        <v>2020</v>
      </c>
      <c r="B183" s="2" t="s">
        <v>721</v>
      </c>
      <c r="C183" s="2" t="s">
        <v>732</v>
      </c>
      <c r="D183" s="2" t="s">
        <v>679</v>
      </c>
      <c r="E183" s="24">
        <v>0</v>
      </c>
      <c r="F183" s="24">
        <v>0</v>
      </c>
      <c r="G183" s="24">
        <v>0</v>
      </c>
      <c r="H183" s="2">
        <v>0</v>
      </c>
      <c r="S183" s="2"/>
      <c r="T183" s="2"/>
      <c r="AB183" s="7"/>
      <c r="AC183" s="7"/>
      <c r="AD183" s="7"/>
      <c r="AE183" s="7"/>
      <c r="AF183" s="7"/>
      <c r="AG183" s="7"/>
      <c r="AH183" s="7"/>
    </row>
    <row r="184" spans="1:34" x14ac:dyDescent="0.2">
      <c r="A184" s="5">
        <v>2020</v>
      </c>
      <c r="B184" s="2" t="s">
        <v>722</v>
      </c>
      <c r="C184" s="2" t="s">
        <v>733</v>
      </c>
      <c r="D184" s="2" t="s">
        <v>679</v>
      </c>
      <c r="E184" s="24">
        <v>0</v>
      </c>
      <c r="F184" s="24">
        <v>0</v>
      </c>
      <c r="G184" s="24">
        <v>0</v>
      </c>
      <c r="H184" s="2">
        <v>0</v>
      </c>
      <c r="S184" s="2"/>
      <c r="T184" s="2"/>
      <c r="AB184" s="7"/>
      <c r="AC184" s="7"/>
      <c r="AD184" s="7"/>
      <c r="AE184" s="7"/>
      <c r="AF184" s="7"/>
      <c r="AG184" s="7"/>
      <c r="AH184" s="7"/>
    </row>
    <row r="185" spans="1:34" x14ac:dyDescent="0.2">
      <c r="A185" s="5">
        <v>2020</v>
      </c>
      <c r="B185" s="2" t="s">
        <v>722</v>
      </c>
      <c r="C185" s="2" t="s">
        <v>734</v>
      </c>
      <c r="D185" s="2" t="s">
        <v>679</v>
      </c>
      <c r="E185" s="24">
        <v>0</v>
      </c>
      <c r="F185" s="24">
        <v>0</v>
      </c>
      <c r="G185" s="24">
        <v>0</v>
      </c>
      <c r="H185" s="2">
        <v>0</v>
      </c>
      <c r="S185" s="2"/>
      <c r="T185" s="2"/>
      <c r="AB185" s="7"/>
      <c r="AC185" s="7"/>
      <c r="AD185" s="7"/>
      <c r="AE185" s="7"/>
      <c r="AF185" s="7"/>
      <c r="AG185" s="7"/>
      <c r="AH185" s="7"/>
    </row>
    <row r="186" spans="1:34" x14ac:dyDescent="0.2">
      <c r="A186" s="5">
        <v>2020</v>
      </c>
      <c r="B186" s="2" t="s">
        <v>722</v>
      </c>
      <c r="C186" s="2" t="s">
        <v>735</v>
      </c>
      <c r="D186" s="2" t="s">
        <v>679</v>
      </c>
      <c r="E186" s="24">
        <v>0</v>
      </c>
      <c r="F186" s="24">
        <v>0</v>
      </c>
      <c r="G186" s="24">
        <v>0</v>
      </c>
      <c r="H186" s="2">
        <v>0</v>
      </c>
      <c r="S186" s="2"/>
      <c r="T186" s="2"/>
      <c r="AB186" s="7"/>
      <c r="AC186" s="7"/>
      <c r="AD186" s="7"/>
      <c r="AE186" s="7"/>
      <c r="AF186" s="7"/>
      <c r="AG186" s="7"/>
      <c r="AH186" s="7"/>
    </row>
    <row r="187" spans="1:34" x14ac:dyDescent="0.2">
      <c r="A187" s="5">
        <v>2020</v>
      </c>
      <c r="B187" s="2" t="s">
        <v>721</v>
      </c>
      <c r="C187" s="2" t="s">
        <v>736</v>
      </c>
      <c r="D187" s="2" t="s">
        <v>679</v>
      </c>
      <c r="E187" s="24">
        <v>0</v>
      </c>
      <c r="F187" s="24">
        <v>1003543</v>
      </c>
      <c r="G187" s="24">
        <v>0</v>
      </c>
      <c r="H187" s="2">
        <v>0</v>
      </c>
      <c r="S187" s="2"/>
      <c r="T187" s="2"/>
      <c r="AB187" s="7"/>
      <c r="AC187" s="7"/>
      <c r="AD187" s="7"/>
      <c r="AE187" s="7"/>
      <c r="AF187" s="7"/>
      <c r="AG187" s="7"/>
      <c r="AH187" s="7"/>
    </row>
    <row r="188" spans="1:34" x14ac:dyDescent="0.2">
      <c r="A188" s="5">
        <v>2020</v>
      </c>
      <c r="B188" s="2" t="s">
        <v>722</v>
      </c>
      <c r="C188" s="2" t="s">
        <v>491</v>
      </c>
      <c r="D188" s="2" t="s">
        <v>679</v>
      </c>
      <c r="E188" s="24">
        <v>0</v>
      </c>
      <c r="F188" s="2">
        <v>0</v>
      </c>
      <c r="G188" s="2">
        <v>0</v>
      </c>
      <c r="H188" s="2">
        <v>0</v>
      </c>
      <c r="S188" s="2"/>
      <c r="T188" s="2"/>
      <c r="AB188" s="7"/>
      <c r="AC188" s="7"/>
      <c r="AD188" s="7"/>
      <c r="AE188" s="7"/>
      <c r="AF188" s="7"/>
      <c r="AG188" s="7"/>
      <c r="AH188" s="7"/>
    </row>
    <row r="189" spans="1:34" x14ac:dyDescent="0.2">
      <c r="A189" s="5">
        <v>2020</v>
      </c>
      <c r="B189" s="2" t="s">
        <v>721</v>
      </c>
      <c r="C189" s="2" t="s">
        <v>492</v>
      </c>
      <c r="D189" s="2" t="s">
        <v>679</v>
      </c>
      <c r="E189" s="24">
        <v>0</v>
      </c>
      <c r="F189" s="24">
        <v>0</v>
      </c>
      <c r="G189" s="2">
        <v>0</v>
      </c>
      <c r="H189" s="2">
        <v>0</v>
      </c>
      <c r="S189" s="2"/>
      <c r="T189" s="2"/>
      <c r="AB189" s="7"/>
      <c r="AC189" s="7"/>
      <c r="AD189" s="7"/>
      <c r="AE189" s="7"/>
      <c r="AF189" s="7"/>
      <c r="AG189" s="7"/>
      <c r="AH189" s="7"/>
    </row>
    <row r="190" spans="1:34" x14ac:dyDescent="0.2">
      <c r="A190" s="5">
        <v>2020</v>
      </c>
      <c r="B190" s="2" t="s">
        <v>721</v>
      </c>
      <c r="C190" s="2" t="s">
        <v>737</v>
      </c>
      <c r="D190" s="2" t="s">
        <v>679</v>
      </c>
      <c r="E190" s="24">
        <v>0</v>
      </c>
      <c r="F190" s="24">
        <v>0</v>
      </c>
      <c r="G190" s="24">
        <v>0</v>
      </c>
      <c r="H190" s="2">
        <v>0</v>
      </c>
      <c r="S190" s="2"/>
      <c r="T190" s="2"/>
      <c r="AB190" s="7"/>
      <c r="AC190" s="7"/>
      <c r="AD190" s="7"/>
      <c r="AE190" s="7"/>
      <c r="AF190" s="7"/>
      <c r="AG190" s="7"/>
      <c r="AH190" s="7"/>
    </row>
    <row r="191" spans="1:34" x14ac:dyDescent="0.2">
      <c r="A191" s="5">
        <v>2020</v>
      </c>
      <c r="B191" s="2" t="s">
        <v>722</v>
      </c>
      <c r="C191" s="2" t="s">
        <v>738</v>
      </c>
      <c r="D191" s="2" t="s">
        <v>679</v>
      </c>
      <c r="E191" s="24">
        <v>0</v>
      </c>
      <c r="F191" s="2">
        <v>0</v>
      </c>
      <c r="G191" s="24">
        <v>0</v>
      </c>
      <c r="H191" s="2">
        <v>0</v>
      </c>
      <c r="S191" s="2"/>
      <c r="T191" s="2"/>
      <c r="AB191" s="7"/>
      <c r="AC191" s="7"/>
      <c r="AD191" s="7"/>
      <c r="AE191" s="7"/>
      <c r="AF191" s="7"/>
      <c r="AG191" s="7"/>
      <c r="AH191" s="7"/>
    </row>
    <row r="192" spans="1:34" x14ac:dyDescent="0.2">
      <c r="A192" s="5">
        <v>2020</v>
      </c>
      <c r="B192" s="2" t="s">
        <v>473</v>
      </c>
      <c r="C192" s="2" t="s">
        <v>723</v>
      </c>
      <c r="D192" s="2" t="s">
        <v>680</v>
      </c>
      <c r="E192" s="2">
        <v>0</v>
      </c>
      <c r="F192" s="2">
        <v>0</v>
      </c>
      <c r="G192" s="2">
        <v>0</v>
      </c>
      <c r="H192" s="2">
        <v>600000</v>
      </c>
      <c r="S192" s="2"/>
      <c r="T192" s="2"/>
      <c r="AB192" s="7"/>
      <c r="AC192" s="7"/>
      <c r="AD192" s="7"/>
      <c r="AE192" s="7"/>
      <c r="AF192" s="7"/>
      <c r="AG192" s="7"/>
      <c r="AH192" s="7"/>
    </row>
    <row r="193" spans="1:34" x14ac:dyDescent="0.2">
      <c r="A193" s="5">
        <v>2020</v>
      </c>
      <c r="B193" s="2" t="s">
        <v>473</v>
      </c>
      <c r="C193" s="2" t="s">
        <v>724</v>
      </c>
      <c r="D193" s="2" t="s">
        <v>680</v>
      </c>
      <c r="E193" s="2">
        <v>0</v>
      </c>
      <c r="F193" s="2">
        <v>0</v>
      </c>
      <c r="G193" s="2">
        <v>0</v>
      </c>
      <c r="H193" s="2">
        <v>0</v>
      </c>
      <c r="S193" s="2"/>
      <c r="T193" s="2"/>
      <c r="AB193" s="7"/>
      <c r="AC193" s="7"/>
      <c r="AD193" s="7"/>
      <c r="AE193" s="7"/>
      <c r="AF193" s="7"/>
      <c r="AG193" s="7"/>
      <c r="AH193" s="7"/>
    </row>
    <row r="194" spans="1:34" x14ac:dyDescent="0.2">
      <c r="A194" s="5">
        <v>2020</v>
      </c>
      <c r="B194" s="2" t="s">
        <v>473</v>
      </c>
      <c r="C194" s="2" t="s">
        <v>725</v>
      </c>
      <c r="D194" s="2" t="s">
        <v>680</v>
      </c>
      <c r="E194" s="2">
        <v>0</v>
      </c>
      <c r="F194" s="2">
        <v>0</v>
      </c>
      <c r="G194" s="2">
        <v>0</v>
      </c>
      <c r="H194" s="2">
        <v>600000</v>
      </c>
      <c r="S194" s="2"/>
      <c r="T194" s="2"/>
      <c r="AB194" s="7"/>
      <c r="AC194" s="7"/>
      <c r="AD194" s="7"/>
      <c r="AE194" s="7"/>
      <c r="AF194" s="7"/>
      <c r="AG194" s="7"/>
      <c r="AH194" s="7"/>
    </row>
    <row r="195" spans="1:34" x14ac:dyDescent="0.2">
      <c r="A195" s="5">
        <v>2020</v>
      </c>
      <c r="B195" s="2" t="s">
        <v>473</v>
      </c>
      <c r="C195" s="2" t="s">
        <v>726</v>
      </c>
      <c r="D195" s="2" t="s">
        <v>680</v>
      </c>
      <c r="E195" s="2">
        <v>0</v>
      </c>
      <c r="F195" s="2">
        <v>0</v>
      </c>
      <c r="G195" s="2">
        <v>0</v>
      </c>
      <c r="H195" s="2">
        <v>0</v>
      </c>
      <c r="S195" s="2"/>
      <c r="T195" s="2"/>
      <c r="AB195" s="7"/>
      <c r="AC195" s="7"/>
      <c r="AD195" s="7"/>
      <c r="AE195" s="7"/>
      <c r="AF195" s="7"/>
      <c r="AG195" s="7"/>
      <c r="AH195" s="7"/>
    </row>
    <row r="196" spans="1:34" x14ac:dyDescent="0.2">
      <c r="A196" s="5">
        <v>2020</v>
      </c>
      <c r="B196" s="2" t="s">
        <v>473</v>
      </c>
      <c r="C196" s="2" t="s">
        <v>727</v>
      </c>
      <c r="D196" s="2" t="s">
        <v>680</v>
      </c>
      <c r="E196" s="2">
        <v>0</v>
      </c>
      <c r="F196" s="2">
        <v>0</v>
      </c>
      <c r="G196" s="2">
        <v>0</v>
      </c>
      <c r="H196" s="2">
        <v>600000</v>
      </c>
      <c r="S196" s="2"/>
      <c r="T196" s="2"/>
      <c r="AB196" s="7"/>
      <c r="AC196" s="7"/>
      <c r="AD196" s="7"/>
      <c r="AE196" s="7"/>
      <c r="AF196" s="7"/>
      <c r="AG196" s="7"/>
      <c r="AH196" s="7"/>
    </row>
    <row r="197" spans="1:34" x14ac:dyDescent="0.2">
      <c r="A197" s="5">
        <v>2020</v>
      </c>
      <c r="B197" s="2" t="s">
        <v>473</v>
      </c>
      <c r="C197" s="2" t="s">
        <v>728</v>
      </c>
      <c r="D197" s="2" t="s">
        <v>680</v>
      </c>
      <c r="E197" s="2">
        <v>0</v>
      </c>
      <c r="F197" s="2">
        <v>0</v>
      </c>
      <c r="G197" s="2">
        <v>0</v>
      </c>
      <c r="H197" s="2">
        <v>0</v>
      </c>
      <c r="S197" s="2"/>
      <c r="T197" s="2"/>
      <c r="AB197" s="7"/>
      <c r="AC197" s="7"/>
      <c r="AD197" s="7"/>
      <c r="AE197" s="7"/>
      <c r="AF197" s="7"/>
      <c r="AG197" s="7"/>
      <c r="AH197" s="7"/>
    </row>
    <row r="198" spans="1:34" x14ac:dyDescent="0.2">
      <c r="A198" s="5">
        <v>2020</v>
      </c>
      <c r="B198" s="2" t="s">
        <v>473</v>
      </c>
      <c r="C198" s="2" t="s">
        <v>729</v>
      </c>
      <c r="D198" s="2" t="s">
        <v>680</v>
      </c>
      <c r="E198" s="2">
        <v>0</v>
      </c>
      <c r="F198" s="2">
        <v>0</v>
      </c>
      <c r="G198" s="2">
        <v>0</v>
      </c>
      <c r="H198" s="2">
        <v>600000</v>
      </c>
      <c r="S198" s="2"/>
      <c r="T198" s="2"/>
      <c r="AB198" s="7"/>
      <c r="AC198" s="7"/>
      <c r="AD198" s="7"/>
      <c r="AE198" s="7"/>
      <c r="AF198" s="7"/>
      <c r="AG198" s="7"/>
      <c r="AH198" s="7"/>
    </row>
    <row r="199" spans="1:34" x14ac:dyDescent="0.2">
      <c r="A199" s="5">
        <v>2020</v>
      </c>
      <c r="B199" s="2" t="s">
        <v>473</v>
      </c>
      <c r="C199" s="2" t="s">
        <v>730</v>
      </c>
      <c r="D199" s="2" t="s">
        <v>680</v>
      </c>
      <c r="E199" s="2">
        <v>0</v>
      </c>
      <c r="F199" s="2">
        <v>0</v>
      </c>
      <c r="G199" s="2">
        <v>0</v>
      </c>
      <c r="H199" s="2">
        <v>700000</v>
      </c>
      <c r="S199" s="2"/>
      <c r="T199" s="2"/>
      <c r="AB199" s="7"/>
      <c r="AC199" s="7"/>
      <c r="AD199" s="7"/>
      <c r="AE199" s="7"/>
      <c r="AF199" s="7"/>
      <c r="AG199" s="7"/>
      <c r="AH199" s="7"/>
    </row>
    <row r="200" spans="1:34" x14ac:dyDescent="0.2">
      <c r="A200" s="5">
        <v>2020</v>
      </c>
      <c r="B200" s="2" t="s">
        <v>473</v>
      </c>
      <c r="C200" s="2" t="s">
        <v>482</v>
      </c>
      <c r="D200" s="2" t="s">
        <v>680</v>
      </c>
      <c r="E200" s="2">
        <v>0</v>
      </c>
      <c r="F200" s="2">
        <v>0</v>
      </c>
      <c r="G200" s="2">
        <v>0</v>
      </c>
      <c r="H200" s="2">
        <v>0</v>
      </c>
      <c r="S200" s="2"/>
      <c r="T200" s="2"/>
      <c r="AB200" s="7"/>
      <c r="AC200" s="7"/>
      <c r="AD200" s="7"/>
      <c r="AE200" s="7"/>
      <c r="AF200" s="7"/>
      <c r="AG200" s="7"/>
      <c r="AH200" s="7"/>
    </row>
    <row r="201" spans="1:34" x14ac:dyDescent="0.2">
      <c r="A201" s="5">
        <v>2020</v>
      </c>
      <c r="B201" s="2" t="s">
        <v>721</v>
      </c>
      <c r="C201" s="2" t="s">
        <v>731</v>
      </c>
      <c r="D201" s="2" t="s">
        <v>680</v>
      </c>
      <c r="E201" s="2">
        <v>0</v>
      </c>
      <c r="F201" s="2">
        <v>0</v>
      </c>
      <c r="G201" s="2">
        <v>0</v>
      </c>
      <c r="H201" s="2">
        <v>600000</v>
      </c>
      <c r="S201" s="2"/>
      <c r="T201" s="2"/>
      <c r="AB201" s="7"/>
      <c r="AC201" s="7"/>
      <c r="AD201" s="7"/>
      <c r="AE201" s="7"/>
      <c r="AF201" s="7"/>
      <c r="AG201" s="7"/>
      <c r="AH201" s="7"/>
    </row>
    <row r="202" spans="1:34" x14ac:dyDescent="0.2">
      <c r="A202" s="5">
        <v>2020</v>
      </c>
      <c r="B202" s="2" t="s">
        <v>721</v>
      </c>
      <c r="C202" s="2" t="s">
        <v>732</v>
      </c>
      <c r="D202" s="2" t="s">
        <v>680</v>
      </c>
      <c r="E202" s="2">
        <v>0</v>
      </c>
      <c r="F202" s="2">
        <v>0</v>
      </c>
      <c r="G202" s="2">
        <v>0</v>
      </c>
      <c r="H202" s="2">
        <v>0</v>
      </c>
      <c r="S202" s="2"/>
      <c r="T202" s="2"/>
      <c r="AB202" s="7"/>
      <c r="AC202" s="7"/>
      <c r="AD202" s="7"/>
      <c r="AE202" s="7"/>
      <c r="AF202" s="7"/>
      <c r="AG202" s="7"/>
      <c r="AH202" s="7"/>
    </row>
    <row r="203" spans="1:34" x14ac:dyDescent="0.2">
      <c r="A203" s="5">
        <v>2020</v>
      </c>
      <c r="B203" s="2" t="s">
        <v>722</v>
      </c>
      <c r="C203" s="2" t="s">
        <v>733</v>
      </c>
      <c r="D203" s="2" t="s">
        <v>680</v>
      </c>
      <c r="E203" s="2">
        <v>0</v>
      </c>
      <c r="F203" s="2">
        <v>0</v>
      </c>
      <c r="G203" s="2">
        <v>0</v>
      </c>
      <c r="H203" s="2">
        <v>0</v>
      </c>
      <c r="S203" s="2"/>
      <c r="T203" s="2"/>
      <c r="AB203" s="7"/>
      <c r="AC203" s="7"/>
      <c r="AD203" s="7"/>
      <c r="AE203" s="7"/>
      <c r="AF203" s="7"/>
      <c r="AG203" s="7"/>
      <c r="AH203" s="7"/>
    </row>
    <row r="204" spans="1:34" x14ac:dyDescent="0.2">
      <c r="A204" s="5">
        <v>2020</v>
      </c>
      <c r="B204" s="2" t="s">
        <v>722</v>
      </c>
      <c r="C204" s="2" t="s">
        <v>734</v>
      </c>
      <c r="D204" s="2" t="s">
        <v>680</v>
      </c>
      <c r="E204" s="2">
        <v>0</v>
      </c>
      <c r="F204" s="2">
        <v>0</v>
      </c>
      <c r="G204" s="2">
        <v>0</v>
      </c>
      <c r="H204" s="2">
        <v>0</v>
      </c>
      <c r="S204" s="2"/>
      <c r="T204" s="2"/>
      <c r="AB204" s="7"/>
      <c r="AC204" s="7"/>
      <c r="AD204" s="7"/>
      <c r="AE204" s="7"/>
      <c r="AF204" s="7"/>
      <c r="AG204" s="7"/>
      <c r="AH204" s="7"/>
    </row>
    <row r="205" spans="1:34" x14ac:dyDescent="0.2">
      <c r="A205" s="5">
        <v>2020</v>
      </c>
      <c r="B205" s="2" t="s">
        <v>722</v>
      </c>
      <c r="C205" s="2" t="s">
        <v>735</v>
      </c>
      <c r="D205" s="2" t="s">
        <v>680</v>
      </c>
      <c r="E205" s="2">
        <v>0</v>
      </c>
      <c r="F205" s="2">
        <v>0</v>
      </c>
      <c r="G205" s="2">
        <v>0</v>
      </c>
      <c r="H205" s="2">
        <v>0</v>
      </c>
      <c r="S205" s="2"/>
      <c r="T205" s="2"/>
      <c r="AB205" s="7"/>
      <c r="AC205" s="7"/>
      <c r="AD205" s="7"/>
      <c r="AE205" s="7"/>
      <c r="AF205" s="7"/>
      <c r="AG205" s="7"/>
      <c r="AH205" s="7"/>
    </row>
    <row r="206" spans="1:34" x14ac:dyDescent="0.2">
      <c r="A206" s="5">
        <v>2020</v>
      </c>
      <c r="B206" s="2" t="s">
        <v>721</v>
      </c>
      <c r="C206" s="2" t="s">
        <v>736</v>
      </c>
      <c r="D206" s="2" t="s">
        <v>680</v>
      </c>
      <c r="E206" s="2">
        <v>0</v>
      </c>
      <c r="F206" s="2">
        <v>0</v>
      </c>
      <c r="G206" s="2">
        <v>0</v>
      </c>
      <c r="H206" s="2">
        <v>600000</v>
      </c>
      <c r="S206" s="2"/>
      <c r="T206" s="2"/>
      <c r="AB206" s="7"/>
      <c r="AC206" s="7"/>
      <c r="AD206" s="7"/>
      <c r="AE206" s="7"/>
      <c r="AF206" s="7"/>
      <c r="AG206" s="7"/>
      <c r="AH206" s="7"/>
    </row>
    <row r="207" spans="1:34" x14ac:dyDescent="0.2">
      <c r="A207" s="5">
        <v>2020</v>
      </c>
      <c r="B207" s="2" t="s">
        <v>722</v>
      </c>
      <c r="C207" s="2" t="s">
        <v>491</v>
      </c>
      <c r="D207" s="2" t="s">
        <v>680</v>
      </c>
      <c r="E207" s="2">
        <v>0</v>
      </c>
      <c r="F207" s="2">
        <v>0</v>
      </c>
      <c r="G207" s="2">
        <v>0</v>
      </c>
      <c r="H207" s="2">
        <v>0</v>
      </c>
      <c r="S207" s="2"/>
      <c r="T207" s="2"/>
      <c r="AB207" s="7"/>
      <c r="AC207" s="7"/>
      <c r="AD207" s="7"/>
      <c r="AE207" s="7"/>
      <c r="AF207" s="7"/>
      <c r="AG207" s="7"/>
      <c r="AH207" s="7"/>
    </row>
    <row r="208" spans="1:34" x14ac:dyDescent="0.2">
      <c r="A208" s="5">
        <v>2020</v>
      </c>
      <c r="B208" s="2" t="s">
        <v>721</v>
      </c>
      <c r="C208" s="2" t="s">
        <v>492</v>
      </c>
      <c r="D208" s="2" t="s">
        <v>680</v>
      </c>
      <c r="E208" s="2">
        <v>0</v>
      </c>
      <c r="F208" s="2">
        <v>0</v>
      </c>
      <c r="G208" s="2">
        <v>0</v>
      </c>
      <c r="H208" s="2">
        <v>0</v>
      </c>
      <c r="S208" s="2"/>
      <c r="T208" s="2"/>
      <c r="AB208" s="7"/>
      <c r="AC208" s="7"/>
      <c r="AD208" s="7"/>
      <c r="AE208" s="7"/>
      <c r="AF208" s="7"/>
      <c r="AG208" s="7"/>
      <c r="AH208" s="7"/>
    </row>
    <row r="209" spans="1:35" x14ac:dyDescent="0.2">
      <c r="A209" s="5">
        <v>2020</v>
      </c>
      <c r="B209" s="2" t="s">
        <v>721</v>
      </c>
      <c r="C209" s="2" t="s">
        <v>737</v>
      </c>
      <c r="D209" s="2" t="s">
        <v>680</v>
      </c>
      <c r="E209" s="2">
        <v>0</v>
      </c>
      <c r="F209" s="2">
        <v>0</v>
      </c>
      <c r="G209" s="2">
        <v>0</v>
      </c>
      <c r="H209" s="2">
        <v>0</v>
      </c>
      <c r="S209" s="2"/>
      <c r="T209" s="2"/>
      <c r="AB209" s="7"/>
      <c r="AC209" s="7"/>
      <c r="AD209" s="7"/>
      <c r="AE209" s="7"/>
      <c r="AF209" s="7"/>
      <c r="AG209" s="7"/>
      <c r="AH209" s="7"/>
    </row>
    <row r="210" spans="1:35" x14ac:dyDescent="0.2">
      <c r="A210" s="5">
        <v>2020</v>
      </c>
      <c r="B210" s="2" t="s">
        <v>722</v>
      </c>
      <c r="C210" s="2" t="s">
        <v>738</v>
      </c>
      <c r="D210" s="2" t="s">
        <v>680</v>
      </c>
      <c r="E210" s="2">
        <v>0</v>
      </c>
      <c r="F210" s="2">
        <v>0</v>
      </c>
      <c r="G210" s="2">
        <v>0</v>
      </c>
      <c r="H210" s="2">
        <v>0</v>
      </c>
      <c r="S210" s="2"/>
      <c r="T210" s="2"/>
      <c r="AB210" s="7"/>
      <c r="AC210" s="7"/>
      <c r="AD210" s="7"/>
      <c r="AE210" s="7"/>
      <c r="AF210" s="7"/>
      <c r="AG210" s="7"/>
      <c r="AH210" s="7"/>
    </row>
    <row r="211" spans="1:35" x14ac:dyDescent="0.2">
      <c r="A211" s="5">
        <v>2021</v>
      </c>
      <c r="B211" s="2" t="s">
        <v>473</v>
      </c>
      <c r="C211" s="2" t="s">
        <v>723</v>
      </c>
      <c r="D211" s="2" t="s">
        <v>663</v>
      </c>
      <c r="E211" s="2">
        <v>0</v>
      </c>
      <c r="F211" s="2">
        <v>0</v>
      </c>
      <c r="G211" s="2">
        <v>0</v>
      </c>
      <c r="H211" s="2">
        <v>1445697</v>
      </c>
      <c r="I211" s="2">
        <v>338522304</v>
      </c>
      <c r="J211" s="2">
        <v>104167785</v>
      </c>
      <c r="K211" s="24">
        <v>104167785</v>
      </c>
      <c r="L211" s="2">
        <v>64197542</v>
      </c>
      <c r="M211" s="2">
        <v>3784731</v>
      </c>
      <c r="Q211" s="2">
        <v>1128319</v>
      </c>
      <c r="S211" s="25">
        <v>64.36</v>
      </c>
      <c r="T211" s="2"/>
      <c r="AB211" s="7"/>
      <c r="AC211" s="7"/>
      <c r="AD211" s="7"/>
      <c r="AE211" s="7"/>
      <c r="AF211" s="7"/>
      <c r="AG211" s="7"/>
      <c r="AH211" s="7"/>
      <c r="AI211" s="7">
        <v>727878</v>
      </c>
    </row>
    <row r="212" spans="1:35" x14ac:dyDescent="0.2">
      <c r="A212" s="5">
        <v>2021</v>
      </c>
      <c r="B212" s="2" t="s">
        <v>473</v>
      </c>
      <c r="C212" s="2" t="s">
        <v>724</v>
      </c>
      <c r="D212" s="2" t="s">
        <v>663</v>
      </c>
      <c r="E212" s="2">
        <v>0</v>
      </c>
      <c r="F212" s="2">
        <v>0</v>
      </c>
      <c r="G212" s="2">
        <v>0</v>
      </c>
      <c r="H212" s="2">
        <v>1116099</v>
      </c>
      <c r="I212" s="2">
        <v>543381469</v>
      </c>
      <c r="J212" s="2">
        <v>89588187</v>
      </c>
      <c r="K212" s="24">
        <v>89588187</v>
      </c>
      <c r="L212" s="2">
        <v>11107501</v>
      </c>
      <c r="M212" s="2">
        <v>3618754</v>
      </c>
      <c r="Q212" s="2">
        <v>1128319</v>
      </c>
      <c r="S212" s="25">
        <v>71.38</v>
      </c>
      <c r="T212" s="2"/>
      <c r="AB212" s="7"/>
      <c r="AC212" s="7"/>
      <c r="AD212" s="7"/>
      <c r="AE212" s="7"/>
      <c r="AF212" s="7"/>
      <c r="AG212" s="7"/>
      <c r="AH212" s="7"/>
      <c r="AI212" s="7">
        <v>290259</v>
      </c>
    </row>
    <row r="213" spans="1:35" x14ac:dyDescent="0.2">
      <c r="A213" s="5">
        <v>2021</v>
      </c>
      <c r="B213" s="2" t="s">
        <v>473</v>
      </c>
      <c r="C213" s="2" t="s">
        <v>725</v>
      </c>
      <c r="D213" s="2" t="s">
        <v>663</v>
      </c>
      <c r="E213" s="2">
        <v>0</v>
      </c>
      <c r="F213" s="2">
        <v>0</v>
      </c>
      <c r="G213" s="2">
        <v>0</v>
      </c>
      <c r="H213" s="2">
        <v>1964399</v>
      </c>
      <c r="I213" s="2">
        <v>919593725</v>
      </c>
      <c r="J213" s="2">
        <v>28837016</v>
      </c>
      <c r="K213" s="24">
        <v>28837016</v>
      </c>
      <c r="L213" s="2">
        <v>17840555</v>
      </c>
      <c r="M213" s="2">
        <v>4440159</v>
      </c>
      <c r="Q213" s="2">
        <v>1128319</v>
      </c>
      <c r="S213" s="25">
        <v>71.05</v>
      </c>
      <c r="T213" s="2"/>
      <c r="AB213" s="7"/>
      <c r="AC213" s="7"/>
      <c r="AD213" s="7"/>
      <c r="AE213" s="7"/>
      <c r="AF213" s="7"/>
      <c r="AG213" s="7"/>
      <c r="AH213" s="7"/>
      <c r="AI213" s="7">
        <v>1013432</v>
      </c>
    </row>
    <row r="214" spans="1:35" x14ac:dyDescent="0.2">
      <c r="A214" s="5">
        <v>2021</v>
      </c>
      <c r="B214" s="2" t="s">
        <v>473</v>
      </c>
      <c r="C214" s="2" t="s">
        <v>726</v>
      </c>
      <c r="D214" s="2" t="s">
        <v>663</v>
      </c>
      <c r="E214" s="2">
        <v>0</v>
      </c>
      <c r="F214" s="2">
        <v>0</v>
      </c>
      <c r="G214" s="2">
        <v>0</v>
      </c>
      <c r="H214" s="2">
        <v>1466266</v>
      </c>
      <c r="I214" s="2">
        <v>658741795</v>
      </c>
      <c r="J214" s="2">
        <v>40152672</v>
      </c>
      <c r="K214" s="24">
        <v>40152672</v>
      </c>
      <c r="L214" s="2">
        <v>18228709</v>
      </c>
      <c r="M214" s="2">
        <v>3795821</v>
      </c>
      <c r="Q214" s="2">
        <v>1128319</v>
      </c>
      <c r="S214" s="25">
        <v>69.59</v>
      </c>
      <c r="T214" s="2"/>
      <c r="AB214" s="7"/>
      <c r="AC214" s="7"/>
      <c r="AD214" s="7"/>
      <c r="AE214" s="7"/>
      <c r="AF214" s="7"/>
      <c r="AG214" s="7"/>
      <c r="AH214" s="7"/>
      <c r="AI214" s="7">
        <v>497790</v>
      </c>
    </row>
    <row r="215" spans="1:35" x14ac:dyDescent="0.2">
      <c r="A215" s="5">
        <v>2021</v>
      </c>
      <c r="B215" s="2" t="s">
        <v>473</v>
      </c>
      <c r="C215" s="2" t="s">
        <v>727</v>
      </c>
      <c r="D215" s="2" t="s">
        <v>663</v>
      </c>
      <c r="E215" s="2">
        <v>0</v>
      </c>
      <c r="F215" s="2">
        <v>0</v>
      </c>
      <c r="G215" s="2">
        <v>0</v>
      </c>
      <c r="H215" s="2">
        <v>1208722</v>
      </c>
      <c r="I215" s="2">
        <v>530846915</v>
      </c>
      <c r="J215" s="2">
        <v>28389744</v>
      </c>
      <c r="K215" s="24">
        <v>28389744</v>
      </c>
      <c r="L215" s="2">
        <v>11721973</v>
      </c>
      <c r="M215" s="2">
        <v>4078872</v>
      </c>
      <c r="Q215" s="2">
        <v>1128319</v>
      </c>
      <c r="S215" s="25">
        <v>66.59</v>
      </c>
      <c r="T215" s="2"/>
      <c r="AB215" s="7"/>
      <c r="AC215" s="7"/>
      <c r="AD215" s="7"/>
      <c r="AE215" s="7"/>
      <c r="AF215" s="7"/>
      <c r="AG215" s="7"/>
      <c r="AH215" s="7"/>
      <c r="AI215" s="7">
        <v>289283</v>
      </c>
    </row>
    <row r="216" spans="1:35" x14ac:dyDescent="0.2">
      <c r="A216" s="5">
        <v>2021</v>
      </c>
      <c r="B216" s="2" t="s">
        <v>473</v>
      </c>
      <c r="C216" s="2" t="s">
        <v>728</v>
      </c>
      <c r="D216" s="2" t="s">
        <v>663</v>
      </c>
      <c r="E216" s="2">
        <v>0</v>
      </c>
      <c r="F216" s="2">
        <v>0</v>
      </c>
      <c r="G216" s="2">
        <v>0</v>
      </c>
      <c r="H216" s="2">
        <v>1512205</v>
      </c>
      <c r="I216" s="2">
        <v>723846259</v>
      </c>
      <c r="J216" s="2">
        <v>58326553</v>
      </c>
      <c r="K216" s="24">
        <v>58326553</v>
      </c>
      <c r="L216" s="2">
        <v>13158621</v>
      </c>
      <c r="M216" s="2">
        <v>4032425</v>
      </c>
      <c r="Q216" s="2">
        <v>1128319</v>
      </c>
      <c r="S216" s="25">
        <v>76.5</v>
      </c>
      <c r="T216" s="2"/>
      <c r="AB216" s="7"/>
      <c r="AC216" s="7"/>
      <c r="AD216" s="7"/>
      <c r="AE216" s="7"/>
      <c r="AF216" s="7"/>
      <c r="AG216" s="7"/>
      <c r="AH216" s="7"/>
      <c r="AI216" s="7">
        <v>321585</v>
      </c>
    </row>
    <row r="217" spans="1:35" x14ac:dyDescent="0.2">
      <c r="A217" s="5">
        <v>2021</v>
      </c>
      <c r="B217" s="2" t="s">
        <v>473</v>
      </c>
      <c r="C217" s="2" t="s">
        <v>729</v>
      </c>
      <c r="D217" s="2" t="s">
        <v>663</v>
      </c>
      <c r="E217" s="2">
        <v>0</v>
      </c>
      <c r="F217" s="2">
        <v>0</v>
      </c>
      <c r="G217" s="2">
        <v>0</v>
      </c>
      <c r="H217" s="2">
        <v>1036766</v>
      </c>
      <c r="I217" s="2">
        <v>510642255</v>
      </c>
      <c r="J217" s="2">
        <v>60268825</v>
      </c>
      <c r="K217" s="24">
        <v>60268825</v>
      </c>
      <c r="L217" s="2">
        <v>11592487</v>
      </c>
      <c r="M217" s="2">
        <v>3487722</v>
      </c>
      <c r="Q217" s="2">
        <v>1128319</v>
      </c>
      <c r="S217" s="25">
        <v>67.319999999999993</v>
      </c>
      <c r="T217" s="2"/>
      <c r="AB217" s="7"/>
      <c r="AC217" s="7"/>
      <c r="AD217" s="7"/>
      <c r="AE217" s="7"/>
      <c r="AF217" s="7"/>
      <c r="AG217" s="7"/>
      <c r="AH217" s="7"/>
      <c r="AI217" s="7">
        <v>272070</v>
      </c>
    </row>
    <row r="218" spans="1:35" x14ac:dyDescent="0.2">
      <c r="A218" s="5">
        <v>2021</v>
      </c>
      <c r="B218" s="2" t="s">
        <v>473</v>
      </c>
      <c r="C218" s="2" t="s">
        <v>730</v>
      </c>
      <c r="D218" s="2" t="s">
        <v>663</v>
      </c>
      <c r="E218" s="2">
        <v>0</v>
      </c>
      <c r="F218" s="2">
        <v>0</v>
      </c>
      <c r="G218" s="2">
        <v>0</v>
      </c>
      <c r="H218" s="2">
        <v>1405261</v>
      </c>
      <c r="I218" s="2">
        <v>770968153</v>
      </c>
      <c r="J218" s="2">
        <v>31792769</v>
      </c>
      <c r="K218" s="24">
        <v>31792769</v>
      </c>
      <c r="L218" s="2">
        <v>15780561</v>
      </c>
      <c r="M218" s="2">
        <v>4021898</v>
      </c>
      <c r="Q218" s="2">
        <v>1128319</v>
      </c>
      <c r="S218" s="25">
        <v>73.45</v>
      </c>
      <c r="T218" s="2"/>
      <c r="AB218" s="7"/>
      <c r="AC218" s="7"/>
      <c r="AD218" s="7"/>
      <c r="AE218" s="7"/>
      <c r="AF218" s="7"/>
      <c r="AG218" s="7"/>
      <c r="AH218" s="7"/>
      <c r="AI218" s="7">
        <v>444979</v>
      </c>
    </row>
    <row r="219" spans="1:35" x14ac:dyDescent="0.2">
      <c r="A219" s="5">
        <v>2021</v>
      </c>
      <c r="B219" s="2" t="s">
        <v>473</v>
      </c>
      <c r="C219" s="2" t="s">
        <v>482</v>
      </c>
      <c r="D219" s="2" t="s">
        <v>663</v>
      </c>
      <c r="E219" s="2">
        <v>0</v>
      </c>
      <c r="F219" s="2">
        <v>0</v>
      </c>
      <c r="G219" s="2">
        <v>0</v>
      </c>
      <c r="H219" s="2">
        <v>1686674</v>
      </c>
      <c r="I219" s="2">
        <v>629908879</v>
      </c>
      <c r="J219" s="2">
        <v>65629720</v>
      </c>
      <c r="K219" s="24">
        <v>65629720</v>
      </c>
      <c r="L219" s="2">
        <v>67859527</v>
      </c>
      <c r="M219" s="2">
        <v>4001777</v>
      </c>
      <c r="Q219" s="2">
        <v>1128319</v>
      </c>
      <c r="S219" s="25">
        <v>72.56</v>
      </c>
      <c r="T219" s="2"/>
      <c r="AB219" s="7"/>
      <c r="AC219" s="7"/>
      <c r="AD219" s="7"/>
      <c r="AE219" s="7"/>
      <c r="AF219" s="7"/>
      <c r="AG219" s="7"/>
      <c r="AH219" s="7"/>
      <c r="AI219" s="7">
        <v>444979</v>
      </c>
    </row>
    <row r="220" spans="1:35" x14ac:dyDescent="0.2">
      <c r="A220" s="5">
        <v>2021</v>
      </c>
      <c r="B220" s="2" t="s">
        <v>721</v>
      </c>
      <c r="C220" s="2" t="s">
        <v>731</v>
      </c>
      <c r="D220" s="2" t="s">
        <v>663</v>
      </c>
      <c r="E220" s="2">
        <v>0</v>
      </c>
      <c r="F220" s="2">
        <v>0</v>
      </c>
      <c r="G220" s="2">
        <v>0</v>
      </c>
      <c r="H220" s="2">
        <v>2379000</v>
      </c>
      <c r="I220" s="2">
        <v>860233662</v>
      </c>
      <c r="J220" s="2">
        <v>37470839</v>
      </c>
      <c r="K220" s="2">
        <v>189614045</v>
      </c>
      <c r="L220" s="2">
        <v>4675493</v>
      </c>
      <c r="M220" s="2">
        <v>4575249</v>
      </c>
      <c r="O220" s="24"/>
      <c r="P220" s="2">
        <v>24064</v>
      </c>
      <c r="Q220" s="2">
        <v>1128319</v>
      </c>
      <c r="S220" s="25">
        <v>73.12</v>
      </c>
      <c r="T220" s="2"/>
      <c r="AB220" s="7"/>
      <c r="AC220" s="7"/>
      <c r="AD220" s="7"/>
      <c r="AE220" s="7"/>
      <c r="AF220" s="7"/>
      <c r="AG220" s="7"/>
      <c r="AH220" s="7"/>
      <c r="AI220" s="7">
        <v>11282161</v>
      </c>
    </row>
    <row r="221" spans="1:35" x14ac:dyDescent="0.2">
      <c r="A221" s="5">
        <v>2021</v>
      </c>
      <c r="B221" s="2" t="s">
        <v>721</v>
      </c>
      <c r="C221" s="2" t="s">
        <v>732</v>
      </c>
      <c r="D221" s="2" t="s">
        <v>663</v>
      </c>
      <c r="E221" s="2">
        <v>0</v>
      </c>
      <c r="F221" s="2">
        <v>0</v>
      </c>
      <c r="G221" s="2">
        <v>0</v>
      </c>
      <c r="H221" s="2">
        <v>1858216</v>
      </c>
      <c r="I221" s="2">
        <v>554043719</v>
      </c>
      <c r="J221" s="2">
        <v>26437628</v>
      </c>
      <c r="K221" s="2">
        <v>75459276</v>
      </c>
      <c r="L221" s="2">
        <v>4991025</v>
      </c>
      <c r="M221" s="2">
        <v>4164516</v>
      </c>
      <c r="O221" s="24"/>
      <c r="P221" s="2">
        <v>75541</v>
      </c>
      <c r="Q221" s="2">
        <v>1128319</v>
      </c>
      <c r="S221" s="25">
        <v>66.069999999999993</v>
      </c>
      <c r="T221" s="2"/>
      <c r="AB221" s="7"/>
      <c r="AC221" s="7"/>
      <c r="AD221" s="7"/>
      <c r="AE221" s="7"/>
      <c r="AF221" s="7"/>
      <c r="AG221" s="7"/>
      <c r="AH221" s="7"/>
      <c r="AI221" s="7">
        <v>5527579</v>
      </c>
    </row>
    <row r="222" spans="1:35" x14ac:dyDescent="0.2">
      <c r="A222" s="5">
        <v>2021</v>
      </c>
      <c r="B222" s="2" t="s">
        <v>722</v>
      </c>
      <c r="C222" s="2" t="s">
        <v>733</v>
      </c>
      <c r="D222" s="2" t="s">
        <v>663</v>
      </c>
      <c r="E222" s="2">
        <v>0</v>
      </c>
      <c r="F222" s="2">
        <v>0</v>
      </c>
      <c r="G222" s="2">
        <v>0</v>
      </c>
      <c r="H222" s="2">
        <v>2601583</v>
      </c>
      <c r="I222" s="2">
        <v>740464949</v>
      </c>
      <c r="J222" s="2">
        <v>35571106</v>
      </c>
      <c r="K222" s="2">
        <v>162480323</v>
      </c>
      <c r="L222" s="2">
        <v>6509725</v>
      </c>
      <c r="M222" s="2">
        <v>4265473</v>
      </c>
      <c r="O222" s="24"/>
      <c r="P222" s="2">
        <v>27775</v>
      </c>
      <c r="Q222" s="2">
        <v>1128319</v>
      </c>
      <c r="S222" s="25">
        <v>71.88</v>
      </c>
      <c r="T222" s="2"/>
      <c r="AB222" s="7"/>
      <c r="AC222" s="7"/>
      <c r="AD222" s="7"/>
      <c r="AE222" s="7"/>
      <c r="AF222" s="7"/>
      <c r="AG222" s="7"/>
      <c r="AH222" s="7"/>
      <c r="AI222" s="7">
        <v>17181488</v>
      </c>
    </row>
    <row r="223" spans="1:35" x14ac:dyDescent="0.2">
      <c r="A223" s="5">
        <v>2021</v>
      </c>
      <c r="B223" s="2" t="s">
        <v>722</v>
      </c>
      <c r="C223" s="2" t="s">
        <v>734</v>
      </c>
      <c r="D223" s="2" t="s">
        <v>663</v>
      </c>
      <c r="E223" s="2">
        <v>0</v>
      </c>
      <c r="F223" s="2">
        <v>0</v>
      </c>
      <c r="G223" s="2">
        <v>0</v>
      </c>
      <c r="H223" s="2">
        <v>3090152</v>
      </c>
      <c r="I223" s="2">
        <v>969942081</v>
      </c>
      <c r="J223" s="2">
        <v>36052724</v>
      </c>
      <c r="K223" s="2">
        <v>210862094</v>
      </c>
      <c r="L223" s="2">
        <v>8279532</v>
      </c>
      <c r="M223" s="2">
        <v>4829117</v>
      </c>
      <c r="O223" s="24"/>
      <c r="P223" s="2">
        <v>23016</v>
      </c>
      <c r="Q223" s="2">
        <v>1128319</v>
      </c>
      <c r="S223" s="25">
        <v>74.150000000000006</v>
      </c>
      <c r="T223" s="2"/>
      <c r="AB223" s="7"/>
      <c r="AC223" s="7"/>
      <c r="AD223" s="7"/>
      <c r="AE223" s="7"/>
      <c r="AF223" s="7"/>
      <c r="AG223" s="7"/>
      <c r="AH223" s="7"/>
      <c r="AI223" s="7">
        <v>51568196</v>
      </c>
    </row>
    <row r="224" spans="1:35" x14ac:dyDescent="0.2">
      <c r="A224" s="5">
        <v>2021</v>
      </c>
      <c r="B224" s="2" t="s">
        <v>722</v>
      </c>
      <c r="C224" s="2" t="s">
        <v>735</v>
      </c>
      <c r="D224" s="2" t="s">
        <v>663</v>
      </c>
      <c r="E224" s="2">
        <v>0</v>
      </c>
      <c r="F224" s="2">
        <v>0</v>
      </c>
      <c r="G224" s="2">
        <v>0</v>
      </c>
      <c r="H224" s="2">
        <v>3521074</v>
      </c>
      <c r="I224" s="2">
        <v>1107842697</v>
      </c>
      <c r="J224" s="2">
        <v>10193399</v>
      </c>
      <c r="K224" s="2">
        <v>314800534</v>
      </c>
      <c r="L224" s="2">
        <v>8543043</v>
      </c>
      <c r="M224" s="2">
        <v>5293670</v>
      </c>
      <c r="O224" s="24"/>
      <c r="P224" s="2">
        <v>49068</v>
      </c>
      <c r="Q224" s="2">
        <v>1128319</v>
      </c>
      <c r="S224" s="25">
        <v>70.599999999999994</v>
      </c>
      <c r="T224" s="2"/>
      <c r="AB224" s="7"/>
      <c r="AC224" s="7"/>
      <c r="AD224" s="7"/>
      <c r="AE224" s="7"/>
      <c r="AF224" s="7"/>
      <c r="AG224" s="7"/>
      <c r="AH224" s="7"/>
      <c r="AI224" s="7">
        <v>59881093</v>
      </c>
    </row>
    <row r="225" spans="1:35" x14ac:dyDescent="0.2">
      <c r="A225" s="5">
        <v>2021</v>
      </c>
      <c r="B225" s="2" t="s">
        <v>721</v>
      </c>
      <c r="C225" s="2" t="s">
        <v>736</v>
      </c>
      <c r="D225" s="2" t="s">
        <v>663</v>
      </c>
      <c r="E225" s="2">
        <v>0</v>
      </c>
      <c r="F225" s="2">
        <v>0</v>
      </c>
      <c r="G225" s="2">
        <v>0</v>
      </c>
      <c r="H225" s="2">
        <v>2640353</v>
      </c>
      <c r="I225" s="2">
        <v>806517021</v>
      </c>
      <c r="J225" s="2">
        <v>26387801</v>
      </c>
      <c r="K225" s="2">
        <v>150362757</v>
      </c>
      <c r="L225" s="2">
        <v>7313529</v>
      </c>
      <c r="M225" s="2">
        <v>5407534</v>
      </c>
      <c r="O225" s="24"/>
      <c r="P225" s="2">
        <v>39801</v>
      </c>
      <c r="Q225" s="2">
        <v>1128319</v>
      </c>
      <c r="S225" s="25">
        <v>74.150000000000006</v>
      </c>
      <c r="T225" s="2"/>
      <c r="AB225" s="7"/>
      <c r="AC225" s="7"/>
      <c r="AD225" s="7"/>
      <c r="AE225" s="7"/>
      <c r="AF225" s="7"/>
      <c r="AG225" s="7"/>
      <c r="AH225" s="7"/>
      <c r="AI225" s="7">
        <v>10109434</v>
      </c>
    </row>
    <row r="226" spans="1:35" x14ac:dyDescent="0.2">
      <c r="A226" s="5">
        <v>2021</v>
      </c>
      <c r="B226" s="2" t="s">
        <v>722</v>
      </c>
      <c r="C226" s="2" t="s">
        <v>491</v>
      </c>
      <c r="D226" s="2" t="s">
        <v>663</v>
      </c>
      <c r="E226" s="2">
        <v>0</v>
      </c>
      <c r="F226" s="2">
        <v>0</v>
      </c>
      <c r="G226" s="2">
        <v>0</v>
      </c>
      <c r="H226" s="2">
        <v>1359968</v>
      </c>
      <c r="I226" s="2">
        <v>588593342</v>
      </c>
      <c r="J226" s="2">
        <v>30244134</v>
      </c>
      <c r="L226" s="2">
        <v>23004174</v>
      </c>
      <c r="M226" s="2">
        <v>3757645</v>
      </c>
      <c r="O226" s="24"/>
      <c r="P226" s="2">
        <v>23016</v>
      </c>
      <c r="Q226" s="2">
        <v>1128319</v>
      </c>
      <c r="S226" s="25">
        <v>71.97</v>
      </c>
      <c r="T226" s="2"/>
      <c r="AB226" s="7"/>
      <c r="AC226" s="7"/>
      <c r="AD226" s="7"/>
      <c r="AE226" s="7"/>
      <c r="AF226" s="7"/>
      <c r="AG226" s="7"/>
      <c r="AH226" s="7"/>
      <c r="AI226" s="7">
        <v>52059365</v>
      </c>
    </row>
    <row r="227" spans="1:35" x14ac:dyDescent="0.2">
      <c r="A227" s="5">
        <v>2021</v>
      </c>
      <c r="B227" s="2" t="s">
        <v>721</v>
      </c>
      <c r="C227" s="2" t="s">
        <v>492</v>
      </c>
      <c r="D227" s="2" t="s">
        <v>663</v>
      </c>
      <c r="E227" s="2">
        <v>0</v>
      </c>
      <c r="F227" s="2">
        <v>0</v>
      </c>
      <c r="G227" s="2">
        <v>0</v>
      </c>
      <c r="H227" s="2">
        <v>941151</v>
      </c>
      <c r="I227" s="2">
        <v>446458704</v>
      </c>
      <c r="J227" s="2">
        <v>30025143</v>
      </c>
      <c r="L227" s="2">
        <v>6377993</v>
      </c>
      <c r="M227" s="2">
        <v>3620315</v>
      </c>
      <c r="O227" s="24"/>
      <c r="P227" s="2">
        <v>23016</v>
      </c>
      <c r="Q227" s="2">
        <v>1128319</v>
      </c>
      <c r="S227" s="25">
        <v>71.040000000000006</v>
      </c>
      <c r="T227" s="2"/>
      <c r="AB227" s="7"/>
      <c r="AC227" s="7"/>
      <c r="AD227" s="7"/>
      <c r="AE227" s="7"/>
      <c r="AF227" s="7"/>
      <c r="AG227" s="7"/>
      <c r="AH227" s="7"/>
      <c r="AI227" s="7">
        <v>2309484</v>
      </c>
    </row>
    <row r="228" spans="1:35" x14ac:dyDescent="0.2">
      <c r="A228" s="5">
        <v>2021</v>
      </c>
      <c r="B228" s="2" t="s">
        <v>721</v>
      </c>
      <c r="C228" s="2" t="s">
        <v>737</v>
      </c>
      <c r="D228" s="2" t="s">
        <v>663</v>
      </c>
      <c r="E228" s="2">
        <v>0</v>
      </c>
      <c r="F228" s="2">
        <v>0</v>
      </c>
      <c r="G228" s="2">
        <v>0</v>
      </c>
      <c r="H228" s="2">
        <v>1581000</v>
      </c>
      <c r="I228" s="2">
        <v>382933128</v>
      </c>
      <c r="J228" s="2">
        <v>25054942</v>
      </c>
      <c r="K228" s="2">
        <v>63590954</v>
      </c>
      <c r="L228" s="2">
        <v>12584728</v>
      </c>
      <c r="M228" s="2">
        <v>7838291</v>
      </c>
      <c r="O228" s="24"/>
      <c r="P228" s="2">
        <v>105977</v>
      </c>
      <c r="Q228" s="2">
        <v>1128319</v>
      </c>
      <c r="S228" s="25">
        <v>68.569999999999993</v>
      </c>
      <c r="T228" s="2"/>
      <c r="AB228" s="7"/>
      <c r="AC228" s="7"/>
      <c r="AD228" s="7"/>
      <c r="AE228" s="7"/>
      <c r="AF228" s="7"/>
      <c r="AG228" s="7"/>
      <c r="AH228" s="7"/>
      <c r="AI228" s="7">
        <v>3202255</v>
      </c>
    </row>
    <row r="229" spans="1:35" x14ac:dyDescent="0.2">
      <c r="A229" s="5">
        <v>2021</v>
      </c>
      <c r="B229" s="2" t="s">
        <v>722</v>
      </c>
      <c r="C229" s="2" t="s">
        <v>738</v>
      </c>
      <c r="D229" s="2" t="s">
        <v>663</v>
      </c>
      <c r="E229" s="2">
        <v>0</v>
      </c>
      <c r="F229" s="2">
        <v>0</v>
      </c>
      <c r="G229" s="2">
        <v>0</v>
      </c>
      <c r="H229" s="2">
        <v>1871406</v>
      </c>
      <c r="I229" s="2">
        <v>386085830</v>
      </c>
      <c r="J229" s="2">
        <v>36840880</v>
      </c>
      <c r="K229" s="2">
        <v>80557865</v>
      </c>
      <c r="L229" s="2">
        <v>4274144</v>
      </c>
      <c r="M229" s="2">
        <v>3609297</v>
      </c>
      <c r="O229" s="24"/>
      <c r="P229" s="2">
        <v>23016</v>
      </c>
      <c r="Q229" s="2">
        <v>1128319</v>
      </c>
      <c r="S229" s="25">
        <v>66.400000000000006</v>
      </c>
      <c r="T229" s="2"/>
      <c r="AB229" s="7"/>
      <c r="AC229" s="7"/>
      <c r="AD229" s="7"/>
      <c r="AE229" s="7"/>
      <c r="AF229" s="7"/>
      <c r="AG229" s="7"/>
      <c r="AH229" s="7"/>
      <c r="AI229" s="7">
        <v>9980581</v>
      </c>
    </row>
    <row r="230" spans="1:35" x14ac:dyDescent="0.2">
      <c r="A230" s="5">
        <v>2021</v>
      </c>
      <c r="B230" s="2" t="s">
        <v>473</v>
      </c>
      <c r="C230" s="2" t="s">
        <v>723</v>
      </c>
      <c r="D230" s="2" t="s">
        <v>671</v>
      </c>
      <c r="E230" s="2">
        <v>223300</v>
      </c>
      <c r="F230" s="2">
        <v>0</v>
      </c>
      <c r="G230" s="2">
        <v>0</v>
      </c>
      <c r="H230" s="2">
        <v>107656440</v>
      </c>
      <c r="S230" s="2"/>
      <c r="T230" s="2"/>
      <c r="U230" s="25">
        <v>11.73</v>
      </c>
      <c r="V230" s="25">
        <v>5.96</v>
      </c>
      <c r="AB230" s="7">
        <v>46.89</v>
      </c>
      <c r="AC230" s="7">
        <v>99.38</v>
      </c>
      <c r="AD230" s="7">
        <v>96.22</v>
      </c>
      <c r="AE230" s="7">
        <v>98.26</v>
      </c>
      <c r="AF230" s="7">
        <v>92.56</v>
      </c>
      <c r="AG230" s="7">
        <v>75.989999999999995</v>
      </c>
      <c r="AH230" s="7">
        <v>74.98</v>
      </c>
      <c r="AI230" s="7"/>
    </row>
    <row r="231" spans="1:35" x14ac:dyDescent="0.2">
      <c r="A231" s="5">
        <v>2021</v>
      </c>
      <c r="B231" s="2" t="s">
        <v>473</v>
      </c>
      <c r="C231" s="2" t="s">
        <v>724</v>
      </c>
      <c r="D231" s="2" t="s">
        <v>671</v>
      </c>
      <c r="E231" s="2">
        <v>29934211</v>
      </c>
      <c r="F231" s="2">
        <v>0</v>
      </c>
      <c r="G231" s="2">
        <v>0</v>
      </c>
      <c r="H231" s="2">
        <v>54631170</v>
      </c>
      <c r="S231" s="2"/>
      <c r="T231" s="2"/>
      <c r="U231" s="25">
        <v>13.1</v>
      </c>
      <c r="V231" s="25">
        <v>7.42</v>
      </c>
      <c r="AB231" s="7">
        <v>20.010000000000002</v>
      </c>
      <c r="AC231" s="7">
        <v>97.04</v>
      </c>
      <c r="AD231" s="7">
        <v>97.67</v>
      </c>
      <c r="AE231" s="7">
        <v>95.94</v>
      </c>
      <c r="AF231" s="7">
        <v>90.79</v>
      </c>
      <c r="AG231" s="7">
        <v>78.88</v>
      </c>
      <c r="AH231" s="7">
        <v>75.67</v>
      </c>
      <c r="AI231" s="7"/>
    </row>
    <row r="232" spans="1:35" x14ac:dyDescent="0.2">
      <c r="A232" s="5">
        <v>2021</v>
      </c>
      <c r="B232" s="2" t="s">
        <v>473</v>
      </c>
      <c r="C232" s="2" t="s">
        <v>725</v>
      </c>
      <c r="D232" s="2" t="s">
        <v>671</v>
      </c>
      <c r="E232" s="2">
        <v>40719273</v>
      </c>
      <c r="F232" s="2">
        <v>0</v>
      </c>
      <c r="G232" s="2">
        <v>0</v>
      </c>
      <c r="H232" s="2">
        <v>164743161</v>
      </c>
      <c r="S232" s="2"/>
      <c r="T232" s="2"/>
      <c r="U232" s="25">
        <v>12.63</v>
      </c>
      <c r="V232" s="25">
        <v>7.5</v>
      </c>
      <c r="AB232" s="7">
        <v>18.97</v>
      </c>
      <c r="AC232" s="7">
        <v>106.3</v>
      </c>
      <c r="AD232" s="7">
        <v>97.1</v>
      </c>
      <c r="AE232" s="7">
        <v>97.39</v>
      </c>
      <c r="AF232" s="7">
        <v>98.36</v>
      </c>
      <c r="AG232" s="7">
        <v>78.34</v>
      </c>
      <c r="AH232" s="7">
        <v>73.489999999999995</v>
      </c>
      <c r="AI232" s="7"/>
    </row>
    <row r="233" spans="1:35" x14ac:dyDescent="0.2">
      <c r="A233" s="5">
        <v>2021</v>
      </c>
      <c r="B233" s="2" t="s">
        <v>473</v>
      </c>
      <c r="C233" s="2" t="s">
        <v>726</v>
      </c>
      <c r="D233" s="2" t="s">
        <v>671</v>
      </c>
      <c r="E233" s="2">
        <v>3848070</v>
      </c>
      <c r="F233" s="2">
        <v>0</v>
      </c>
      <c r="G233" s="2">
        <v>0</v>
      </c>
      <c r="H233" s="2">
        <v>103783337</v>
      </c>
      <c r="S233" s="2"/>
      <c r="T233" s="2"/>
      <c r="U233" s="25">
        <v>12.68</v>
      </c>
      <c r="V233" s="25">
        <v>7.38</v>
      </c>
      <c r="AB233" s="7">
        <v>34.659999999999997</v>
      </c>
      <c r="AC233" s="7">
        <v>97.59</v>
      </c>
      <c r="AD233" s="7">
        <v>96.92</v>
      </c>
      <c r="AE233" s="7">
        <v>100.07</v>
      </c>
      <c r="AF233" s="7">
        <v>90.76</v>
      </c>
      <c r="AG233" s="7">
        <v>78.19</v>
      </c>
      <c r="AH233" s="7">
        <v>79.569999999999993</v>
      </c>
      <c r="AI233" s="7"/>
    </row>
    <row r="234" spans="1:35" x14ac:dyDescent="0.2">
      <c r="A234" s="5">
        <v>2021</v>
      </c>
      <c r="B234" s="2" t="s">
        <v>473</v>
      </c>
      <c r="C234" s="2" t="s">
        <v>727</v>
      </c>
      <c r="D234" s="2" t="s">
        <v>671</v>
      </c>
      <c r="E234" s="2">
        <v>30613348</v>
      </c>
      <c r="F234" s="2">
        <v>0</v>
      </c>
      <c r="G234" s="2">
        <v>0</v>
      </c>
      <c r="H234" s="2">
        <v>52802707</v>
      </c>
      <c r="S234" s="2"/>
      <c r="T234" s="2"/>
      <c r="U234" s="25">
        <v>13.29</v>
      </c>
      <c r="V234" s="25">
        <v>5.94</v>
      </c>
      <c r="AB234" s="7">
        <v>23.61</v>
      </c>
      <c r="AC234" s="7">
        <v>102.64</v>
      </c>
      <c r="AD234" s="7">
        <v>98.23</v>
      </c>
      <c r="AE234" s="7">
        <v>91.79</v>
      </c>
      <c r="AF234" s="7">
        <v>95.44</v>
      </c>
      <c r="AG234" s="7">
        <v>76.510000000000005</v>
      </c>
      <c r="AH234" s="7">
        <v>69.5</v>
      </c>
      <c r="AI234" s="7"/>
    </row>
    <row r="235" spans="1:35" x14ac:dyDescent="0.2">
      <c r="A235" s="5">
        <v>2021</v>
      </c>
      <c r="B235" s="2" t="s">
        <v>473</v>
      </c>
      <c r="C235" s="2" t="s">
        <v>728</v>
      </c>
      <c r="D235" s="2" t="s">
        <v>671</v>
      </c>
      <c r="E235" s="2">
        <v>15921018</v>
      </c>
      <c r="F235" s="2">
        <v>0</v>
      </c>
      <c r="G235" s="2">
        <v>0</v>
      </c>
      <c r="H235" s="2">
        <v>138100766</v>
      </c>
      <c r="S235" s="2"/>
      <c r="T235" s="2"/>
      <c r="U235" s="25">
        <v>13.77</v>
      </c>
      <c r="V235" s="25">
        <v>9.56</v>
      </c>
      <c r="AB235" s="7">
        <v>11.22</v>
      </c>
      <c r="AC235" s="7">
        <v>104.19</v>
      </c>
      <c r="AD235" s="7">
        <v>95.21</v>
      </c>
      <c r="AE235" s="7">
        <v>87.38</v>
      </c>
      <c r="AF235" s="7">
        <v>95</v>
      </c>
      <c r="AG235" s="7">
        <v>75.55</v>
      </c>
      <c r="AH235" s="7">
        <v>64.34</v>
      </c>
      <c r="AI235" s="7"/>
    </row>
    <row r="236" spans="1:35" x14ac:dyDescent="0.2">
      <c r="A236" s="5">
        <v>2021</v>
      </c>
      <c r="B236" s="2" t="s">
        <v>473</v>
      </c>
      <c r="C236" s="2" t="s">
        <v>729</v>
      </c>
      <c r="D236" s="2" t="s">
        <v>671</v>
      </c>
      <c r="E236" s="2">
        <v>8483122</v>
      </c>
      <c r="F236" s="2">
        <v>0</v>
      </c>
      <c r="G236" s="2">
        <v>0</v>
      </c>
      <c r="H236" s="2">
        <v>68604038</v>
      </c>
      <c r="S236" s="2"/>
      <c r="T236" s="2"/>
      <c r="U236" s="25">
        <v>13.43</v>
      </c>
      <c r="V236" s="25">
        <v>6.49</v>
      </c>
      <c r="AB236" s="7">
        <v>45.23</v>
      </c>
      <c r="AC236" s="7">
        <v>102.77</v>
      </c>
      <c r="AD236" s="7">
        <v>97.49</v>
      </c>
      <c r="AE236" s="7">
        <v>107.22</v>
      </c>
      <c r="AF236" s="7">
        <v>94.84</v>
      </c>
      <c r="AG236" s="7">
        <v>75.569999999999993</v>
      </c>
      <c r="AH236" s="7">
        <v>80.38</v>
      </c>
      <c r="AI236" s="7"/>
    </row>
    <row r="237" spans="1:35" x14ac:dyDescent="0.2">
      <c r="A237" s="5">
        <v>2021</v>
      </c>
      <c r="B237" s="2" t="s">
        <v>473</v>
      </c>
      <c r="C237" s="2" t="s">
        <v>730</v>
      </c>
      <c r="D237" s="2" t="s">
        <v>671</v>
      </c>
      <c r="E237" s="2">
        <v>26514949</v>
      </c>
      <c r="F237" s="2">
        <v>0</v>
      </c>
      <c r="G237" s="2">
        <v>0</v>
      </c>
      <c r="H237" s="2">
        <v>114625452</v>
      </c>
      <c r="S237" s="2"/>
      <c r="T237" s="2"/>
      <c r="U237" s="25">
        <v>13.57</v>
      </c>
      <c r="V237" s="25">
        <v>8.5500000000000007</v>
      </c>
      <c r="AB237" s="7">
        <v>37.46</v>
      </c>
      <c r="AC237" s="7">
        <v>101.64</v>
      </c>
      <c r="AD237" s="7">
        <v>95.7</v>
      </c>
      <c r="AE237" s="7">
        <v>81.84</v>
      </c>
      <c r="AF237" s="7">
        <v>94.93</v>
      </c>
      <c r="AG237" s="7">
        <v>74.75</v>
      </c>
      <c r="AH237" s="7">
        <v>59.86</v>
      </c>
      <c r="AI237" s="7"/>
    </row>
    <row r="238" spans="1:35" x14ac:dyDescent="0.2">
      <c r="A238" s="5">
        <v>2021</v>
      </c>
      <c r="B238" s="2" t="s">
        <v>473</v>
      </c>
      <c r="C238" s="2" t="s">
        <v>482</v>
      </c>
      <c r="D238" s="2" t="s">
        <v>671</v>
      </c>
      <c r="E238" s="2">
        <v>6259504</v>
      </c>
      <c r="F238" s="2">
        <v>0</v>
      </c>
      <c r="G238" s="2">
        <v>0</v>
      </c>
      <c r="H238" s="2">
        <v>87968303</v>
      </c>
      <c r="S238" s="2"/>
      <c r="T238" s="2"/>
      <c r="U238" s="25">
        <v>13.44</v>
      </c>
      <c r="V238" s="25">
        <v>8.08</v>
      </c>
      <c r="AB238" s="7">
        <v>48.12</v>
      </c>
      <c r="AC238" s="7">
        <v>101.76</v>
      </c>
      <c r="AD238" s="7">
        <v>97.23</v>
      </c>
      <c r="AE238" s="7">
        <v>103.2</v>
      </c>
      <c r="AF238" s="7">
        <v>95.22</v>
      </c>
      <c r="AG238" s="7">
        <v>77.75</v>
      </c>
      <c r="AH238" s="7">
        <v>78.81</v>
      </c>
      <c r="AI238" s="7"/>
    </row>
    <row r="239" spans="1:35" x14ac:dyDescent="0.2">
      <c r="A239" s="5">
        <v>2021</v>
      </c>
      <c r="B239" s="2" t="s">
        <v>721</v>
      </c>
      <c r="C239" s="2" t="s">
        <v>731</v>
      </c>
      <c r="D239" s="2" t="s">
        <v>671</v>
      </c>
      <c r="E239" s="2">
        <v>47601975</v>
      </c>
      <c r="F239" s="2">
        <v>0</v>
      </c>
      <c r="G239" s="2">
        <v>0</v>
      </c>
      <c r="H239" s="2">
        <v>159561634</v>
      </c>
      <c r="S239" s="2"/>
      <c r="T239" s="2"/>
      <c r="U239" s="25">
        <v>13.77</v>
      </c>
      <c r="V239" s="25">
        <v>8.0399999999999991</v>
      </c>
      <c r="AB239" s="7">
        <v>72.739999999999995</v>
      </c>
      <c r="AC239" s="7">
        <v>98.4</v>
      </c>
      <c r="AD239" s="7">
        <v>100.33</v>
      </c>
      <c r="AE239" s="7">
        <v>111.81</v>
      </c>
      <c r="AF239" s="7">
        <v>83.05</v>
      </c>
      <c r="AG239" s="7">
        <v>60.76</v>
      </c>
      <c r="AH239" s="7">
        <v>59.25</v>
      </c>
      <c r="AI239" s="7"/>
    </row>
    <row r="240" spans="1:35" x14ac:dyDescent="0.2">
      <c r="A240" s="5">
        <v>2021</v>
      </c>
      <c r="B240" s="2" t="s">
        <v>721</v>
      </c>
      <c r="C240" s="2" t="s">
        <v>732</v>
      </c>
      <c r="D240" s="2" t="s">
        <v>671</v>
      </c>
      <c r="E240" s="2">
        <v>18903820</v>
      </c>
      <c r="F240" s="2">
        <v>0</v>
      </c>
      <c r="G240" s="2">
        <v>0</v>
      </c>
      <c r="H240" s="2">
        <v>63376547</v>
      </c>
      <c r="S240" s="2"/>
      <c r="T240" s="2"/>
      <c r="U240" s="25">
        <v>11.88</v>
      </c>
      <c r="V240" s="25">
        <v>6.67</v>
      </c>
      <c r="AB240" s="7">
        <v>37.65</v>
      </c>
      <c r="AC240" s="7">
        <v>104.8</v>
      </c>
      <c r="AD240" s="7">
        <v>108.26</v>
      </c>
      <c r="AE240" s="7">
        <v>121.24</v>
      </c>
      <c r="AF240" s="7">
        <v>84.19</v>
      </c>
      <c r="AG240" s="7">
        <v>64.83</v>
      </c>
      <c r="AH240" s="7">
        <v>70.13</v>
      </c>
      <c r="AI240" s="7"/>
    </row>
    <row r="241" spans="1:35" x14ac:dyDescent="0.2">
      <c r="A241" s="5">
        <v>2021</v>
      </c>
      <c r="B241" s="2" t="s">
        <v>722</v>
      </c>
      <c r="C241" s="2" t="s">
        <v>733</v>
      </c>
      <c r="D241" s="2" t="s">
        <v>671</v>
      </c>
      <c r="E241" s="2">
        <v>38833937</v>
      </c>
      <c r="F241" s="2">
        <v>0</v>
      </c>
      <c r="G241" s="2">
        <v>0</v>
      </c>
      <c r="H241" s="2">
        <v>134245100</v>
      </c>
      <c r="S241" s="2"/>
      <c r="T241" s="2"/>
      <c r="U241" s="25">
        <v>13.17</v>
      </c>
      <c r="V241" s="25">
        <v>7.82</v>
      </c>
      <c r="AB241" s="7">
        <v>47.86</v>
      </c>
      <c r="AC241" s="7">
        <v>108.55</v>
      </c>
      <c r="AD241" s="7">
        <v>111.4</v>
      </c>
      <c r="AE241" s="7">
        <v>110.8</v>
      </c>
      <c r="AF241" s="7">
        <v>99.39</v>
      </c>
      <c r="AG241" s="7">
        <v>81.19</v>
      </c>
      <c r="AH241" s="7">
        <v>77.39</v>
      </c>
      <c r="AI241" s="7"/>
    </row>
    <row r="242" spans="1:35" x14ac:dyDescent="0.2">
      <c r="A242" s="5">
        <v>2021</v>
      </c>
      <c r="B242" s="2" t="s">
        <v>722</v>
      </c>
      <c r="C242" s="2" t="s">
        <v>734</v>
      </c>
      <c r="D242" s="2" t="s">
        <v>671</v>
      </c>
      <c r="E242" s="2">
        <v>37261814</v>
      </c>
      <c r="F242" s="2">
        <v>0</v>
      </c>
      <c r="G242" s="2">
        <v>0</v>
      </c>
      <c r="H242" s="2">
        <v>198840887</v>
      </c>
      <c r="S242" s="2"/>
      <c r="T242" s="2"/>
      <c r="U242" s="25">
        <v>14.04</v>
      </c>
      <c r="V242" s="25">
        <v>8.36</v>
      </c>
      <c r="AB242" s="7">
        <v>78.11</v>
      </c>
      <c r="AC242" s="7">
        <v>108.81</v>
      </c>
      <c r="AD242" s="7">
        <v>108.25</v>
      </c>
      <c r="AE242" s="7">
        <v>112.93</v>
      </c>
      <c r="AF242" s="7">
        <v>98.25</v>
      </c>
      <c r="AG242" s="7">
        <v>75.8</v>
      </c>
      <c r="AH242" s="7">
        <v>74.05</v>
      </c>
      <c r="AI242" s="7"/>
    </row>
    <row r="243" spans="1:35" x14ac:dyDescent="0.2">
      <c r="A243" s="5">
        <v>2021</v>
      </c>
      <c r="B243" s="2" t="s">
        <v>722</v>
      </c>
      <c r="C243" s="2" t="s">
        <v>735</v>
      </c>
      <c r="D243" s="2" t="s">
        <v>671</v>
      </c>
      <c r="E243" s="2">
        <v>52223312</v>
      </c>
      <c r="F243" s="2">
        <v>0</v>
      </c>
      <c r="G243" s="2">
        <v>0</v>
      </c>
      <c r="H243" s="2">
        <v>260928002</v>
      </c>
      <c r="S243" s="2"/>
      <c r="T243" s="2"/>
      <c r="U243" s="25">
        <v>13.24</v>
      </c>
      <c r="V243" s="25">
        <v>7.43</v>
      </c>
      <c r="AB243" s="7">
        <v>105.74</v>
      </c>
      <c r="AC243" s="7">
        <v>104.33</v>
      </c>
      <c r="AD243" s="7">
        <v>109.6</v>
      </c>
      <c r="AE243" s="7">
        <v>100.85</v>
      </c>
      <c r="AF243" s="7">
        <v>94.34</v>
      </c>
      <c r="AG243" s="7">
        <v>79.5</v>
      </c>
      <c r="AH243" s="7">
        <v>71.31</v>
      </c>
      <c r="AI243" s="7"/>
    </row>
    <row r="244" spans="1:35" x14ac:dyDescent="0.2">
      <c r="A244" s="5">
        <v>2021</v>
      </c>
      <c r="B244" s="2" t="s">
        <v>721</v>
      </c>
      <c r="C244" s="2" t="s">
        <v>736</v>
      </c>
      <c r="D244" s="2" t="s">
        <v>671</v>
      </c>
      <c r="E244" s="2">
        <v>24839304</v>
      </c>
      <c r="F244" s="2">
        <v>0</v>
      </c>
      <c r="G244" s="2">
        <v>0</v>
      </c>
      <c r="H244" s="2">
        <v>129983900</v>
      </c>
      <c r="S244" s="2"/>
      <c r="T244" s="2"/>
      <c r="U244" s="25">
        <v>12.95</v>
      </c>
      <c r="V244" s="25">
        <v>8.64</v>
      </c>
      <c r="AB244" s="7">
        <v>56.13</v>
      </c>
      <c r="AC244" s="7">
        <v>91.79</v>
      </c>
      <c r="AD244" s="7">
        <v>102.97</v>
      </c>
      <c r="AE244" s="7">
        <v>119.9</v>
      </c>
      <c r="AF244" s="7">
        <v>85.26</v>
      </c>
      <c r="AG244" s="7">
        <v>77.83</v>
      </c>
      <c r="AH244" s="7">
        <v>82.08</v>
      </c>
      <c r="AI244" s="7"/>
    </row>
    <row r="245" spans="1:35" x14ac:dyDescent="0.2">
      <c r="A245" s="5">
        <v>2021</v>
      </c>
      <c r="B245" s="2" t="s">
        <v>722</v>
      </c>
      <c r="C245" s="2" t="s">
        <v>491</v>
      </c>
      <c r="D245" s="2" t="s">
        <v>671</v>
      </c>
      <c r="E245" s="2">
        <v>26729731</v>
      </c>
      <c r="F245" s="2">
        <v>0</v>
      </c>
      <c r="G245" s="2">
        <v>0</v>
      </c>
      <c r="H245" s="2">
        <v>80456411</v>
      </c>
      <c r="S245" s="2"/>
      <c r="T245" s="2"/>
      <c r="U245" s="25">
        <v>12.87</v>
      </c>
      <c r="V245" s="25">
        <v>7.78</v>
      </c>
      <c r="AB245" s="7">
        <v>35.26</v>
      </c>
      <c r="AC245" s="7">
        <v>102.83</v>
      </c>
      <c r="AD245" s="7">
        <v>105.87</v>
      </c>
      <c r="AE245" s="7">
        <v>122.63</v>
      </c>
      <c r="AF245" s="7">
        <v>96.44</v>
      </c>
      <c r="AG245" s="7">
        <v>87.48</v>
      </c>
      <c r="AH245" s="7">
        <v>93.79</v>
      </c>
      <c r="AI245" s="7"/>
    </row>
    <row r="246" spans="1:35" x14ac:dyDescent="0.2">
      <c r="A246" s="5">
        <v>2021</v>
      </c>
      <c r="B246" s="2" t="s">
        <v>721</v>
      </c>
      <c r="C246" s="2" t="s">
        <v>492</v>
      </c>
      <c r="D246" s="2" t="s">
        <v>671</v>
      </c>
      <c r="E246" s="2">
        <v>27143349</v>
      </c>
      <c r="F246" s="2">
        <v>0</v>
      </c>
      <c r="G246" s="2">
        <v>0</v>
      </c>
      <c r="H246" s="2">
        <v>48561211</v>
      </c>
      <c r="S246" s="2"/>
      <c r="T246" s="2"/>
      <c r="U246" s="25">
        <v>12.83</v>
      </c>
      <c r="V246" s="25">
        <v>7.26</v>
      </c>
      <c r="AB246" s="7">
        <v>51.77</v>
      </c>
      <c r="AC246" s="7">
        <v>100.96</v>
      </c>
      <c r="AD246" s="7">
        <v>105.11</v>
      </c>
      <c r="AE246" s="7">
        <v>117.74</v>
      </c>
      <c r="AF246" s="7">
        <v>88.45</v>
      </c>
      <c r="AG246" s="7">
        <v>67.540000000000006</v>
      </c>
      <c r="AH246" s="7">
        <v>67.849999999999994</v>
      </c>
      <c r="AI246" s="7"/>
    </row>
    <row r="247" spans="1:35" x14ac:dyDescent="0.2">
      <c r="A247" s="5">
        <v>2021</v>
      </c>
      <c r="B247" s="2" t="s">
        <v>721</v>
      </c>
      <c r="C247" s="2" t="s">
        <v>737</v>
      </c>
      <c r="D247" s="2" t="s">
        <v>671</v>
      </c>
      <c r="E247" s="2">
        <v>18134836</v>
      </c>
      <c r="F247" s="2">
        <v>0</v>
      </c>
      <c r="G247" s="2">
        <v>0</v>
      </c>
      <c r="H247" s="2">
        <v>47038213</v>
      </c>
      <c r="S247" s="2"/>
      <c r="T247" s="2"/>
      <c r="U247" s="25">
        <v>12.65</v>
      </c>
      <c r="V247" s="25">
        <v>7.61</v>
      </c>
      <c r="AB247" s="7">
        <v>54.49</v>
      </c>
      <c r="AC247" s="7">
        <v>94.87</v>
      </c>
      <c r="AD247" s="7">
        <v>111.24</v>
      </c>
      <c r="AE247" s="7">
        <v>109.13</v>
      </c>
      <c r="AF247" s="7">
        <v>88.26</v>
      </c>
      <c r="AG247" s="7">
        <v>88.93</v>
      </c>
      <c r="AH247" s="7">
        <v>79.239999999999995</v>
      </c>
      <c r="AI247" s="7"/>
    </row>
    <row r="248" spans="1:35" x14ac:dyDescent="0.2">
      <c r="A248" s="5">
        <v>2021</v>
      </c>
      <c r="B248" s="2" t="s">
        <v>722</v>
      </c>
      <c r="C248" s="2" t="s">
        <v>738</v>
      </c>
      <c r="D248" s="2" t="s">
        <v>671</v>
      </c>
      <c r="E248" s="2">
        <v>25752236</v>
      </c>
      <c r="F248" s="2">
        <v>0</v>
      </c>
      <c r="G248" s="2">
        <v>0</v>
      </c>
      <c r="H248" s="2">
        <v>40711034</v>
      </c>
      <c r="S248" s="2"/>
      <c r="T248" s="2"/>
      <c r="U248" s="25">
        <v>13.65</v>
      </c>
      <c r="V248" s="25">
        <v>6.7</v>
      </c>
      <c r="AB248" s="7">
        <v>30.46</v>
      </c>
      <c r="AC248" s="7">
        <v>97.19</v>
      </c>
      <c r="AD248" s="7">
        <v>109.89</v>
      </c>
      <c r="AE248" s="7">
        <v>126.11</v>
      </c>
      <c r="AF248" s="7">
        <v>88.48</v>
      </c>
      <c r="AG248" s="7">
        <v>77.77</v>
      </c>
      <c r="AH248" s="7">
        <v>88.1</v>
      </c>
      <c r="AI248" s="7"/>
    </row>
    <row r="249" spans="1:35" x14ac:dyDescent="0.2">
      <c r="A249" s="5">
        <v>2021</v>
      </c>
      <c r="B249" s="2" t="s">
        <v>473</v>
      </c>
      <c r="C249" s="2" t="s">
        <v>723</v>
      </c>
      <c r="D249" s="2" t="s">
        <v>680</v>
      </c>
      <c r="E249" s="2">
        <v>0</v>
      </c>
      <c r="F249" s="2">
        <v>0</v>
      </c>
      <c r="G249" s="2">
        <v>0</v>
      </c>
      <c r="H249" s="2">
        <v>600000</v>
      </c>
      <c r="S249" s="2"/>
      <c r="T249" s="2"/>
      <c r="U249" s="2"/>
      <c r="V249" s="2"/>
      <c r="AB249" s="7"/>
      <c r="AC249" s="7"/>
      <c r="AD249" s="7"/>
      <c r="AE249" s="7"/>
      <c r="AF249" s="7"/>
      <c r="AG249" s="7"/>
      <c r="AH249" s="7"/>
      <c r="AI249" s="7"/>
    </row>
    <row r="250" spans="1:35" x14ac:dyDescent="0.2">
      <c r="A250" s="5">
        <v>2021</v>
      </c>
      <c r="B250" s="2" t="s">
        <v>473</v>
      </c>
      <c r="C250" s="2" t="s">
        <v>724</v>
      </c>
      <c r="D250" s="2" t="s">
        <v>680</v>
      </c>
      <c r="E250" s="2">
        <v>0</v>
      </c>
      <c r="F250" s="2">
        <v>0</v>
      </c>
      <c r="G250" s="2">
        <v>0</v>
      </c>
      <c r="H250" s="2">
        <v>0</v>
      </c>
      <c r="S250" s="2"/>
      <c r="T250" s="2"/>
      <c r="U250" s="2"/>
      <c r="V250" s="2"/>
      <c r="AB250" s="7"/>
      <c r="AC250" s="7"/>
      <c r="AD250" s="7"/>
      <c r="AE250" s="7"/>
      <c r="AF250" s="7"/>
      <c r="AG250" s="7"/>
      <c r="AH250" s="7"/>
      <c r="AI250" s="7"/>
    </row>
    <row r="251" spans="1:35" x14ac:dyDescent="0.2">
      <c r="A251" s="5">
        <v>2021</v>
      </c>
      <c r="B251" s="2" t="s">
        <v>473</v>
      </c>
      <c r="C251" s="2" t="s">
        <v>725</v>
      </c>
      <c r="D251" s="2" t="s">
        <v>680</v>
      </c>
      <c r="E251" s="2">
        <v>0</v>
      </c>
      <c r="F251" s="2">
        <v>0</v>
      </c>
      <c r="G251" s="2">
        <v>0</v>
      </c>
      <c r="H251" s="2">
        <v>600000</v>
      </c>
      <c r="S251" s="2"/>
      <c r="T251" s="2"/>
      <c r="U251" s="2"/>
      <c r="V251" s="2"/>
      <c r="AB251" s="7"/>
      <c r="AC251" s="7"/>
      <c r="AD251" s="7"/>
      <c r="AE251" s="7"/>
      <c r="AF251" s="7"/>
      <c r="AG251" s="7"/>
      <c r="AH251" s="7"/>
      <c r="AI251" s="7"/>
    </row>
    <row r="252" spans="1:35" x14ac:dyDescent="0.2">
      <c r="A252" s="5">
        <v>2021</v>
      </c>
      <c r="B252" s="2" t="s">
        <v>473</v>
      </c>
      <c r="C252" s="2" t="s">
        <v>726</v>
      </c>
      <c r="D252" s="2" t="s">
        <v>680</v>
      </c>
      <c r="E252" s="2">
        <v>0</v>
      </c>
      <c r="F252" s="2">
        <v>0</v>
      </c>
      <c r="G252" s="2">
        <v>0</v>
      </c>
      <c r="H252" s="2">
        <v>0</v>
      </c>
      <c r="S252" s="2"/>
      <c r="T252" s="2"/>
      <c r="U252" s="2"/>
      <c r="V252" s="2"/>
      <c r="AB252" s="7"/>
      <c r="AC252" s="7"/>
      <c r="AD252" s="7"/>
      <c r="AE252" s="7"/>
      <c r="AF252" s="7"/>
      <c r="AG252" s="7"/>
      <c r="AH252" s="7"/>
      <c r="AI252" s="7"/>
    </row>
    <row r="253" spans="1:35" x14ac:dyDescent="0.2">
      <c r="A253" s="5">
        <v>2021</v>
      </c>
      <c r="B253" s="2" t="s">
        <v>473</v>
      </c>
      <c r="C253" s="2" t="s">
        <v>727</v>
      </c>
      <c r="D253" s="2" t="s">
        <v>680</v>
      </c>
      <c r="E253" s="2">
        <v>0</v>
      </c>
      <c r="F253" s="2">
        <v>0</v>
      </c>
      <c r="G253" s="2">
        <v>0</v>
      </c>
      <c r="H253" s="2">
        <v>0</v>
      </c>
      <c r="S253" s="2"/>
      <c r="T253" s="2"/>
      <c r="U253" s="2"/>
      <c r="V253" s="2"/>
      <c r="AB253" s="7"/>
      <c r="AC253" s="7"/>
      <c r="AD253" s="7"/>
      <c r="AE253" s="7"/>
      <c r="AF253" s="7"/>
      <c r="AG253" s="7"/>
      <c r="AH253" s="7"/>
      <c r="AI253" s="7"/>
    </row>
    <row r="254" spans="1:35" x14ac:dyDescent="0.2">
      <c r="A254" s="5">
        <v>2021</v>
      </c>
      <c r="B254" s="2" t="s">
        <v>473</v>
      </c>
      <c r="C254" s="2" t="s">
        <v>728</v>
      </c>
      <c r="D254" s="2" t="s">
        <v>680</v>
      </c>
      <c r="E254" s="2">
        <v>0</v>
      </c>
      <c r="F254" s="2">
        <v>0</v>
      </c>
      <c r="G254" s="2">
        <v>0</v>
      </c>
      <c r="H254" s="2">
        <v>0</v>
      </c>
      <c r="S254" s="2"/>
      <c r="T254" s="2"/>
      <c r="U254" s="2"/>
      <c r="V254" s="2"/>
      <c r="AB254" s="7"/>
      <c r="AC254" s="7"/>
      <c r="AD254" s="7"/>
      <c r="AE254" s="7"/>
      <c r="AF254" s="7"/>
      <c r="AG254" s="7"/>
      <c r="AH254" s="7"/>
      <c r="AI254" s="7"/>
    </row>
    <row r="255" spans="1:35" x14ac:dyDescent="0.2">
      <c r="A255" s="5">
        <v>2021</v>
      </c>
      <c r="B255" s="2" t="s">
        <v>473</v>
      </c>
      <c r="C255" s="2" t="s">
        <v>729</v>
      </c>
      <c r="D255" s="2" t="s">
        <v>680</v>
      </c>
      <c r="E255" s="2">
        <v>0</v>
      </c>
      <c r="F255" s="2">
        <v>0</v>
      </c>
      <c r="G255" s="2">
        <v>0</v>
      </c>
      <c r="H255" s="2">
        <v>600000</v>
      </c>
      <c r="S255" s="2"/>
      <c r="T255" s="2"/>
      <c r="U255" s="2"/>
      <c r="V255" s="2"/>
      <c r="AB255" s="7"/>
      <c r="AC255" s="7"/>
      <c r="AD255" s="7"/>
      <c r="AE255" s="7"/>
      <c r="AF255" s="7"/>
      <c r="AG255" s="7"/>
      <c r="AH255" s="7"/>
      <c r="AI255" s="7"/>
    </row>
    <row r="256" spans="1:35" x14ac:dyDescent="0.2">
      <c r="A256" s="5">
        <v>2021</v>
      </c>
      <c r="B256" s="2" t="s">
        <v>473</v>
      </c>
      <c r="C256" s="2" t="s">
        <v>730</v>
      </c>
      <c r="D256" s="2" t="s">
        <v>680</v>
      </c>
      <c r="E256" s="2">
        <v>0</v>
      </c>
      <c r="F256" s="2">
        <v>0</v>
      </c>
      <c r="G256" s="2">
        <v>0</v>
      </c>
      <c r="H256" s="2">
        <v>700000</v>
      </c>
      <c r="S256" s="2"/>
      <c r="T256" s="2"/>
      <c r="U256" s="2"/>
      <c r="V256" s="2"/>
      <c r="AB256" s="7"/>
      <c r="AC256" s="7"/>
      <c r="AD256" s="7"/>
      <c r="AE256" s="7"/>
      <c r="AF256" s="7"/>
      <c r="AG256" s="7"/>
      <c r="AH256" s="7"/>
      <c r="AI256" s="7"/>
    </row>
    <row r="257" spans="1:35" x14ac:dyDescent="0.2">
      <c r="A257" s="5">
        <v>2021</v>
      </c>
      <c r="B257" s="2" t="s">
        <v>473</v>
      </c>
      <c r="C257" s="2" t="s">
        <v>482</v>
      </c>
      <c r="D257" s="2" t="s">
        <v>680</v>
      </c>
      <c r="E257" s="2">
        <v>0</v>
      </c>
      <c r="F257" s="2">
        <v>0</v>
      </c>
      <c r="G257" s="2">
        <v>0</v>
      </c>
      <c r="H257" s="2">
        <v>0</v>
      </c>
      <c r="S257" s="2"/>
      <c r="T257" s="2"/>
      <c r="U257" s="2"/>
      <c r="V257" s="2"/>
      <c r="AB257" s="7"/>
      <c r="AC257" s="7"/>
      <c r="AD257" s="7"/>
      <c r="AE257" s="7"/>
      <c r="AF257" s="7"/>
      <c r="AG257" s="7"/>
      <c r="AH257" s="7"/>
      <c r="AI257" s="7"/>
    </row>
    <row r="258" spans="1:35" x14ac:dyDescent="0.2">
      <c r="A258" s="5">
        <v>2021</v>
      </c>
      <c r="B258" s="2" t="s">
        <v>721</v>
      </c>
      <c r="C258" s="2" t="s">
        <v>731</v>
      </c>
      <c r="D258" s="2" t="s">
        <v>680</v>
      </c>
      <c r="E258" s="2">
        <v>0</v>
      </c>
      <c r="F258" s="2">
        <v>0</v>
      </c>
      <c r="G258" s="2">
        <v>0</v>
      </c>
      <c r="H258" s="2">
        <v>600000</v>
      </c>
      <c r="S258" s="2"/>
      <c r="T258" s="2"/>
      <c r="U258" s="2"/>
      <c r="V258" s="2"/>
      <c r="AB258" s="7"/>
      <c r="AC258" s="7"/>
      <c r="AD258" s="7"/>
      <c r="AE258" s="7"/>
      <c r="AF258" s="7"/>
      <c r="AG258" s="7"/>
      <c r="AH258" s="7"/>
      <c r="AI258" s="7"/>
    </row>
    <row r="259" spans="1:35" x14ac:dyDescent="0.2">
      <c r="A259" s="5">
        <v>2021</v>
      </c>
      <c r="B259" s="2" t="s">
        <v>721</v>
      </c>
      <c r="C259" s="2" t="s">
        <v>732</v>
      </c>
      <c r="D259" s="2" t="s">
        <v>680</v>
      </c>
      <c r="E259" s="2">
        <v>0</v>
      </c>
      <c r="F259" s="2">
        <v>0</v>
      </c>
      <c r="G259" s="2">
        <v>0</v>
      </c>
      <c r="H259" s="2">
        <v>0</v>
      </c>
      <c r="S259" s="2"/>
      <c r="T259" s="2"/>
      <c r="U259" s="2"/>
      <c r="V259" s="2"/>
      <c r="AB259" s="7"/>
      <c r="AC259" s="7"/>
      <c r="AD259" s="7"/>
      <c r="AE259" s="7"/>
      <c r="AF259" s="7"/>
      <c r="AG259" s="7"/>
      <c r="AH259" s="7"/>
      <c r="AI259" s="7"/>
    </row>
    <row r="260" spans="1:35" x14ac:dyDescent="0.2">
      <c r="A260" s="5">
        <v>2021</v>
      </c>
      <c r="B260" s="2" t="s">
        <v>722</v>
      </c>
      <c r="C260" s="2" t="s">
        <v>733</v>
      </c>
      <c r="D260" s="2" t="s">
        <v>680</v>
      </c>
      <c r="E260" s="2">
        <v>0</v>
      </c>
      <c r="F260" s="2">
        <v>0</v>
      </c>
      <c r="G260" s="2">
        <v>0</v>
      </c>
      <c r="H260" s="2">
        <v>0</v>
      </c>
      <c r="S260" s="2"/>
      <c r="T260" s="2"/>
      <c r="U260" s="2"/>
      <c r="V260" s="2"/>
      <c r="AB260" s="7"/>
      <c r="AC260" s="7"/>
      <c r="AD260" s="7"/>
      <c r="AE260" s="7"/>
      <c r="AF260" s="7"/>
      <c r="AG260" s="7"/>
      <c r="AH260" s="7"/>
      <c r="AI260" s="7"/>
    </row>
    <row r="261" spans="1:35" x14ac:dyDescent="0.2">
      <c r="A261" s="5">
        <v>2021</v>
      </c>
      <c r="B261" s="2" t="s">
        <v>722</v>
      </c>
      <c r="C261" s="2" t="s">
        <v>734</v>
      </c>
      <c r="D261" s="2" t="s">
        <v>680</v>
      </c>
      <c r="E261" s="2">
        <v>0</v>
      </c>
      <c r="F261" s="2">
        <v>0</v>
      </c>
      <c r="G261" s="2">
        <v>0</v>
      </c>
      <c r="H261" s="2">
        <v>0</v>
      </c>
      <c r="S261" s="2"/>
      <c r="T261" s="2"/>
      <c r="U261" s="2"/>
      <c r="V261" s="2"/>
      <c r="AB261" s="7"/>
      <c r="AC261" s="7"/>
      <c r="AD261" s="7"/>
      <c r="AE261" s="7"/>
      <c r="AF261" s="7"/>
      <c r="AG261" s="7"/>
      <c r="AH261" s="7"/>
      <c r="AI261" s="7"/>
    </row>
    <row r="262" spans="1:35" x14ac:dyDescent="0.2">
      <c r="A262" s="5">
        <v>2021</v>
      </c>
      <c r="B262" s="2" t="s">
        <v>722</v>
      </c>
      <c r="C262" s="2" t="s">
        <v>735</v>
      </c>
      <c r="D262" s="2" t="s">
        <v>680</v>
      </c>
      <c r="E262" s="2">
        <v>0</v>
      </c>
      <c r="F262" s="2">
        <v>0</v>
      </c>
      <c r="G262" s="2">
        <v>0</v>
      </c>
      <c r="H262" s="2">
        <v>0</v>
      </c>
      <c r="S262" s="2"/>
      <c r="T262" s="2"/>
      <c r="U262" s="2"/>
      <c r="V262" s="2"/>
      <c r="AB262" s="7"/>
      <c r="AC262" s="7"/>
      <c r="AD262" s="7"/>
      <c r="AE262" s="7"/>
      <c r="AF262" s="7"/>
      <c r="AG262" s="7"/>
      <c r="AH262" s="7"/>
      <c r="AI262" s="7"/>
    </row>
    <row r="263" spans="1:35" x14ac:dyDescent="0.2">
      <c r="A263" s="5">
        <v>2021</v>
      </c>
      <c r="B263" s="2" t="s">
        <v>721</v>
      </c>
      <c r="C263" s="2" t="s">
        <v>736</v>
      </c>
      <c r="D263" s="2" t="s">
        <v>680</v>
      </c>
      <c r="E263" s="2">
        <v>0</v>
      </c>
      <c r="F263" s="2">
        <v>0</v>
      </c>
      <c r="G263" s="2">
        <v>0</v>
      </c>
      <c r="H263" s="2">
        <v>600000</v>
      </c>
      <c r="S263" s="2"/>
      <c r="T263" s="2"/>
      <c r="U263" s="2"/>
      <c r="V263" s="2"/>
      <c r="AB263" s="7"/>
      <c r="AC263" s="7"/>
      <c r="AD263" s="7"/>
      <c r="AE263" s="7"/>
      <c r="AF263" s="7"/>
      <c r="AG263" s="7"/>
      <c r="AH263" s="7"/>
      <c r="AI263" s="7"/>
    </row>
    <row r="264" spans="1:35" x14ac:dyDescent="0.2">
      <c r="A264" s="5">
        <v>2021</v>
      </c>
      <c r="B264" s="2" t="s">
        <v>722</v>
      </c>
      <c r="C264" s="2" t="s">
        <v>491</v>
      </c>
      <c r="D264" s="2" t="s">
        <v>680</v>
      </c>
      <c r="E264" s="2">
        <v>0</v>
      </c>
      <c r="F264" s="2">
        <v>0</v>
      </c>
      <c r="G264" s="2">
        <v>0</v>
      </c>
      <c r="H264" s="2">
        <v>0</v>
      </c>
      <c r="S264" s="2"/>
      <c r="T264" s="2"/>
      <c r="U264" s="2"/>
      <c r="V264" s="2"/>
      <c r="AB264" s="7"/>
      <c r="AC264" s="7"/>
      <c r="AD264" s="7"/>
      <c r="AE264" s="7"/>
      <c r="AF264" s="7"/>
      <c r="AG264" s="7"/>
      <c r="AH264" s="7"/>
      <c r="AI264" s="7"/>
    </row>
    <row r="265" spans="1:35" x14ac:dyDescent="0.2">
      <c r="A265" s="5">
        <v>2021</v>
      </c>
      <c r="B265" s="2" t="s">
        <v>721</v>
      </c>
      <c r="C265" s="2" t="s">
        <v>492</v>
      </c>
      <c r="D265" s="2" t="s">
        <v>680</v>
      </c>
      <c r="E265" s="2">
        <v>0</v>
      </c>
      <c r="F265" s="2">
        <v>0</v>
      </c>
      <c r="G265" s="2">
        <v>0</v>
      </c>
      <c r="H265" s="2">
        <v>0</v>
      </c>
      <c r="S265" s="2"/>
      <c r="T265" s="2"/>
      <c r="U265" s="2"/>
      <c r="V265" s="2"/>
      <c r="AB265" s="7"/>
      <c r="AC265" s="7"/>
      <c r="AD265" s="7"/>
      <c r="AE265" s="7"/>
      <c r="AF265" s="7"/>
      <c r="AG265" s="7"/>
      <c r="AH265" s="7"/>
      <c r="AI265" s="7"/>
    </row>
    <row r="266" spans="1:35" x14ac:dyDescent="0.2">
      <c r="A266" s="5">
        <v>2021</v>
      </c>
      <c r="B266" s="2" t="s">
        <v>721</v>
      </c>
      <c r="C266" s="2" t="s">
        <v>737</v>
      </c>
      <c r="D266" s="2" t="s">
        <v>680</v>
      </c>
      <c r="E266" s="2">
        <v>0</v>
      </c>
      <c r="F266" s="2">
        <v>0</v>
      </c>
      <c r="G266" s="2">
        <v>0</v>
      </c>
      <c r="H266" s="2">
        <v>0</v>
      </c>
      <c r="S266" s="2"/>
      <c r="T266" s="2"/>
      <c r="U266" s="2"/>
      <c r="V266" s="2"/>
      <c r="AB266" s="7"/>
      <c r="AC266" s="7"/>
      <c r="AD266" s="7"/>
      <c r="AE266" s="7"/>
      <c r="AF266" s="7"/>
      <c r="AG266" s="7"/>
      <c r="AH266" s="7"/>
      <c r="AI266" s="7"/>
    </row>
    <row r="267" spans="1:35" x14ac:dyDescent="0.2">
      <c r="A267" s="5">
        <v>2021</v>
      </c>
      <c r="B267" s="2" t="s">
        <v>722</v>
      </c>
      <c r="C267" s="2" t="s">
        <v>738</v>
      </c>
      <c r="D267" s="2" t="s">
        <v>680</v>
      </c>
      <c r="E267" s="2">
        <v>0</v>
      </c>
      <c r="F267" s="2">
        <v>0</v>
      </c>
      <c r="G267" s="2">
        <v>0</v>
      </c>
      <c r="H267" s="2">
        <v>0</v>
      </c>
      <c r="S267" s="2"/>
      <c r="T267" s="2"/>
      <c r="U267" s="2"/>
      <c r="V267" s="2"/>
      <c r="AB267" s="7"/>
      <c r="AC267" s="7"/>
      <c r="AD267" s="7"/>
      <c r="AE267" s="7"/>
      <c r="AF267" s="7"/>
      <c r="AG267" s="7"/>
      <c r="AH267" s="7"/>
      <c r="AI267" s="7"/>
    </row>
    <row r="268" spans="1:35" x14ac:dyDescent="0.2">
      <c r="A268" s="5">
        <v>2021</v>
      </c>
      <c r="B268" s="2" t="s">
        <v>473</v>
      </c>
      <c r="C268" s="2" t="s">
        <v>723</v>
      </c>
      <c r="D268" s="2" t="s">
        <v>672</v>
      </c>
      <c r="E268" s="2">
        <v>21976016</v>
      </c>
      <c r="F268" s="2">
        <v>1484191</v>
      </c>
      <c r="G268" s="2">
        <v>0</v>
      </c>
      <c r="H268" s="2">
        <v>13221720</v>
      </c>
      <c r="S268" s="2"/>
      <c r="T268" s="25">
        <v>70.22</v>
      </c>
      <c r="U268" s="2"/>
      <c r="V268" s="2"/>
      <c r="AB268" s="7"/>
      <c r="AC268" s="7"/>
      <c r="AD268" s="7"/>
      <c r="AE268" s="7"/>
      <c r="AF268" s="7"/>
      <c r="AG268" s="7"/>
      <c r="AH268" s="7"/>
      <c r="AI268" s="7"/>
    </row>
    <row r="269" spans="1:35" x14ac:dyDescent="0.2">
      <c r="A269" s="5">
        <v>2021</v>
      </c>
      <c r="B269" s="2" t="s">
        <v>473</v>
      </c>
      <c r="C269" s="2" t="s">
        <v>724</v>
      </c>
      <c r="D269" s="2" t="s">
        <v>672</v>
      </c>
      <c r="E269" s="2">
        <v>14085694</v>
      </c>
      <c r="F269" s="2">
        <v>12500318</v>
      </c>
      <c r="G269" s="2">
        <v>0</v>
      </c>
      <c r="H269" s="2">
        <v>13363423</v>
      </c>
      <c r="S269" s="2"/>
      <c r="T269" s="25">
        <v>70.72</v>
      </c>
      <c r="U269" s="2"/>
      <c r="V269" s="2"/>
      <c r="AB269" s="7"/>
      <c r="AC269" s="7"/>
      <c r="AD269" s="7"/>
      <c r="AE269" s="7"/>
      <c r="AF269" s="7"/>
      <c r="AG269" s="7"/>
      <c r="AH269" s="7"/>
      <c r="AI269" s="7"/>
    </row>
    <row r="270" spans="1:35" x14ac:dyDescent="0.2">
      <c r="A270" s="5">
        <v>2021</v>
      </c>
      <c r="B270" s="2" t="s">
        <v>473</v>
      </c>
      <c r="C270" s="2" t="s">
        <v>725</v>
      </c>
      <c r="D270" s="2" t="s">
        <v>672</v>
      </c>
      <c r="E270" s="2">
        <v>17647041</v>
      </c>
      <c r="F270" s="2">
        <v>25612112</v>
      </c>
      <c r="G270" s="2">
        <v>0</v>
      </c>
      <c r="H270" s="2">
        <v>20203474</v>
      </c>
      <c r="S270" s="2"/>
      <c r="T270" s="25">
        <v>73.61</v>
      </c>
      <c r="U270" s="2"/>
      <c r="V270" s="2"/>
      <c r="AB270" s="7"/>
      <c r="AC270" s="7"/>
      <c r="AD270" s="7"/>
      <c r="AE270" s="7"/>
      <c r="AF270" s="7"/>
      <c r="AG270" s="7"/>
      <c r="AH270" s="7"/>
      <c r="AI270" s="7"/>
    </row>
    <row r="271" spans="1:35" x14ac:dyDescent="0.2">
      <c r="A271" s="5">
        <v>2021</v>
      </c>
      <c r="B271" s="2" t="s">
        <v>473</v>
      </c>
      <c r="C271" s="2" t="s">
        <v>726</v>
      </c>
      <c r="D271" s="2" t="s">
        <v>672</v>
      </c>
      <c r="E271" s="2">
        <v>30585320</v>
      </c>
      <c r="F271" s="2">
        <v>774708</v>
      </c>
      <c r="G271" s="2">
        <v>0</v>
      </c>
      <c r="H271" s="2">
        <v>15129472</v>
      </c>
      <c r="S271" s="2"/>
      <c r="T271" s="25">
        <v>71.72</v>
      </c>
      <c r="U271" s="2"/>
      <c r="V271" s="2"/>
      <c r="AB271" s="7"/>
      <c r="AC271" s="7"/>
      <c r="AD271" s="7"/>
      <c r="AE271" s="7"/>
      <c r="AF271" s="7"/>
      <c r="AG271" s="7"/>
      <c r="AH271" s="7"/>
      <c r="AI271" s="7"/>
    </row>
    <row r="272" spans="1:35" x14ac:dyDescent="0.2">
      <c r="A272" s="5">
        <v>2021</v>
      </c>
      <c r="B272" s="2" t="s">
        <v>473</v>
      </c>
      <c r="C272" s="2" t="s">
        <v>727</v>
      </c>
      <c r="D272" s="2" t="s">
        <v>672</v>
      </c>
      <c r="E272" s="2">
        <v>11105521</v>
      </c>
      <c r="G272" s="2">
        <v>0</v>
      </c>
      <c r="H272" s="2">
        <v>9854370</v>
      </c>
      <c r="S272" s="2"/>
      <c r="T272" s="25">
        <v>66.89</v>
      </c>
      <c r="U272" s="2"/>
      <c r="V272" s="2"/>
      <c r="AB272" s="7"/>
      <c r="AC272" s="7"/>
      <c r="AD272" s="7"/>
      <c r="AE272" s="7"/>
      <c r="AF272" s="7"/>
      <c r="AG272" s="7"/>
      <c r="AH272" s="7"/>
      <c r="AI272" s="7"/>
    </row>
    <row r="273" spans="1:35" x14ac:dyDescent="0.2">
      <c r="A273" s="5">
        <v>2021</v>
      </c>
      <c r="B273" s="2" t="s">
        <v>473</v>
      </c>
      <c r="C273" s="2" t="s">
        <v>728</v>
      </c>
      <c r="D273" s="2" t="s">
        <v>672</v>
      </c>
      <c r="E273" s="2">
        <v>16068878</v>
      </c>
      <c r="F273" s="2">
        <v>8994959</v>
      </c>
      <c r="G273" s="2">
        <v>0</v>
      </c>
      <c r="H273" s="2">
        <v>13608720</v>
      </c>
      <c r="S273" s="2"/>
      <c r="T273" s="25">
        <v>72.67</v>
      </c>
      <c r="U273" s="2"/>
      <c r="V273" s="2"/>
      <c r="AB273" s="7"/>
      <c r="AC273" s="7"/>
      <c r="AD273" s="7"/>
      <c r="AE273" s="7"/>
      <c r="AF273" s="7"/>
      <c r="AG273" s="7"/>
      <c r="AH273" s="7"/>
      <c r="AI273" s="7"/>
    </row>
    <row r="274" spans="1:35" x14ac:dyDescent="0.2">
      <c r="A274" s="5">
        <v>2021</v>
      </c>
      <c r="B274" s="2" t="s">
        <v>473</v>
      </c>
      <c r="C274" s="2" t="s">
        <v>729</v>
      </c>
      <c r="D274" s="2" t="s">
        <v>672</v>
      </c>
      <c r="E274" s="2">
        <v>11198442</v>
      </c>
      <c r="G274" s="2">
        <v>0</v>
      </c>
      <c r="H274" s="2">
        <v>10212497</v>
      </c>
      <c r="S274" s="2"/>
      <c r="T274" s="25">
        <v>69.28</v>
      </c>
      <c r="U274" s="2"/>
      <c r="V274" s="2"/>
      <c r="AB274" s="7"/>
      <c r="AC274" s="7"/>
      <c r="AD274" s="7"/>
      <c r="AE274" s="7"/>
      <c r="AF274" s="7"/>
      <c r="AG274" s="7"/>
      <c r="AH274" s="7"/>
      <c r="AI274" s="7"/>
    </row>
    <row r="275" spans="1:35" x14ac:dyDescent="0.2">
      <c r="A275" s="5">
        <v>2021</v>
      </c>
      <c r="B275" s="2" t="s">
        <v>473</v>
      </c>
      <c r="C275" s="2" t="s">
        <v>730</v>
      </c>
      <c r="D275" s="2" t="s">
        <v>672</v>
      </c>
      <c r="E275" s="2">
        <v>15880316</v>
      </c>
      <c r="F275" s="2">
        <v>45814813</v>
      </c>
      <c r="G275" s="2">
        <v>0</v>
      </c>
      <c r="H275" s="2">
        <v>24804826</v>
      </c>
      <c r="S275" s="2"/>
      <c r="T275" s="25">
        <v>72.489999999999995</v>
      </c>
      <c r="U275" s="2"/>
      <c r="V275" s="2"/>
      <c r="AB275" s="7"/>
      <c r="AC275" s="7"/>
      <c r="AD275" s="7"/>
      <c r="AE275" s="7"/>
      <c r="AF275" s="7"/>
      <c r="AG275" s="7"/>
      <c r="AH275" s="7"/>
      <c r="AI275" s="7"/>
    </row>
    <row r="276" spans="1:35" x14ac:dyDescent="0.2">
      <c r="A276" s="5">
        <v>2021</v>
      </c>
      <c r="B276" s="2" t="s">
        <v>473</v>
      </c>
      <c r="C276" s="2" t="s">
        <v>482</v>
      </c>
      <c r="D276" s="2" t="s">
        <v>672</v>
      </c>
      <c r="E276" s="2">
        <v>22979051</v>
      </c>
      <c r="F276" s="2">
        <v>1395999</v>
      </c>
      <c r="G276" s="2">
        <v>0</v>
      </c>
      <c r="H276" s="2">
        <v>10805615</v>
      </c>
      <c r="S276" s="2"/>
      <c r="T276" s="25">
        <v>72.650000000000006</v>
      </c>
      <c r="U276" s="2"/>
      <c r="V276" s="2"/>
      <c r="AB276" s="7"/>
      <c r="AC276" s="7"/>
      <c r="AD276" s="7"/>
      <c r="AE276" s="7"/>
      <c r="AF276" s="7"/>
      <c r="AG276" s="7"/>
      <c r="AH276" s="7"/>
      <c r="AI276" s="7"/>
    </row>
    <row r="277" spans="1:35" x14ac:dyDescent="0.2">
      <c r="A277" s="5">
        <v>2021</v>
      </c>
      <c r="B277" s="2" t="s">
        <v>721</v>
      </c>
      <c r="C277" s="2" t="s">
        <v>731</v>
      </c>
      <c r="D277" s="2" t="s">
        <v>672</v>
      </c>
      <c r="E277" s="2">
        <v>21504149</v>
      </c>
      <c r="F277" s="2">
        <v>68378639</v>
      </c>
      <c r="G277" s="2">
        <v>0</v>
      </c>
      <c r="H277" s="2">
        <v>31496133</v>
      </c>
      <c r="S277" s="2"/>
      <c r="T277" s="25">
        <v>72.489999999999995</v>
      </c>
      <c r="U277" s="2"/>
      <c r="V277" s="2"/>
      <c r="AB277" s="7"/>
      <c r="AC277" s="7"/>
      <c r="AD277" s="7"/>
      <c r="AE277" s="7"/>
      <c r="AF277" s="7"/>
      <c r="AG277" s="7"/>
      <c r="AH277" s="7"/>
      <c r="AI277" s="7"/>
    </row>
    <row r="278" spans="1:35" x14ac:dyDescent="0.2">
      <c r="A278" s="5">
        <v>2021</v>
      </c>
      <c r="B278" s="2" t="s">
        <v>721</v>
      </c>
      <c r="C278" s="2" t="s">
        <v>732</v>
      </c>
      <c r="D278" s="2" t="s">
        <v>672</v>
      </c>
      <c r="E278" s="2">
        <v>25756244</v>
      </c>
      <c r="F278" s="2">
        <v>377500</v>
      </c>
      <c r="G278" s="2">
        <v>0</v>
      </c>
      <c r="H278" s="2">
        <v>15273983</v>
      </c>
      <c r="S278" s="2"/>
      <c r="T278" s="25">
        <v>70.209999999999994</v>
      </c>
      <c r="U278" s="2"/>
      <c r="V278" s="2"/>
      <c r="AB278" s="7"/>
      <c r="AC278" s="7"/>
      <c r="AD278" s="7"/>
      <c r="AE278" s="7"/>
      <c r="AF278" s="7"/>
      <c r="AG278" s="7"/>
      <c r="AH278" s="7"/>
      <c r="AI278" s="7"/>
    </row>
    <row r="279" spans="1:35" x14ac:dyDescent="0.2">
      <c r="A279" s="5">
        <v>2021</v>
      </c>
      <c r="B279" s="2" t="s">
        <v>722</v>
      </c>
      <c r="C279" s="2" t="s">
        <v>733</v>
      </c>
      <c r="D279" s="2" t="s">
        <v>672</v>
      </c>
      <c r="E279" s="2">
        <v>33831816</v>
      </c>
      <c r="F279" s="2">
        <v>208000</v>
      </c>
      <c r="G279" s="2">
        <v>0</v>
      </c>
      <c r="H279" s="2">
        <v>25288506</v>
      </c>
      <c r="S279" s="2"/>
      <c r="T279" s="25">
        <v>71.5</v>
      </c>
      <c r="U279" s="2"/>
      <c r="V279" s="2"/>
      <c r="AB279" s="7"/>
      <c r="AC279" s="7"/>
      <c r="AD279" s="7"/>
      <c r="AE279" s="7"/>
      <c r="AF279" s="7"/>
      <c r="AG279" s="7"/>
      <c r="AH279" s="7"/>
      <c r="AI279" s="7"/>
    </row>
    <row r="280" spans="1:35" x14ac:dyDescent="0.2">
      <c r="A280" s="5">
        <v>2021</v>
      </c>
      <c r="B280" s="2" t="s">
        <v>722</v>
      </c>
      <c r="C280" s="2" t="s">
        <v>734</v>
      </c>
      <c r="D280" s="2" t="s">
        <v>672</v>
      </c>
      <c r="E280" s="2">
        <v>30527058</v>
      </c>
      <c r="F280" s="2">
        <v>64994920</v>
      </c>
      <c r="G280" s="2">
        <v>0</v>
      </c>
      <c r="H280" s="2">
        <v>35016800</v>
      </c>
      <c r="S280" s="2"/>
      <c r="T280" s="25">
        <v>72.650000000000006</v>
      </c>
      <c r="U280" s="2"/>
      <c r="V280" s="2"/>
      <c r="AB280" s="7"/>
      <c r="AC280" s="7"/>
      <c r="AD280" s="7"/>
      <c r="AE280" s="7"/>
      <c r="AF280" s="7"/>
      <c r="AG280" s="7"/>
      <c r="AH280" s="7"/>
      <c r="AI280" s="7"/>
    </row>
    <row r="281" spans="1:35" x14ac:dyDescent="0.2">
      <c r="A281" s="5">
        <v>2021</v>
      </c>
      <c r="B281" s="2" t="s">
        <v>722</v>
      </c>
      <c r="C281" s="2" t="s">
        <v>735</v>
      </c>
      <c r="D281" s="2" t="s">
        <v>672</v>
      </c>
      <c r="E281" s="2">
        <v>20829824</v>
      </c>
      <c r="F281" s="2">
        <v>92169606</v>
      </c>
      <c r="G281" s="2">
        <v>0</v>
      </c>
      <c r="H281" s="2">
        <v>46363510</v>
      </c>
      <c r="S281" s="2"/>
      <c r="T281" s="25">
        <v>72.61</v>
      </c>
      <c r="U281" s="2"/>
      <c r="V281" s="2"/>
      <c r="AB281" s="7"/>
      <c r="AC281" s="7"/>
      <c r="AD281" s="7"/>
      <c r="AE281" s="7"/>
      <c r="AF281" s="7"/>
      <c r="AG281" s="7"/>
      <c r="AH281" s="7"/>
      <c r="AI281" s="7"/>
    </row>
    <row r="282" spans="1:35" x14ac:dyDescent="0.2">
      <c r="A282" s="5">
        <v>2021</v>
      </c>
      <c r="B282" s="2" t="s">
        <v>721</v>
      </c>
      <c r="C282" s="2" t="s">
        <v>736</v>
      </c>
      <c r="D282" s="2" t="s">
        <v>672</v>
      </c>
      <c r="E282" s="2">
        <v>33779601</v>
      </c>
      <c r="F282" s="2">
        <v>349199</v>
      </c>
      <c r="G282" s="2">
        <v>0</v>
      </c>
      <c r="H282" s="2">
        <v>31198540</v>
      </c>
      <c r="S282" s="2"/>
      <c r="T282" s="25">
        <v>72.59</v>
      </c>
      <c r="U282" s="2"/>
      <c r="V282" s="2"/>
      <c r="AB282" s="7"/>
      <c r="AC282" s="7"/>
      <c r="AD282" s="7"/>
      <c r="AE282" s="7"/>
      <c r="AF282" s="7"/>
      <c r="AG282" s="7"/>
      <c r="AH282" s="7"/>
      <c r="AI282" s="7"/>
    </row>
    <row r="283" spans="1:35" x14ac:dyDescent="0.2">
      <c r="A283" s="5">
        <v>2021</v>
      </c>
      <c r="B283" s="2" t="s">
        <v>722</v>
      </c>
      <c r="C283" s="2" t="s">
        <v>491</v>
      </c>
      <c r="D283" s="2" t="s">
        <v>672</v>
      </c>
      <c r="E283" s="2">
        <v>59533423</v>
      </c>
      <c r="F283" s="2">
        <v>415000</v>
      </c>
      <c r="G283" s="2">
        <v>0</v>
      </c>
      <c r="H283" s="2">
        <v>11898262</v>
      </c>
      <c r="S283" s="2"/>
      <c r="T283" s="25">
        <v>71.599999999999994</v>
      </c>
      <c r="U283" s="2"/>
      <c r="V283" s="2"/>
      <c r="AB283" s="7"/>
      <c r="AC283" s="7"/>
      <c r="AD283" s="7"/>
      <c r="AE283" s="7"/>
      <c r="AF283" s="7"/>
      <c r="AG283" s="7"/>
      <c r="AH283" s="7"/>
      <c r="AI283" s="7"/>
    </row>
    <row r="284" spans="1:35" x14ac:dyDescent="0.2">
      <c r="A284" s="5">
        <v>2021</v>
      </c>
      <c r="B284" s="2" t="s">
        <v>721</v>
      </c>
      <c r="C284" s="2" t="s">
        <v>492</v>
      </c>
      <c r="D284" s="2" t="s">
        <v>672</v>
      </c>
      <c r="E284" s="2">
        <v>25831969</v>
      </c>
      <c r="G284" s="2">
        <v>0</v>
      </c>
      <c r="H284" s="2">
        <v>8235934</v>
      </c>
      <c r="S284" s="2"/>
      <c r="T284" s="25">
        <v>72.41</v>
      </c>
      <c r="U284" s="2"/>
      <c r="V284" s="2"/>
      <c r="AB284" s="7"/>
      <c r="AC284" s="7"/>
      <c r="AD284" s="7"/>
      <c r="AE284" s="7"/>
      <c r="AF284" s="7"/>
      <c r="AG284" s="7"/>
      <c r="AH284" s="7"/>
      <c r="AI284" s="7"/>
    </row>
    <row r="285" spans="1:35" x14ac:dyDescent="0.2">
      <c r="A285" s="5">
        <v>2021</v>
      </c>
      <c r="B285" s="2" t="s">
        <v>721</v>
      </c>
      <c r="C285" s="2" t="s">
        <v>737</v>
      </c>
      <c r="D285" s="2" t="s">
        <v>672</v>
      </c>
      <c r="E285" s="2">
        <v>25189749</v>
      </c>
      <c r="F285" s="2">
        <v>1760592</v>
      </c>
      <c r="G285" s="2">
        <v>0</v>
      </c>
      <c r="H285" s="2">
        <v>12351090</v>
      </c>
      <c r="S285" s="2"/>
      <c r="T285" s="25">
        <v>72.069999999999993</v>
      </c>
      <c r="U285" s="2"/>
      <c r="V285" s="2"/>
      <c r="AB285" s="7"/>
      <c r="AC285" s="7"/>
      <c r="AD285" s="7"/>
      <c r="AE285" s="7"/>
      <c r="AF285" s="7"/>
      <c r="AG285" s="7"/>
      <c r="AH285" s="7"/>
      <c r="AI285" s="7"/>
    </row>
    <row r="286" spans="1:35" x14ac:dyDescent="0.2">
      <c r="A286" s="5">
        <v>2021</v>
      </c>
      <c r="B286" s="2" t="s">
        <v>722</v>
      </c>
      <c r="C286" s="2" t="s">
        <v>738</v>
      </c>
      <c r="D286" s="2" t="s">
        <v>672</v>
      </c>
      <c r="E286" s="2">
        <v>5987451</v>
      </c>
      <c r="F286" s="2">
        <v>48575636</v>
      </c>
      <c r="G286" s="2">
        <v>0</v>
      </c>
      <c r="H286" s="2">
        <v>10923062</v>
      </c>
      <c r="S286" s="2"/>
      <c r="T286" s="25">
        <v>67.67</v>
      </c>
      <c r="U286" s="2"/>
      <c r="V286" s="2"/>
      <c r="AB286" s="7"/>
      <c r="AC286" s="7"/>
      <c r="AD286" s="7"/>
      <c r="AE286" s="7"/>
      <c r="AF286" s="7"/>
      <c r="AG286" s="7"/>
      <c r="AH286" s="7"/>
      <c r="AI286" s="7"/>
    </row>
    <row r="287" spans="1:35" x14ac:dyDescent="0.2">
      <c r="A287" s="5">
        <v>2021</v>
      </c>
      <c r="B287" s="2" t="s">
        <v>473</v>
      </c>
      <c r="C287" s="2" t="s">
        <v>723</v>
      </c>
      <c r="D287" s="2" t="s">
        <v>678</v>
      </c>
      <c r="E287" s="2">
        <v>0</v>
      </c>
      <c r="F287" s="2">
        <v>1196325</v>
      </c>
      <c r="G287" s="2">
        <v>0</v>
      </c>
      <c r="H287" s="2">
        <v>862578</v>
      </c>
      <c r="S287" s="2"/>
      <c r="T287" s="2"/>
      <c r="U287" s="2"/>
      <c r="V287" s="2"/>
      <c r="AB287" s="7"/>
      <c r="AC287" s="7"/>
      <c r="AD287" s="7"/>
      <c r="AE287" s="7"/>
      <c r="AF287" s="7"/>
      <c r="AG287" s="7"/>
      <c r="AH287" s="7"/>
      <c r="AI287" s="7"/>
    </row>
    <row r="288" spans="1:35" x14ac:dyDescent="0.2">
      <c r="A288" s="5">
        <v>2021</v>
      </c>
      <c r="B288" s="2" t="s">
        <v>473</v>
      </c>
      <c r="C288" s="2" t="s">
        <v>724</v>
      </c>
      <c r="D288" s="2" t="s">
        <v>678</v>
      </c>
      <c r="E288" s="2">
        <v>0</v>
      </c>
      <c r="F288" s="2">
        <v>1369999</v>
      </c>
      <c r="G288" s="2">
        <v>0</v>
      </c>
      <c r="H288" s="2">
        <v>862578</v>
      </c>
      <c r="S288" s="2"/>
      <c r="T288" s="2"/>
      <c r="U288" s="2"/>
      <c r="V288" s="2"/>
      <c r="AB288" s="7"/>
      <c r="AC288" s="7"/>
      <c r="AD288" s="7"/>
      <c r="AE288" s="7"/>
      <c r="AF288" s="7"/>
      <c r="AG288" s="7"/>
      <c r="AH288" s="7"/>
      <c r="AI288" s="7"/>
    </row>
    <row r="289" spans="1:35" x14ac:dyDescent="0.2">
      <c r="A289" s="5">
        <v>2021</v>
      </c>
      <c r="B289" s="2" t="s">
        <v>473</v>
      </c>
      <c r="C289" s="2" t="s">
        <v>725</v>
      </c>
      <c r="D289" s="2" t="s">
        <v>678</v>
      </c>
      <c r="E289" s="2">
        <v>0</v>
      </c>
      <c r="F289" s="2">
        <v>2146092</v>
      </c>
      <c r="G289" s="2">
        <v>0</v>
      </c>
      <c r="H289" s="2">
        <v>962578</v>
      </c>
      <c r="S289" s="2"/>
      <c r="T289" s="2"/>
      <c r="U289" s="2"/>
      <c r="V289" s="2"/>
      <c r="AB289" s="7"/>
      <c r="AC289" s="7"/>
      <c r="AD289" s="7"/>
      <c r="AE289" s="7"/>
      <c r="AF289" s="7"/>
      <c r="AG289" s="7"/>
      <c r="AH289" s="7"/>
      <c r="AI289" s="7"/>
    </row>
    <row r="290" spans="1:35" x14ac:dyDescent="0.2">
      <c r="A290" s="5">
        <v>2021</v>
      </c>
      <c r="B290" s="2" t="s">
        <v>473</v>
      </c>
      <c r="C290" s="2" t="s">
        <v>726</v>
      </c>
      <c r="D290" s="2" t="s">
        <v>678</v>
      </c>
      <c r="E290" s="2">
        <v>0</v>
      </c>
      <c r="F290" s="2">
        <v>1601999</v>
      </c>
      <c r="G290" s="2">
        <v>0</v>
      </c>
      <c r="H290" s="2">
        <v>862578</v>
      </c>
      <c r="S290" s="2"/>
      <c r="T290" s="2"/>
      <c r="U290" s="2"/>
      <c r="V290" s="2"/>
      <c r="AB290" s="7"/>
      <c r="AC290" s="7"/>
      <c r="AD290" s="7"/>
      <c r="AE290" s="7"/>
      <c r="AF290" s="7"/>
      <c r="AG290" s="7"/>
      <c r="AH290" s="7"/>
      <c r="AI290" s="7"/>
    </row>
    <row r="291" spans="1:35" x14ac:dyDescent="0.2">
      <c r="A291" s="5">
        <v>2021</v>
      </c>
      <c r="B291" s="2" t="s">
        <v>473</v>
      </c>
      <c r="C291" s="2" t="s">
        <v>727</v>
      </c>
      <c r="D291" s="2" t="s">
        <v>678</v>
      </c>
      <c r="E291" s="2">
        <v>0</v>
      </c>
      <c r="G291" s="2">
        <v>0</v>
      </c>
      <c r="H291" s="2">
        <v>862578</v>
      </c>
      <c r="S291" s="2"/>
      <c r="T291" s="2"/>
      <c r="U291" s="2"/>
      <c r="V291" s="2"/>
      <c r="AB291" s="7"/>
      <c r="AC291" s="7"/>
      <c r="AD291" s="7"/>
      <c r="AE291" s="7"/>
      <c r="AF291" s="7"/>
      <c r="AG291" s="7"/>
      <c r="AH291" s="7"/>
      <c r="AI291" s="7"/>
    </row>
    <row r="292" spans="1:35" x14ac:dyDescent="0.2">
      <c r="A292" s="5">
        <v>2021</v>
      </c>
      <c r="B292" s="2" t="s">
        <v>473</v>
      </c>
      <c r="C292" s="2" t="s">
        <v>728</v>
      </c>
      <c r="D292" s="2" t="s">
        <v>678</v>
      </c>
      <c r="E292" s="2">
        <v>0</v>
      </c>
      <c r="F292" s="2">
        <v>3967498</v>
      </c>
      <c r="G292" s="2">
        <v>0</v>
      </c>
      <c r="H292" s="2">
        <v>962578</v>
      </c>
      <c r="S292" s="2"/>
      <c r="T292" s="2"/>
      <c r="U292" s="2"/>
      <c r="V292" s="2"/>
      <c r="AB292" s="7"/>
      <c r="AC292" s="7"/>
      <c r="AD292" s="7"/>
      <c r="AE292" s="7"/>
      <c r="AF292" s="7"/>
      <c r="AG292" s="7"/>
      <c r="AH292" s="7"/>
      <c r="AI292" s="7"/>
    </row>
    <row r="293" spans="1:35" x14ac:dyDescent="0.2">
      <c r="A293" s="5">
        <v>2021</v>
      </c>
      <c r="B293" s="2" t="s">
        <v>473</v>
      </c>
      <c r="C293" s="2" t="s">
        <v>729</v>
      </c>
      <c r="D293" s="2" t="s">
        <v>678</v>
      </c>
      <c r="E293" s="2">
        <v>0</v>
      </c>
      <c r="F293" s="2">
        <v>9403308</v>
      </c>
      <c r="G293" s="2">
        <v>0</v>
      </c>
      <c r="H293" s="2">
        <v>862578</v>
      </c>
      <c r="S293" s="2"/>
      <c r="T293" s="2"/>
      <c r="U293" s="2"/>
      <c r="V293" s="2"/>
      <c r="AB293" s="7"/>
      <c r="AC293" s="7"/>
      <c r="AD293" s="7"/>
      <c r="AE293" s="7"/>
      <c r="AF293" s="7"/>
      <c r="AG293" s="7"/>
      <c r="AH293" s="7"/>
      <c r="AI293" s="7"/>
    </row>
    <row r="294" spans="1:35" x14ac:dyDescent="0.2">
      <c r="A294" s="5">
        <v>2021</v>
      </c>
      <c r="B294" s="2" t="s">
        <v>473</v>
      </c>
      <c r="C294" s="2" t="s">
        <v>730</v>
      </c>
      <c r="D294" s="2" t="s">
        <v>678</v>
      </c>
      <c r="E294" s="2">
        <v>0</v>
      </c>
      <c r="F294" s="2">
        <v>1400599</v>
      </c>
      <c r="G294" s="2">
        <v>0</v>
      </c>
      <c r="H294" s="2">
        <v>862578</v>
      </c>
      <c r="S294" s="2"/>
      <c r="T294" s="2"/>
      <c r="U294" s="2"/>
      <c r="V294" s="2"/>
      <c r="AB294" s="7"/>
      <c r="AC294" s="7"/>
      <c r="AD294" s="7"/>
      <c r="AE294" s="7"/>
      <c r="AF294" s="7"/>
      <c r="AG294" s="7"/>
      <c r="AH294" s="7"/>
      <c r="AI294" s="7"/>
    </row>
    <row r="295" spans="1:35" x14ac:dyDescent="0.2">
      <c r="A295" s="5">
        <v>2021</v>
      </c>
      <c r="B295" s="2" t="s">
        <v>473</v>
      </c>
      <c r="C295" s="2" t="s">
        <v>482</v>
      </c>
      <c r="D295" s="2" t="s">
        <v>678</v>
      </c>
      <c r="E295" s="2">
        <v>0</v>
      </c>
      <c r="G295" s="2">
        <v>0</v>
      </c>
      <c r="H295" s="2">
        <v>862578</v>
      </c>
      <c r="S295" s="2"/>
      <c r="T295" s="2"/>
      <c r="U295" s="2"/>
      <c r="V295" s="2"/>
      <c r="AB295" s="7"/>
      <c r="AC295" s="7"/>
      <c r="AD295" s="7"/>
      <c r="AE295" s="7"/>
      <c r="AF295" s="7"/>
      <c r="AG295" s="7"/>
      <c r="AH295" s="7"/>
      <c r="AI295" s="7"/>
    </row>
    <row r="296" spans="1:35" x14ac:dyDescent="0.2">
      <c r="A296" s="5">
        <v>2021</v>
      </c>
      <c r="B296" s="2" t="s">
        <v>721</v>
      </c>
      <c r="C296" s="2" t="s">
        <v>731</v>
      </c>
      <c r="D296" s="2" t="s">
        <v>678</v>
      </c>
      <c r="E296" s="2">
        <v>0</v>
      </c>
      <c r="G296" s="2">
        <v>0</v>
      </c>
      <c r="H296" s="2">
        <v>0</v>
      </c>
      <c r="S296" s="2"/>
      <c r="T296" s="2"/>
      <c r="U296" s="2"/>
      <c r="V296" s="2"/>
      <c r="AB296" s="7"/>
      <c r="AC296" s="7"/>
      <c r="AD296" s="7"/>
      <c r="AE296" s="7"/>
      <c r="AF296" s="7"/>
      <c r="AG296" s="7"/>
      <c r="AH296" s="7"/>
      <c r="AI296" s="7"/>
    </row>
    <row r="297" spans="1:35" x14ac:dyDescent="0.2">
      <c r="A297" s="5">
        <v>2021</v>
      </c>
      <c r="B297" s="2" t="s">
        <v>721</v>
      </c>
      <c r="C297" s="2" t="s">
        <v>732</v>
      </c>
      <c r="D297" s="2" t="s">
        <v>678</v>
      </c>
      <c r="E297" s="2">
        <v>0</v>
      </c>
      <c r="G297" s="2">
        <v>0</v>
      </c>
      <c r="H297" s="2">
        <v>0</v>
      </c>
      <c r="S297" s="2"/>
      <c r="T297" s="2"/>
      <c r="U297" s="2"/>
      <c r="V297" s="2"/>
      <c r="AB297" s="7"/>
      <c r="AC297" s="7"/>
      <c r="AD297" s="7"/>
      <c r="AE297" s="7"/>
      <c r="AF297" s="7"/>
      <c r="AG297" s="7"/>
      <c r="AH297" s="7"/>
      <c r="AI297" s="7"/>
    </row>
    <row r="298" spans="1:35" x14ac:dyDescent="0.2">
      <c r="A298" s="5">
        <v>2021</v>
      </c>
      <c r="B298" s="2" t="s">
        <v>722</v>
      </c>
      <c r="C298" s="2" t="s">
        <v>733</v>
      </c>
      <c r="D298" s="2" t="s">
        <v>678</v>
      </c>
      <c r="E298" s="2">
        <v>0</v>
      </c>
      <c r="F298" s="2">
        <v>2920639</v>
      </c>
      <c r="G298" s="2">
        <v>0</v>
      </c>
      <c r="H298" s="2">
        <v>862578</v>
      </c>
      <c r="S298" s="2"/>
      <c r="T298" s="2"/>
      <c r="U298" s="2"/>
      <c r="V298" s="2"/>
      <c r="AB298" s="7"/>
      <c r="AC298" s="7"/>
      <c r="AD298" s="7"/>
      <c r="AE298" s="7"/>
      <c r="AF298" s="7"/>
      <c r="AG298" s="7"/>
      <c r="AH298" s="7"/>
      <c r="AI298" s="7"/>
    </row>
    <row r="299" spans="1:35" x14ac:dyDescent="0.2">
      <c r="A299" s="5">
        <v>2021</v>
      </c>
      <c r="B299" s="2" t="s">
        <v>722</v>
      </c>
      <c r="C299" s="2" t="s">
        <v>734</v>
      </c>
      <c r="D299" s="2" t="s">
        <v>678</v>
      </c>
      <c r="E299" s="2">
        <v>0</v>
      </c>
      <c r="F299" s="2">
        <v>9420996</v>
      </c>
      <c r="G299" s="2">
        <v>0</v>
      </c>
      <c r="H299" s="2">
        <v>862578</v>
      </c>
      <c r="S299" s="2"/>
      <c r="T299" s="2"/>
      <c r="U299" s="2"/>
      <c r="V299" s="2"/>
      <c r="AB299" s="7"/>
      <c r="AC299" s="7"/>
      <c r="AD299" s="7"/>
      <c r="AE299" s="7"/>
      <c r="AF299" s="7"/>
      <c r="AG299" s="7"/>
      <c r="AH299" s="7"/>
      <c r="AI299" s="7"/>
    </row>
    <row r="300" spans="1:35" x14ac:dyDescent="0.2">
      <c r="A300" s="5">
        <v>2021</v>
      </c>
      <c r="B300" s="2" t="s">
        <v>722</v>
      </c>
      <c r="C300" s="2" t="s">
        <v>735</v>
      </c>
      <c r="D300" s="2" t="s">
        <v>678</v>
      </c>
      <c r="E300" s="2">
        <v>0</v>
      </c>
      <c r="G300" s="2">
        <v>0</v>
      </c>
      <c r="H300" s="2">
        <v>862578</v>
      </c>
      <c r="S300" s="2"/>
      <c r="T300" s="2"/>
      <c r="U300" s="2"/>
      <c r="V300" s="2"/>
      <c r="AB300" s="7"/>
      <c r="AC300" s="7"/>
      <c r="AD300" s="7"/>
      <c r="AE300" s="7"/>
      <c r="AF300" s="7"/>
      <c r="AG300" s="7"/>
      <c r="AH300" s="7"/>
      <c r="AI300" s="7"/>
    </row>
    <row r="301" spans="1:35" x14ac:dyDescent="0.2">
      <c r="A301" s="5">
        <v>2021</v>
      </c>
      <c r="B301" s="2" t="s">
        <v>721</v>
      </c>
      <c r="C301" s="2" t="s">
        <v>736</v>
      </c>
      <c r="D301" s="2" t="s">
        <v>678</v>
      </c>
      <c r="E301" s="2">
        <v>0</v>
      </c>
      <c r="G301" s="2">
        <v>0</v>
      </c>
      <c r="H301" s="2">
        <v>0</v>
      </c>
      <c r="S301" s="2"/>
      <c r="T301" s="2"/>
      <c r="U301" s="2"/>
      <c r="V301" s="2"/>
      <c r="AB301" s="7"/>
      <c r="AC301" s="7"/>
      <c r="AD301" s="7"/>
      <c r="AE301" s="7"/>
      <c r="AF301" s="7"/>
      <c r="AG301" s="7"/>
      <c r="AH301" s="7"/>
      <c r="AI301" s="7"/>
    </row>
    <row r="302" spans="1:35" x14ac:dyDescent="0.2">
      <c r="A302" s="5">
        <v>2021</v>
      </c>
      <c r="B302" s="2" t="s">
        <v>722</v>
      </c>
      <c r="C302" s="2" t="s">
        <v>491</v>
      </c>
      <c r="D302" s="2" t="s">
        <v>678</v>
      </c>
      <c r="E302" s="2">
        <v>0</v>
      </c>
      <c r="F302" s="2">
        <v>16987083</v>
      </c>
      <c r="G302" s="2">
        <v>0</v>
      </c>
      <c r="H302" s="2">
        <v>862578</v>
      </c>
      <c r="S302" s="2"/>
      <c r="T302" s="2"/>
      <c r="U302" s="2"/>
      <c r="V302" s="2"/>
      <c r="AB302" s="7"/>
      <c r="AC302" s="7"/>
      <c r="AD302" s="7"/>
      <c r="AE302" s="7"/>
      <c r="AF302" s="7"/>
      <c r="AG302" s="7"/>
      <c r="AH302" s="7"/>
      <c r="AI302" s="7"/>
    </row>
    <row r="303" spans="1:35" x14ac:dyDescent="0.2">
      <c r="A303" s="5">
        <v>2021</v>
      </c>
      <c r="B303" s="2" t="s">
        <v>721</v>
      </c>
      <c r="C303" s="2" t="s">
        <v>492</v>
      </c>
      <c r="D303" s="2" t="s">
        <v>678</v>
      </c>
      <c r="E303" s="2">
        <v>0</v>
      </c>
      <c r="G303" s="2">
        <v>0</v>
      </c>
      <c r="H303" s="2">
        <v>0</v>
      </c>
      <c r="S303" s="2"/>
      <c r="T303" s="2"/>
      <c r="U303" s="2"/>
      <c r="V303" s="2"/>
      <c r="AB303" s="7"/>
      <c r="AC303" s="7"/>
      <c r="AD303" s="7"/>
      <c r="AE303" s="7"/>
      <c r="AF303" s="7"/>
      <c r="AG303" s="7"/>
      <c r="AH303" s="7"/>
      <c r="AI303" s="7"/>
    </row>
    <row r="304" spans="1:35" x14ac:dyDescent="0.2">
      <c r="A304" s="5">
        <v>2021</v>
      </c>
      <c r="B304" s="2" t="s">
        <v>721</v>
      </c>
      <c r="C304" s="2" t="s">
        <v>737</v>
      </c>
      <c r="D304" s="2" t="s">
        <v>678</v>
      </c>
      <c r="E304" s="2">
        <v>0</v>
      </c>
      <c r="G304" s="2">
        <v>0</v>
      </c>
      <c r="H304" s="2">
        <v>0</v>
      </c>
      <c r="S304" s="2"/>
      <c r="T304" s="2"/>
      <c r="U304" s="2"/>
      <c r="V304" s="2"/>
      <c r="AB304" s="7"/>
      <c r="AC304" s="7"/>
      <c r="AD304" s="7"/>
      <c r="AE304" s="7"/>
      <c r="AF304" s="7"/>
      <c r="AG304" s="7"/>
      <c r="AH304" s="7"/>
      <c r="AI304" s="7"/>
    </row>
    <row r="305" spans="1:35" x14ac:dyDescent="0.2">
      <c r="A305" s="5">
        <v>2021</v>
      </c>
      <c r="B305" s="2" t="s">
        <v>722</v>
      </c>
      <c r="C305" s="2" t="s">
        <v>738</v>
      </c>
      <c r="D305" s="2" t="s">
        <v>678</v>
      </c>
      <c r="E305" s="2">
        <v>0</v>
      </c>
      <c r="F305" s="2">
        <v>4558845</v>
      </c>
      <c r="G305" s="2">
        <v>0</v>
      </c>
      <c r="H305" s="2">
        <v>862578</v>
      </c>
      <c r="S305" s="2"/>
      <c r="T305" s="2"/>
      <c r="U305" s="2"/>
      <c r="V305" s="2"/>
      <c r="AB305" s="7"/>
      <c r="AC305" s="7"/>
      <c r="AD305" s="7"/>
      <c r="AE305" s="7"/>
      <c r="AF305" s="7"/>
      <c r="AG305" s="7"/>
      <c r="AH305" s="7"/>
      <c r="AI305" s="7"/>
    </row>
    <row r="306" spans="1:35" x14ac:dyDescent="0.2">
      <c r="A306" s="5">
        <v>2021</v>
      </c>
      <c r="B306" s="2" t="s">
        <v>473</v>
      </c>
      <c r="C306" s="2" t="s">
        <v>723</v>
      </c>
      <c r="D306" s="2" t="s">
        <v>676</v>
      </c>
      <c r="E306" s="2">
        <v>0</v>
      </c>
      <c r="G306" s="2">
        <v>0</v>
      </c>
      <c r="H306" s="2">
        <v>734117</v>
      </c>
      <c r="S306" s="2"/>
      <c r="T306" s="2"/>
      <c r="U306" s="2"/>
      <c r="V306" s="2"/>
      <c r="W306" s="25">
        <v>8673</v>
      </c>
      <c r="X306" s="25">
        <v>8.07</v>
      </c>
      <c r="Y306" s="25">
        <v>68.66</v>
      </c>
      <c r="AB306" s="7"/>
      <c r="AC306" s="7"/>
      <c r="AD306" s="7"/>
      <c r="AE306" s="7"/>
      <c r="AF306" s="7"/>
      <c r="AG306" s="7"/>
      <c r="AH306" s="7"/>
      <c r="AI306" s="7"/>
    </row>
    <row r="307" spans="1:35" x14ac:dyDescent="0.2">
      <c r="A307" s="5">
        <v>2021</v>
      </c>
      <c r="B307" s="2" t="s">
        <v>473</v>
      </c>
      <c r="C307" s="2" t="s">
        <v>724</v>
      </c>
      <c r="D307" s="2" t="s">
        <v>676</v>
      </c>
      <c r="E307" s="2">
        <v>0</v>
      </c>
      <c r="G307" s="2">
        <v>0</v>
      </c>
      <c r="H307" s="2">
        <v>802994</v>
      </c>
      <c r="S307" s="2"/>
      <c r="T307" s="2"/>
      <c r="U307" s="2"/>
      <c r="V307" s="2"/>
      <c r="W307" s="25">
        <v>12217</v>
      </c>
      <c r="X307" s="25">
        <v>5.42</v>
      </c>
      <c r="Y307" s="25">
        <v>72.319999999999993</v>
      </c>
      <c r="AB307" s="7"/>
      <c r="AC307" s="7"/>
      <c r="AD307" s="7"/>
      <c r="AE307" s="7"/>
      <c r="AF307" s="7"/>
      <c r="AG307" s="7"/>
      <c r="AH307" s="7"/>
      <c r="AI307" s="7"/>
    </row>
    <row r="308" spans="1:35" x14ac:dyDescent="0.2">
      <c r="A308" s="5">
        <v>2021</v>
      </c>
      <c r="B308" s="2" t="s">
        <v>473</v>
      </c>
      <c r="C308" s="2" t="s">
        <v>725</v>
      </c>
      <c r="D308" s="2" t="s">
        <v>676</v>
      </c>
      <c r="E308" s="2">
        <v>0</v>
      </c>
      <c r="G308" s="2">
        <v>0</v>
      </c>
      <c r="H308" s="2">
        <v>734117</v>
      </c>
      <c r="S308" s="2"/>
      <c r="T308" s="2"/>
      <c r="U308" s="2"/>
      <c r="V308" s="2"/>
      <c r="W308" s="25">
        <v>10757</v>
      </c>
      <c r="X308" s="25">
        <v>3.66</v>
      </c>
      <c r="Y308" s="25">
        <v>70.44</v>
      </c>
      <c r="AB308" s="7"/>
      <c r="AC308" s="7"/>
      <c r="AD308" s="7"/>
      <c r="AE308" s="7"/>
      <c r="AF308" s="7"/>
      <c r="AG308" s="7"/>
      <c r="AH308" s="7"/>
      <c r="AI308" s="7"/>
    </row>
    <row r="309" spans="1:35" x14ac:dyDescent="0.2">
      <c r="A309" s="5">
        <v>2021</v>
      </c>
      <c r="B309" s="2" t="s">
        <v>473</v>
      </c>
      <c r="C309" s="2" t="s">
        <v>726</v>
      </c>
      <c r="D309" s="2" t="s">
        <v>676</v>
      </c>
      <c r="E309" s="2">
        <v>0</v>
      </c>
      <c r="G309" s="2">
        <v>0</v>
      </c>
      <c r="H309" s="2">
        <v>940841</v>
      </c>
      <c r="S309" s="2"/>
      <c r="T309" s="2"/>
      <c r="U309" s="2"/>
      <c r="V309" s="2"/>
      <c r="W309" s="25">
        <v>10221</v>
      </c>
      <c r="X309" s="25">
        <v>4.82</v>
      </c>
      <c r="Y309" s="25">
        <v>71.84</v>
      </c>
      <c r="AB309" s="7"/>
      <c r="AC309" s="7"/>
      <c r="AD309" s="7"/>
      <c r="AE309" s="7"/>
      <c r="AF309" s="7"/>
      <c r="AG309" s="7"/>
      <c r="AH309" s="7"/>
      <c r="AI309" s="7"/>
    </row>
    <row r="310" spans="1:35" x14ac:dyDescent="0.2">
      <c r="A310" s="5">
        <v>2021</v>
      </c>
      <c r="B310" s="2" t="s">
        <v>473</v>
      </c>
      <c r="C310" s="2" t="s">
        <v>727</v>
      </c>
      <c r="D310" s="2" t="s">
        <v>676</v>
      </c>
      <c r="E310" s="2">
        <v>0</v>
      </c>
      <c r="G310" s="2">
        <v>0</v>
      </c>
      <c r="H310" s="2">
        <v>343813</v>
      </c>
      <c r="S310" s="2"/>
      <c r="T310" s="2"/>
      <c r="U310" s="2"/>
      <c r="V310" s="2"/>
      <c r="W310" s="25">
        <v>10690</v>
      </c>
      <c r="X310" s="25">
        <v>4.46</v>
      </c>
      <c r="Y310" s="25">
        <v>73.89</v>
      </c>
      <c r="AB310" s="7"/>
      <c r="AC310" s="7"/>
      <c r="AD310" s="7"/>
      <c r="AE310" s="7"/>
      <c r="AF310" s="7"/>
      <c r="AG310" s="7"/>
      <c r="AH310" s="7"/>
      <c r="AI310" s="7"/>
    </row>
    <row r="311" spans="1:35" x14ac:dyDescent="0.2">
      <c r="A311" s="5">
        <v>2021</v>
      </c>
      <c r="B311" s="2" t="s">
        <v>473</v>
      </c>
      <c r="C311" s="2" t="s">
        <v>728</v>
      </c>
      <c r="D311" s="2" t="s">
        <v>676</v>
      </c>
      <c r="E311" s="2">
        <v>0</v>
      </c>
      <c r="G311" s="2">
        <v>0</v>
      </c>
      <c r="H311" s="2">
        <v>734117</v>
      </c>
      <c r="S311" s="2"/>
      <c r="T311" s="2"/>
      <c r="U311" s="2"/>
      <c r="V311" s="2"/>
      <c r="W311" s="25">
        <v>13280</v>
      </c>
      <c r="X311" s="25">
        <v>8</v>
      </c>
      <c r="Y311" s="25">
        <v>69.430000000000007</v>
      </c>
      <c r="AB311" s="7"/>
      <c r="AC311" s="7"/>
      <c r="AD311" s="7"/>
      <c r="AE311" s="7"/>
      <c r="AF311" s="7"/>
      <c r="AG311" s="7"/>
      <c r="AH311" s="7"/>
      <c r="AI311" s="7"/>
    </row>
    <row r="312" spans="1:35" x14ac:dyDescent="0.2">
      <c r="A312" s="5">
        <v>2021</v>
      </c>
      <c r="B312" s="2" t="s">
        <v>473</v>
      </c>
      <c r="C312" s="2" t="s">
        <v>729</v>
      </c>
      <c r="D312" s="2" t="s">
        <v>676</v>
      </c>
      <c r="E312" s="2">
        <v>0</v>
      </c>
      <c r="G312" s="2">
        <v>0</v>
      </c>
      <c r="H312" s="2">
        <v>734117</v>
      </c>
      <c r="S312" s="2"/>
      <c r="T312" s="2"/>
      <c r="U312" s="2"/>
      <c r="V312" s="2"/>
      <c r="W312" s="25">
        <v>9410</v>
      </c>
      <c r="X312" s="25">
        <v>5.44</v>
      </c>
      <c r="Y312" s="25">
        <v>68.97</v>
      </c>
      <c r="AB312" s="7"/>
      <c r="AC312" s="7"/>
      <c r="AD312" s="7"/>
      <c r="AE312" s="7"/>
      <c r="AF312" s="7"/>
      <c r="AG312" s="7"/>
      <c r="AH312" s="7"/>
      <c r="AI312" s="7"/>
    </row>
    <row r="313" spans="1:35" x14ac:dyDescent="0.2">
      <c r="A313" s="5">
        <v>2021</v>
      </c>
      <c r="B313" s="2" t="s">
        <v>473</v>
      </c>
      <c r="C313" s="2" t="s">
        <v>730</v>
      </c>
      <c r="D313" s="2" t="s">
        <v>676</v>
      </c>
      <c r="E313" s="2">
        <v>0</v>
      </c>
      <c r="G313" s="2">
        <v>0</v>
      </c>
      <c r="H313" s="2">
        <v>734117</v>
      </c>
      <c r="S313" s="2"/>
      <c r="T313" s="2"/>
      <c r="U313" s="2"/>
      <c r="V313" s="2"/>
      <c r="W313" s="25">
        <v>11394</v>
      </c>
      <c r="X313" s="25">
        <v>7.09</v>
      </c>
      <c r="Y313" s="25">
        <v>70.69</v>
      </c>
      <c r="AB313" s="7"/>
      <c r="AC313" s="7"/>
      <c r="AD313" s="7"/>
      <c r="AE313" s="7"/>
      <c r="AF313" s="7"/>
      <c r="AG313" s="7"/>
      <c r="AH313" s="7"/>
      <c r="AI313" s="7"/>
    </row>
    <row r="314" spans="1:35" x14ac:dyDescent="0.2">
      <c r="A314" s="5">
        <v>2021</v>
      </c>
      <c r="B314" s="2" t="s">
        <v>473</v>
      </c>
      <c r="C314" s="2" t="s">
        <v>482</v>
      </c>
      <c r="D314" s="2" t="s">
        <v>676</v>
      </c>
      <c r="E314" s="2">
        <v>0</v>
      </c>
      <c r="G314" s="2">
        <v>0</v>
      </c>
      <c r="H314" s="2">
        <v>802994</v>
      </c>
      <c r="S314" s="2"/>
      <c r="T314" s="2"/>
      <c r="U314" s="2"/>
      <c r="V314" s="2"/>
      <c r="W314" s="25">
        <v>11127</v>
      </c>
      <c r="X314" s="25">
        <v>5.15</v>
      </c>
      <c r="Y314" s="25">
        <v>69.34</v>
      </c>
      <c r="AB314" s="7"/>
      <c r="AC314" s="7"/>
      <c r="AD314" s="7"/>
      <c r="AE314" s="7"/>
      <c r="AF314" s="7"/>
      <c r="AG314" s="7"/>
      <c r="AH314" s="7"/>
      <c r="AI314" s="7"/>
    </row>
    <row r="315" spans="1:35" x14ac:dyDescent="0.2">
      <c r="A315" s="5">
        <v>2021</v>
      </c>
      <c r="B315" s="2" t="s">
        <v>721</v>
      </c>
      <c r="C315" s="2" t="s">
        <v>731</v>
      </c>
      <c r="D315" s="2" t="s">
        <v>676</v>
      </c>
      <c r="E315" s="2">
        <v>0</v>
      </c>
      <c r="G315" s="2">
        <v>0</v>
      </c>
      <c r="H315" s="2">
        <v>782527</v>
      </c>
      <c r="S315" s="2"/>
      <c r="T315" s="2"/>
      <c r="U315" s="2"/>
      <c r="V315" s="2"/>
      <c r="W315" s="25">
        <v>11510</v>
      </c>
      <c r="X315" s="25">
        <v>4.9000000000000004</v>
      </c>
      <c r="Y315" s="25">
        <v>70.72</v>
      </c>
      <c r="AB315" s="7"/>
      <c r="AC315" s="7"/>
      <c r="AD315" s="7"/>
      <c r="AE315" s="7"/>
      <c r="AF315" s="7"/>
      <c r="AG315" s="7"/>
      <c r="AH315" s="7"/>
      <c r="AI315" s="7"/>
    </row>
    <row r="316" spans="1:35" x14ac:dyDescent="0.2">
      <c r="A316" s="5">
        <v>2021</v>
      </c>
      <c r="B316" s="2" t="s">
        <v>721</v>
      </c>
      <c r="C316" s="2" t="s">
        <v>732</v>
      </c>
      <c r="D316" s="2" t="s">
        <v>676</v>
      </c>
      <c r="E316" s="2">
        <v>0</v>
      </c>
      <c r="G316" s="2">
        <v>0</v>
      </c>
      <c r="H316" s="2">
        <v>782527</v>
      </c>
      <c r="S316" s="2"/>
      <c r="T316" s="2"/>
      <c r="U316" s="2"/>
      <c r="V316" s="2"/>
      <c r="W316" s="25">
        <v>9203</v>
      </c>
      <c r="X316" s="25">
        <v>3.51</v>
      </c>
      <c r="Y316" s="25">
        <v>66.19</v>
      </c>
      <c r="AB316" s="7"/>
      <c r="AC316" s="7"/>
      <c r="AD316" s="7"/>
      <c r="AE316" s="7"/>
      <c r="AF316" s="7"/>
      <c r="AG316" s="7"/>
      <c r="AH316" s="7"/>
      <c r="AI316" s="7"/>
    </row>
    <row r="317" spans="1:35" x14ac:dyDescent="0.2">
      <c r="A317" s="5">
        <v>2021</v>
      </c>
      <c r="B317" s="2" t="s">
        <v>722</v>
      </c>
      <c r="C317" s="2" t="s">
        <v>733</v>
      </c>
      <c r="D317" s="2" t="s">
        <v>676</v>
      </c>
      <c r="E317" s="2">
        <v>0</v>
      </c>
      <c r="F317" s="2">
        <v>1468143</v>
      </c>
      <c r="G317" s="2">
        <v>0</v>
      </c>
      <c r="H317" s="2">
        <v>782527</v>
      </c>
      <c r="S317" s="2"/>
      <c r="T317" s="2"/>
      <c r="U317" s="2"/>
      <c r="V317" s="2"/>
      <c r="W317" s="25">
        <v>11658</v>
      </c>
      <c r="X317" s="25">
        <v>4.99</v>
      </c>
      <c r="Y317" s="25">
        <v>67.77</v>
      </c>
      <c r="AB317" s="7"/>
      <c r="AC317" s="7"/>
      <c r="AD317" s="7"/>
      <c r="AE317" s="7"/>
      <c r="AF317" s="7"/>
      <c r="AG317" s="7"/>
      <c r="AH317" s="7"/>
      <c r="AI317" s="7"/>
    </row>
    <row r="318" spans="1:35" x14ac:dyDescent="0.2">
      <c r="A318" s="5">
        <v>2021</v>
      </c>
      <c r="B318" s="2" t="s">
        <v>722</v>
      </c>
      <c r="C318" s="2" t="s">
        <v>734</v>
      </c>
      <c r="D318" s="2" t="s">
        <v>676</v>
      </c>
      <c r="E318" s="2">
        <v>0</v>
      </c>
      <c r="F318" s="2">
        <v>10000974</v>
      </c>
      <c r="G318" s="2">
        <v>0</v>
      </c>
      <c r="H318" s="2">
        <v>782527</v>
      </c>
      <c r="S318" s="2"/>
      <c r="T318" s="2"/>
      <c r="U318" s="2"/>
      <c r="V318" s="2"/>
      <c r="W318" s="25">
        <v>11833</v>
      </c>
      <c r="X318" s="25">
        <v>3.86</v>
      </c>
      <c r="Y318" s="25">
        <v>73.31</v>
      </c>
      <c r="AB318" s="7"/>
      <c r="AC318" s="7"/>
      <c r="AD318" s="7"/>
      <c r="AE318" s="7"/>
      <c r="AF318" s="7"/>
      <c r="AG318" s="7"/>
      <c r="AH318" s="7"/>
      <c r="AI318" s="7"/>
    </row>
    <row r="319" spans="1:35" x14ac:dyDescent="0.2">
      <c r="A319" s="5">
        <v>2021</v>
      </c>
      <c r="B319" s="2" t="s">
        <v>722</v>
      </c>
      <c r="C319" s="2" t="s">
        <v>735</v>
      </c>
      <c r="D319" s="2" t="s">
        <v>676</v>
      </c>
      <c r="E319" s="2">
        <v>0</v>
      </c>
      <c r="F319" s="2">
        <v>3684360</v>
      </c>
      <c r="G319" s="2">
        <v>0</v>
      </c>
      <c r="H319" s="2">
        <v>782527</v>
      </c>
      <c r="S319" s="2"/>
      <c r="T319" s="2"/>
      <c r="U319" s="2"/>
      <c r="V319" s="2"/>
      <c r="W319" s="25">
        <v>10163</v>
      </c>
      <c r="X319" s="25">
        <v>5.4</v>
      </c>
      <c r="Y319" s="25">
        <v>68.489999999999995</v>
      </c>
      <c r="AB319" s="7"/>
      <c r="AC319" s="7"/>
      <c r="AD319" s="7"/>
      <c r="AE319" s="7"/>
      <c r="AF319" s="7"/>
      <c r="AG319" s="7"/>
      <c r="AH319" s="7"/>
      <c r="AI319" s="7"/>
    </row>
    <row r="320" spans="1:35" x14ac:dyDescent="0.2">
      <c r="A320" s="5">
        <v>2021</v>
      </c>
      <c r="B320" s="2" t="s">
        <v>721</v>
      </c>
      <c r="C320" s="2" t="s">
        <v>736</v>
      </c>
      <c r="D320" s="2" t="s">
        <v>676</v>
      </c>
      <c r="E320" s="2">
        <v>0</v>
      </c>
      <c r="F320" s="2">
        <v>1650160</v>
      </c>
      <c r="G320" s="2">
        <v>0</v>
      </c>
      <c r="H320" s="2">
        <v>782527</v>
      </c>
      <c r="S320" s="2"/>
      <c r="T320" s="2"/>
      <c r="U320" s="2"/>
      <c r="V320" s="2"/>
      <c r="W320" s="25">
        <v>12844</v>
      </c>
      <c r="X320" s="25">
        <v>5.54</v>
      </c>
      <c r="Y320" s="25">
        <v>70.47</v>
      </c>
      <c r="AB320" s="7"/>
      <c r="AC320" s="7"/>
      <c r="AD320" s="7"/>
      <c r="AE320" s="7"/>
      <c r="AF320" s="7"/>
      <c r="AG320" s="7"/>
      <c r="AH320" s="7"/>
      <c r="AI320" s="7"/>
    </row>
    <row r="321" spans="1:35" x14ac:dyDescent="0.2">
      <c r="A321" s="5">
        <v>2021</v>
      </c>
      <c r="B321" s="2" t="s">
        <v>722</v>
      </c>
      <c r="C321" s="2" t="s">
        <v>491</v>
      </c>
      <c r="D321" s="2" t="s">
        <v>676</v>
      </c>
      <c r="E321" s="2">
        <v>0</v>
      </c>
      <c r="G321" s="2">
        <v>0</v>
      </c>
      <c r="H321" s="2">
        <v>734117</v>
      </c>
      <c r="S321" s="2"/>
      <c r="T321" s="2"/>
      <c r="U321" s="2"/>
      <c r="V321" s="2"/>
      <c r="W321" s="25">
        <v>12172</v>
      </c>
      <c r="X321" s="25">
        <v>4.9800000000000004</v>
      </c>
      <c r="Y321" s="25">
        <v>64.239999999999995</v>
      </c>
      <c r="AB321" s="7"/>
      <c r="AC321" s="7"/>
      <c r="AD321" s="7"/>
      <c r="AE321" s="7"/>
      <c r="AF321" s="7"/>
      <c r="AG321" s="7"/>
      <c r="AH321" s="7"/>
      <c r="AI321" s="7"/>
    </row>
    <row r="322" spans="1:35" x14ac:dyDescent="0.2">
      <c r="A322" s="5">
        <v>2021</v>
      </c>
      <c r="B322" s="2" t="s">
        <v>721</v>
      </c>
      <c r="C322" s="2" t="s">
        <v>492</v>
      </c>
      <c r="D322" s="2" t="s">
        <v>676</v>
      </c>
      <c r="E322" s="2">
        <v>0</v>
      </c>
      <c r="G322" s="2">
        <v>0</v>
      </c>
      <c r="H322" s="2">
        <v>734117</v>
      </c>
      <c r="S322" s="2"/>
      <c r="T322" s="2"/>
      <c r="U322" s="2"/>
      <c r="V322" s="2"/>
      <c r="W322" s="25">
        <v>11459</v>
      </c>
      <c r="X322" s="25">
        <v>4.25</v>
      </c>
      <c r="Y322" s="25">
        <v>72.88</v>
      </c>
      <c r="AB322" s="7"/>
      <c r="AC322" s="7"/>
      <c r="AD322" s="7"/>
      <c r="AE322" s="7"/>
      <c r="AF322" s="7"/>
      <c r="AG322" s="7"/>
      <c r="AH322" s="7"/>
      <c r="AI322" s="7"/>
    </row>
    <row r="323" spans="1:35" x14ac:dyDescent="0.2">
      <c r="A323" s="5">
        <v>2021</v>
      </c>
      <c r="B323" s="2" t="s">
        <v>721</v>
      </c>
      <c r="C323" s="2" t="s">
        <v>737</v>
      </c>
      <c r="D323" s="2" t="s">
        <v>676</v>
      </c>
      <c r="E323" s="2">
        <v>0</v>
      </c>
      <c r="G323" s="2">
        <v>0</v>
      </c>
      <c r="H323" s="2">
        <v>782527</v>
      </c>
      <c r="S323" s="2"/>
      <c r="T323" s="2"/>
      <c r="U323" s="2"/>
      <c r="V323" s="2"/>
      <c r="W323" s="25">
        <v>8887</v>
      </c>
      <c r="X323" s="25">
        <v>2.04</v>
      </c>
      <c r="Y323" s="25">
        <v>80.569999999999993</v>
      </c>
      <c r="AB323" s="7"/>
      <c r="AC323" s="7"/>
      <c r="AD323" s="7"/>
      <c r="AE323" s="7"/>
      <c r="AF323" s="7"/>
      <c r="AG323" s="7"/>
      <c r="AH323" s="7"/>
      <c r="AI323" s="7"/>
    </row>
    <row r="324" spans="1:35" x14ac:dyDescent="0.2">
      <c r="A324" s="5">
        <v>2021</v>
      </c>
      <c r="B324" s="2" t="s">
        <v>722</v>
      </c>
      <c r="C324" s="2" t="s">
        <v>738</v>
      </c>
      <c r="D324" s="2" t="s">
        <v>676</v>
      </c>
      <c r="E324" s="2">
        <v>0</v>
      </c>
      <c r="G324" s="2">
        <v>0</v>
      </c>
      <c r="H324" s="2">
        <v>782527</v>
      </c>
      <c r="S324" s="2"/>
      <c r="T324" s="2"/>
      <c r="U324" s="2"/>
      <c r="V324" s="2"/>
      <c r="W324" s="25">
        <v>8804</v>
      </c>
      <c r="X324" s="25">
        <v>3.1</v>
      </c>
      <c r="Y324" s="25">
        <v>65.88</v>
      </c>
      <c r="AB324" s="7"/>
      <c r="AC324" s="7"/>
      <c r="AD324" s="7"/>
      <c r="AE324" s="7"/>
      <c r="AF324" s="7"/>
      <c r="AG324" s="7"/>
      <c r="AH324" s="7"/>
      <c r="AI324" s="7"/>
    </row>
    <row r="325" spans="1:35" x14ac:dyDescent="0.2">
      <c r="A325" s="5">
        <v>2021</v>
      </c>
      <c r="B325" s="2" t="s">
        <v>473</v>
      </c>
      <c r="C325" s="2" t="s">
        <v>723</v>
      </c>
      <c r="D325" s="2" t="s">
        <v>675</v>
      </c>
      <c r="E325" s="2">
        <v>0</v>
      </c>
      <c r="F325" s="24">
        <v>1685371</v>
      </c>
      <c r="G325" s="2">
        <v>0</v>
      </c>
      <c r="H325" s="2">
        <v>191250</v>
      </c>
      <c r="S325" s="2"/>
      <c r="T325" s="2"/>
      <c r="U325" s="2"/>
      <c r="V325" s="2"/>
      <c r="AB325" s="7"/>
      <c r="AC325" s="7"/>
      <c r="AD325" s="7"/>
      <c r="AE325" s="7"/>
      <c r="AF325" s="7"/>
      <c r="AG325" s="7"/>
      <c r="AH325" s="7"/>
      <c r="AI325" s="7"/>
    </row>
    <row r="326" spans="1:35" x14ac:dyDescent="0.2">
      <c r="A326" s="5">
        <v>2021</v>
      </c>
      <c r="B326" s="2" t="s">
        <v>473</v>
      </c>
      <c r="C326" s="2" t="s">
        <v>724</v>
      </c>
      <c r="D326" s="2" t="s">
        <v>675</v>
      </c>
      <c r="E326" s="2">
        <v>0</v>
      </c>
      <c r="F326" s="24"/>
      <c r="G326" s="2">
        <v>0</v>
      </c>
      <c r="H326" s="2">
        <v>191250</v>
      </c>
      <c r="S326" s="2"/>
      <c r="T326" s="2"/>
      <c r="U326" s="2"/>
      <c r="V326" s="2"/>
      <c r="AB326" s="7"/>
      <c r="AC326" s="7"/>
      <c r="AD326" s="7"/>
      <c r="AE326" s="7"/>
      <c r="AF326" s="7"/>
      <c r="AG326" s="7"/>
      <c r="AH326" s="7"/>
      <c r="AI326" s="7"/>
    </row>
    <row r="327" spans="1:35" x14ac:dyDescent="0.2">
      <c r="A327" s="5">
        <v>2021</v>
      </c>
      <c r="B327" s="2" t="s">
        <v>473</v>
      </c>
      <c r="C327" s="2" t="s">
        <v>725</v>
      </c>
      <c r="D327" s="2" t="s">
        <v>675</v>
      </c>
      <c r="E327" s="2">
        <v>0</v>
      </c>
      <c r="F327" s="24">
        <v>2404203</v>
      </c>
      <c r="G327" s="2">
        <v>0</v>
      </c>
      <c r="H327" s="2">
        <v>232250</v>
      </c>
      <c r="S327" s="2"/>
      <c r="T327" s="2"/>
      <c r="U327" s="2"/>
      <c r="V327" s="2"/>
      <c r="AB327" s="7"/>
      <c r="AC327" s="7"/>
      <c r="AD327" s="7"/>
      <c r="AE327" s="7"/>
      <c r="AF327" s="7"/>
      <c r="AG327" s="7"/>
      <c r="AH327" s="7"/>
      <c r="AI327" s="7"/>
    </row>
    <row r="328" spans="1:35" x14ac:dyDescent="0.2">
      <c r="A328" s="5">
        <v>2021</v>
      </c>
      <c r="B328" s="2" t="s">
        <v>473</v>
      </c>
      <c r="C328" s="2" t="s">
        <v>726</v>
      </c>
      <c r="D328" s="2" t="s">
        <v>675</v>
      </c>
      <c r="E328" s="2">
        <v>0</v>
      </c>
      <c r="F328" s="24">
        <v>1220000</v>
      </c>
      <c r="G328" s="2">
        <v>0</v>
      </c>
      <c r="H328" s="2">
        <v>211750</v>
      </c>
      <c r="S328" s="2"/>
      <c r="T328" s="2"/>
      <c r="U328" s="2"/>
      <c r="V328" s="2"/>
      <c r="AB328" s="7"/>
      <c r="AC328" s="7"/>
      <c r="AD328" s="7"/>
      <c r="AE328" s="7"/>
      <c r="AF328" s="7"/>
      <c r="AG328" s="7"/>
      <c r="AH328" s="7"/>
      <c r="AI328" s="7"/>
    </row>
    <row r="329" spans="1:35" x14ac:dyDescent="0.2">
      <c r="A329" s="5">
        <v>2021</v>
      </c>
      <c r="B329" s="2" t="s">
        <v>473</v>
      </c>
      <c r="C329" s="2" t="s">
        <v>727</v>
      </c>
      <c r="D329" s="2" t="s">
        <v>675</v>
      </c>
      <c r="E329" s="2">
        <v>0</v>
      </c>
      <c r="F329" s="24">
        <v>3318000</v>
      </c>
      <c r="G329" s="2">
        <v>0</v>
      </c>
      <c r="H329" s="2">
        <v>611250</v>
      </c>
      <c r="S329" s="2"/>
      <c r="T329" s="2"/>
      <c r="U329" s="2"/>
      <c r="V329" s="2"/>
      <c r="AB329" s="7"/>
      <c r="AC329" s="7"/>
      <c r="AD329" s="7"/>
      <c r="AE329" s="7"/>
      <c r="AF329" s="7"/>
      <c r="AG329" s="7"/>
      <c r="AH329" s="7"/>
      <c r="AI329" s="7"/>
    </row>
    <row r="330" spans="1:35" x14ac:dyDescent="0.2">
      <c r="A330" s="5">
        <v>2021</v>
      </c>
      <c r="B330" s="2" t="s">
        <v>473</v>
      </c>
      <c r="C330" s="2" t="s">
        <v>728</v>
      </c>
      <c r="D330" s="2" t="s">
        <v>675</v>
      </c>
      <c r="E330" s="2">
        <v>0</v>
      </c>
      <c r="F330" s="24">
        <v>946139</v>
      </c>
      <c r="G330" s="2">
        <v>0</v>
      </c>
      <c r="H330" s="2">
        <v>642000</v>
      </c>
      <c r="S330" s="2"/>
      <c r="T330" s="2"/>
      <c r="U330" s="2"/>
      <c r="V330" s="2"/>
      <c r="AB330" s="7"/>
      <c r="AC330" s="7"/>
      <c r="AD330" s="7"/>
      <c r="AE330" s="7"/>
      <c r="AF330" s="7"/>
      <c r="AG330" s="7"/>
      <c r="AH330" s="7"/>
      <c r="AI330" s="7"/>
    </row>
    <row r="331" spans="1:35" x14ac:dyDescent="0.2">
      <c r="A331" s="5">
        <v>2021</v>
      </c>
      <c r="B331" s="2" t="s">
        <v>473</v>
      </c>
      <c r="C331" s="2" t="s">
        <v>729</v>
      </c>
      <c r="D331" s="2" t="s">
        <v>675</v>
      </c>
      <c r="E331" s="2">
        <v>0</v>
      </c>
      <c r="F331" s="24">
        <v>2090000</v>
      </c>
      <c r="G331" s="2">
        <v>0</v>
      </c>
      <c r="H331" s="2">
        <v>181000</v>
      </c>
      <c r="S331" s="2"/>
      <c r="T331" s="2"/>
      <c r="U331" s="2"/>
      <c r="V331" s="2"/>
      <c r="AB331" s="7"/>
      <c r="AC331" s="7"/>
      <c r="AD331" s="7"/>
      <c r="AE331" s="7"/>
      <c r="AF331" s="7"/>
      <c r="AG331" s="7"/>
      <c r="AH331" s="7"/>
      <c r="AI331" s="7"/>
    </row>
    <row r="332" spans="1:35" x14ac:dyDescent="0.2">
      <c r="A332" s="5">
        <v>2021</v>
      </c>
      <c r="B332" s="2" t="s">
        <v>473</v>
      </c>
      <c r="C332" s="2" t="s">
        <v>730</v>
      </c>
      <c r="D332" s="2" t="s">
        <v>675</v>
      </c>
      <c r="E332" s="2">
        <v>0</v>
      </c>
      <c r="F332" s="24">
        <v>2750000</v>
      </c>
      <c r="G332" s="2">
        <v>0</v>
      </c>
      <c r="H332" s="2">
        <v>662500</v>
      </c>
      <c r="S332" s="2"/>
      <c r="T332" s="2"/>
      <c r="U332" s="2"/>
      <c r="V332" s="2"/>
      <c r="AB332" s="7"/>
      <c r="AC332" s="7"/>
      <c r="AD332" s="7"/>
      <c r="AE332" s="7"/>
      <c r="AF332" s="7"/>
      <c r="AG332" s="7"/>
      <c r="AH332" s="7"/>
      <c r="AI332" s="7"/>
    </row>
    <row r="333" spans="1:35" x14ac:dyDescent="0.2">
      <c r="A333" s="5">
        <v>2021</v>
      </c>
      <c r="B333" s="2" t="s">
        <v>473</v>
      </c>
      <c r="C333" s="2" t="s">
        <v>482</v>
      </c>
      <c r="D333" s="2" t="s">
        <v>675</v>
      </c>
      <c r="E333" s="2">
        <v>0</v>
      </c>
      <c r="F333" s="24">
        <v>752831</v>
      </c>
      <c r="G333" s="2">
        <v>0</v>
      </c>
      <c r="H333" s="2">
        <v>601000</v>
      </c>
      <c r="I333" s="2">
        <v>0</v>
      </c>
      <c r="J333" s="2">
        <v>0</v>
      </c>
      <c r="K333" s="2">
        <v>0</v>
      </c>
      <c r="L333" s="2">
        <v>0</v>
      </c>
      <c r="M333" s="2">
        <v>0</v>
      </c>
      <c r="N333" s="2">
        <v>0</v>
      </c>
      <c r="O333" s="2">
        <v>0</v>
      </c>
      <c r="P333" s="2">
        <v>0</v>
      </c>
      <c r="Q333" s="2">
        <v>0</v>
      </c>
      <c r="R333" s="2">
        <v>0</v>
      </c>
      <c r="S333" s="2"/>
      <c r="T333" s="2"/>
      <c r="U333" s="2"/>
      <c r="V333" s="2"/>
      <c r="AB333" s="7"/>
      <c r="AC333" s="7"/>
      <c r="AD333" s="7"/>
      <c r="AE333" s="7"/>
      <c r="AF333" s="7"/>
      <c r="AG333" s="7"/>
      <c r="AH333" s="7"/>
      <c r="AI333" s="7"/>
    </row>
    <row r="334" spans="1:35" x14ac:dyDescent="0.2">
      <c r="A334" s="5">
        <v>2021</v>
      </c>
      <c r="B334" s="2" t="s">
        <v>721</v>
      </c>
      <c r="C334" s="2" t="s">
        <v>731</v>
      </c>
      <c r="D334" s="2" t="s">
        <v>675</v>
      </c>
      <c r="E334" s="2">
        <v>0</v>
      </c>
      <c r="F334" s="24">
        <v>7555000</v>
      </c>
      <c r="G334" s="2">
        <v>0</v>
      </c>
      <c r="H334" s="2">
        <v>744500</v>
      </c>
      <c r="I334" s="2">
        <v>0</v>
      </c>
      <c r="J334" s="2">
        <v>0</v>
      </c>
      <c r="K334" s="2">
        <v>0</v>
      </c>
      <c r="L334" s="2">
        <v>0</v>
      </c>
      <c r="M334" s="2">
        <v>0</v>
      </c>
      <c r="N334" s="2">
        <v>0</v>
      </c>
      <c r="O334" s="2">
        <v>0</v>
      </c>
      <c r="P334" s="2">
        <v>0</v>
      </c>
      <c r="Q334" s="2">
        <v>0</v>
      </c>
      <c r="R334" s="2">
        <v>0</v>
      </c>
      <c r="S334" s="2"/>
      <c r="T334" s="2"/>
      <c r="U334" s="2"/>
      <c r="V334" s="2"/>
      <c r="AB334" s="7"/>
      <c r="AC334" s="7"/>
      <c r="AD334" s="7"/>
      <c r="AE334" s="7"/>
      <c r="AF334" s="7"/>
      <c r="AG334" s="7"/>
      <c r="AH334" s="7"/>
      <c r="AI334" s="7"/>
    </row>
    <row r="335" spans="1:35" x14ac:dyDescent="0.2">
      <c r="A335" s="5">
        <v>2021</v>
      </c>
      <c r="B335" s="2" t="s">
        <v>721</v>
      </c>
      <c r="C335" s="2" t="s">
        <v>732</v>
      </c>
      <c r="D335" s="2" t="s">
        <v>675</v>
      </c>
      <c r="E335" s="2">
        <v>0</v>
      </c>
      <c r="F335" s="24">
        <v>6280502</v>
      </c>
      <c r="G335" s="2">
        <v>0</v>
      </c>
      <c r="H335" s="2">
        <v>642000</v>
      </c>
      <c r="I335" s="2">
        <v>0</v>
      </c>
      <c r="J335" s="2">
        <v>0</v>
      </c>
      <c r="K335" s="2">
        <v>0</v>
      </c>
      <c r="L335" s="2">
        <v>0</v>
      </c>
      <c r="M335" s="2">
        <v>0</v>
      </c>
      <c r="N335" s="2">
        <v>0</v>
      </c>
      <c r="O335" s="2">
        <v>0</v>
      </c>
      <c r="P335" s="2">
        <v>0</v>
      </c>
      <c r="Q335" s="2">
        <v>0</v>
      </c>
      <c r="R335" s="2">
        <v>0</v>
      </c>
      <c r="S335" s="2"/>
      <c r="T335" s="2"/>
      <c r="U335" s="2"/>
      <c r="V335" s="2"/>
      <c r="AB335" s="7"/>
      <c r="AC335" s="7"/>
      <c r="AD335" s="7"/>
      <c r="AE335" s="7"/>
      <c r="AF335" s="7"/>
      <c r="AG335" s="7"/>
      <c r="AH335" s="7"/>
      <c r="AI335" s="7"/>
    </row>
    <row r="336" spans="1:35" x14ac:dyDescent="0.2">
      <c r="A336" s="5">
        <v>2021</v>
      </c>
      <c r="B336" s="2" t="s">
        <v>722</v>
      </c>
      <c r="C336" s="2" t="s">
        <v>733</v>
      </c>
      <c r="D336" s="2" t="s">
        <v>675</v>
      </c>
      <c r="E336" s="2">
        <v>0</v>
      </c>
      <c r="F336" s="24">
        <v>3650000</v>
      </c>
      <c r="G336" s="2">
        <v>0</v>
      </c>
      <c r="H336" s="2">
        <v>452500</v>
      </c>
      <c r="I336" s="2">
        <v>0</v>
      </c>
      <c r="J336" s="2">
        <v>0</v>
      </c>
      <c r="K336" s="2">
        <v>0</v>
      </c>
      <c r="L336" s="2">
        <v>0</v>
      </c>
      <c r="M336" s="2">
        <v>0</v>
      </c>
      <c r="N336" s="2">
        <v>0</v>
      </c>
      <c r="O336" s="2">
        <v>0</v>
      </c>
      <c r="P336" s="2">
        <v>0</v>
      </c>
      <c r="Q336" s="2">
        <v>0</v>
      </c>
      <c r="R336" s="2">
        <v>0</v>
      </c>
      <c r="S336" s="2"/>
      <c r="T336" s="2"/>
      <c r="U336" s="2"/>
      <c r="V336" s="2"/>
      <c r="AB336" s="7"/>
      <c r="AC336" s="7"/>
      <c r="AD336" s="7"/>
      <c r="AE336" s="7"/>
      <c r="AF336" s="7"/>
      <c r="AG336" s="7"/>
      <c r="AH336" s="7"/>
      <c r="AI336" s="7"/>
    </row>
    <row r="337" spans="1:35" x14ac:dyDescent="0.2">
      <c r="A337" s="5">
        <v>2021</v>
      </c>
      <c r="B337" s="2" t="s">
        <v>722</v>
      </c>
      <c r="C337" s="2" t="s">
        <v>734</v>
      </c>
      <c r="D337" s="2" t="s">
        <v>675</v>
      </c>
      <c r="E337" s="2">
        <v>0</v>
      </c>
      <c r="F337" s="24">
        <v>2815000</v>
      </c>
      <c r="G337" s="2">
        <v>0</v>
      </c>
      <c r="H337" s="2">
        <v>473000</v>
      </c>
      <c r="I337" s="2">
        <v>0</v>
      </c>
      <c r="J337" s="2">
        <v>0</v>
      </c>
      <c r="K337" s="2">
        <v>0</v>
      </c>
      <c r="L337" s="2">
        <v>0</v>
      </c>
      <c r="M337" s="2">
        <v>0</v>
      </c>
      <c r="N337" s="2">
        <v>0</v>
      </c>
      <c r="O337" s="2">
        <v>0</v>
      </c>
      <c r="P337" s="2">
        <v>0</v>
      </c>
      <c r="Q337" s="2">
        <v>0</v>
      </c>
      <c r="R337" s="2">
        <v>0</v>
      </c>
      <c r="S337" s="2"/>
      <c r="T337" s="2"/>
      <c r="U337" s="2"/>
      <c r="V337" s="2"/>
      <c r="AB337" s="7"/>
      <c r="AC337" s="7"/>
      <c r="AD337" s="7"/>
      <c r="AE337" s="7"/>
      <c r="AF337" s="7"/>
      <c r="AG337" s="7"/>
      <c r="AH337" s="7"/>
      <c r="AI337" s="7"/>
    </row>
    <row r="338" spans="1:35" x14ac:dyDescent="0.2">
      <c r="A338" s="5">
        <v>2021</v>
      </c>
      <c r="B338" s="2" t="s">
        <v>722</v>
      </c>
      <c r="C338" s="2" t="s">
        <v>735</v>
      </c>
      <c r="D338" s="2" t="s">
        <v>675</v>
      </c>
      <c r="E338" s="2">
        <v>0</v>
      </c>
      <c r="F338" s="24">
        <v>8235000</v>
      </c>
      <c r="G338" s="2">
        <v>0</v>
      </c>
      <c r="H338" s="2">
        <v>765000</v>
      </c>
      <c r="I338" s="2">
        <v>0</v>
      </c>
      <c r="J338" s="2">
        <v>0</v>
      </c>
      <c r="K338" s="2">
        <v>0</v>
      </c>
      <c r="L338" s="2">
        <v>0</v>
      </c>
      <c r="M338" s="2">
        <v>0</v>
      </c>
      <c r="N338" s="2">
        <v>0</v>
      </c>
      <c r="O338" s="2">
        <v>0</v>
      </c>
      <c r="P338" s="2">
        <v>0</v>
      </c>
      <c r="Q338" s="2">
        <v>0</v>
      </c>
      <c r="R338" s="2">
        <v>0</v>
      </c>
      <c r="S338" s="2"/>
      <c r="T338" s="2"/>
      <c r="U338" s="2"/>
      <c r="V338" s="2"/>
      <c r="AB338" s="7"/>
      <c r="AC338" s="7"/>
      <c r="AD338" s="7"/>
      <c r="AE338" s="7"/>
      <c r="AF338" s="7"/>
      <c r="AG338" s="7"/>
      <c r="AH338" s="7"/>
      <c r="AI338" s="7"/>
    </row>
    <row r="339" spans="1:35" x14ac:dyDescent="0.2">
      <c r="A339" s="5">
        <v>2021</v>
      </c>
      <c r="B339" s="2" t="s">
        <v>721</v>
      </c>
      <c r="C339" s="2" t="s">
        <v>736</v>
      </c>
      <c r="D339" s="2" t="s">
        <v>675</v>
      </c>
      <c r="E339" s="2">
        <v>0</v>
      </c>
      <c r="F339" s="24">
        <v>6143318</v>
      </c>
      <c r="G339" s="2">
        <v>0</v>
      </c>
      <c r="H339" s="2">
        <v>806000</v>
      </c>
      <c r="I339" s="2">
        <v>0</v>
      </c>
      <c r="J339" s="2">
        <v>0</v>
      </c>
      <c r="K339" s="2">
        <v>0</v>
      </c>
      <c r="L339" s="2">
        <v>0</v>
      </c>
      <c r="M339" s="2">
        <v>0</v>
      </c>
      <c r="N339" s="2">
        <v>0</v>
      </c>
      <c r="O339" s="2">
        <v>0</v>
      </c>
      <c r="P339" s="2">
        <v>0</v>
      </c>
      <c r="Q339" s="2">
        <v>0</v>
      </c>
      <c r="R339" s="2">
        <v>0</v>
      </c>
      <c r="S339" s="2"/>
      <c r="T339" s="2"/>
      <c r="U339" s="2"/>
      <c r="V339" s="2"/>
      <c r="AB339" s="7"/>
      <c r="AC339" s="7"/>
      <c r="AD339" s="7"/>
      <c r="AE339" s="7"/>
      <c r="AF339" s="7"/>
      <c r="AG339" s="7"/>
      <c r="AH339" s="7"/>
      <c r="AI339" s="7"/>
    </row>
    <row r="340" spans="1:35" x14ac:dyDescent="0.2">
      <c r="A340" s="5">
        <v>2021</v>
      </c>
      <c r="B340" s="2" t="s">
        <v>722</v>
      </c>
      <c r="C340" s="2" t="s">
        <v>491</v>
      </c>
      <c r="D340" s="2" t="s">
        <v>675</v>
      </c>
      <c r="E340" s="2">
        <v>0</v>
      </c>
      <c r="F340" s="24"/>
      <c r="G340" s="2">
        <v>0</v>
      </c>
      <c r="H340" s="2">
        <v>621500</v>
      </c>
      <c r="I340" s="2">
        <v>0</v>
      </c>
      <c r="J340" s="2">
        <v>0</v>
      </c>
      <c r="K340" s="2">
        <v>0</v>
      </c>
      <c r="L340" s="2">
        <v>0</v>
      </c>
      <c r="M340" s="2">
        <v>0</v>
      </c>
      <c r="N340" s="2">
        <v>0</v>
      </c>
      <c r="O340" s="2">
        <v>0</v>
      </c>
      <c r="P340" s="2">
        <v>0</v>
      </c>
      <c r="Q340" s="2">
        <v>0</v>
      </c>
      <c r="R340" s="2">
        <v>0</v>
      </c>
      <c r="S340" s="2"/>
      <c r="T340" s="2"/>
      <c r="U340" s="2"/>
      <c r="V340" s="2"/>
      <c r="AB340" s="7"/>
      <c r="AC340" s="7"/>
      <c r="AD340" s="7"/>
      <c r="AE340" s="7"/>
      <c r="AF340" s="7"/>
      <c r="AG340" s="7"/>
      <c r="AH340" s="7"/>
      <c r="AI340" s="7"/>
    </row>
    <row r="341" spans="1:35" x14ac:dyDescent="0.2">
      <c r="A341" s="5">
        <v>2021</v>
      </c>
      <c r="B341" s="2" t="s">
        <v>721</v>
      </c>
      <c r="C341" s="2" t="s">
        <v>492</v>
      </c>
      <c r="D341" s="2" t="s">
        <v>675</v>
      </c>
      <c r="E341" s="2">
        <v>0</v>
      </c>
      <c r="F341" s="24"/>
      <c r="G341" s="2">
        <v>0</v>
      </c>
      <c r="H341" s="2">
        <v>561250</v>
      </c>
      <c r="I341" s="2">
        <v>0</v>
      </c>
      <c r="J341" s="2">
        <v>0</v>
      </c>
      <c r="K341" s="2">
        <v>0</v>
      </c>
      <c r="L341" s="2">
        <v>0</v>
      </c>
      <c r="M341" s="2">
        <v>0</v>
      </c>
      <c r="N341" s="2">
        <v>0</v>
      </c>
      <c r="O341" s="2">
        <v>0</v>
      </c>
      <c r="P341" s="2">
        <v>0</v>
      </c>
      <c r="Q341" s="2">
        <v>0</v>
      </c>
      <c r="R341" s="2">
        <v>0</v>
      </c>
      <c r="S341" s="2"/>
      <c r="T341" s="2"/>
      <c r="U341" s="2"/>
      <c r="V341" s="2"/>
      <c r="AB341" s="7"/>
      <c r="AC341" s="7"/>
      <c r="AD341" s="7"/>
      <c r="AE341" s="7"/>
      <c r="AF341" s="7"/>
      <c r="AG341" s="7"/>
      <c r="AH341" s="7"/>
      <c r="AI341" s="7"/>
    </row>
    <row r="342" spans="1:35" x14ac:dyDescent="0.2">
      <c r="A342" s="5">
        <v>2021</v>
      </c>
      <c r="B342" s="2" t="s">
        <v>721</v>
      </c>
      <c r="C342" s="2" t="s">
        <v>737</v>
      </c>
      <c r="D342" s="2" t="s">
        <v>675</v>
      </c>
      <c r="E342" s="2">
        <v>0</v>
      </c>
      <c r="F342" s="24">
        <v>6890000</v>
      </c>
      <c r="G342" s="2">
        <v>0</v>
      </c>
      <c r="H342" s="2">
        <v>642000</v>
      </c>
      <c r="I342" s="2">
        <v>0</v>
      </c>
      <c r="J342" s="2">
        <v>0</v>
      </c>
      <c r="K342" s="2">
        <v>0</v>
      </c>
      <c r="L342" s="2">
        <v>0</v>
      </c>
      <c r="M342" s="2">
        <v>0</v>
      </c>
      <c r="N342" s="2">
        <v>0</v>
      </c>
      <c r="O342" s="2">
        <v>0</v>
      </c>
      <c r="P342" s="2">
        <v>0</v>
      </c>
      <c r="Q342" s="2">
        <v>0</v>
      </c>
      <c r="R342" s="2">
        <v>0</v>
      </c>
      <c r="S342" s="2"/>
      <c r="T342" s="2"/>
      <c r="U342" s="2"/>
      <c r="V342" s="2"/>
      <c r="AB342" s="7"/>
      <c r="AC342" s="7"/>
      <c r="AD342" s="7"/>
      <c r="AE342" s="7"/>
      <c r="AF342" s="7"/>
      <c r="AG342" s="7"/>
      <c r="AH342" s="7"/>
      <c r="AI342" s="7"/>
    </row>
    <row r="343" spans="1:35" x14ac:dyDescent="0.2">
      <c r="A343" s="5">
        <v>2021</v>
      </c>
      <c r="B343" s="2" t="s">
        <v>722</v>
      </c>
      <c r="C343" s="2" t="s">
        <v>738</v>
      </c>
      <c r="D343" s="2" t="s">
        <v>675</v>
      </c>
      <c r="E343" s="2">
        <v>0</v>
      </c>
      <c r="F343" s="24"/>
      <c r="G343" s="2">
        <v>0</v>
      </c>
      <c r="H343" s="2">
        <v>611250</v>
      </c>
      <c r="I343" s="2">
        <v>0</v>
      </c>
      <c r="J343" s="2">
        <v>0</v>
      </c>
      <c r="K343" s="2">
        <v>0</v>
      </c>
      <c r="L343" s="2">
        <v>0</v>
      </c>
      <c r="M343" s="2">
        <v>0</v>
      </c>
      <c r="N343" s="2">
        <v>0</v>
      </c>
      <c r="O343" s="2">
        <v>0</v>
      </c>
      <c r="P343" s="2">
        <v>0</v>
      </c>
      <c r="Q343" s="2">
        <v>0</v>
      </c>
      <c r="R343" s="2">
        <v>0</v>
      </c>
      <c r="S343" s="2"/>
      <c r="T343" s="2"/>
      <c r="U343" s="2"/>
      <c r="V343" s="2"/>
      <c r="AB343" s="7"/>
      <c r="AC343" s="7"/>
      <c r="AD343" s="7"/>
      <c r="AE343" s="7"/>
      <c r="AF343" s="7"/>
      <c r="AG343" s="7"/>
      <c r="AH343" s="7"/>
      <c r="AI343" s="7"/>
    </row>
    <row r="344" spans="1:35" x14ac:dyDescent="0.2">
      <c r="A344" s="5">
        <v>2021</v>
      </c>
      <c r="B344" s="2" t="s">
        <v>473</v>
      </c>
      <c r="C344" s="2" t="s">
        <v>723</v>
      </c>
      <c r="D344" s="2" t="s">
        <v>674</v>
      </c>
      <c r="E344" s="2">
        <v>30408416</v>
      </c>
      <c r="F344" s="24">
        <v>2721598</v>
      </c>
      <c r="G344" s="2">
        <v>0</v>
      </c>
      <c r="H344" s="2">
        <v>0</v>
      </c>
      <c r="I344" s="2">
        <v>0</v>
      </c>
      <c r="J344" s="2">
        <v>0</v>
      </c>
      <c r="K344" s="2">
        <v>0</v>
      </c>
      <c r="L344" s="2">
        <v>0</v>
      </c>
      <c r="M344" s="2">
        <v>0</v>
      </c>
      <c r="N344" s="2">
        <v>0</v>
      </c>
      <c r="O344" s="2">
        <v>0</v>
      </c>
      <c r="P344" s="2">
        <v>0</v>
      </c>
      <c r="Q344" s="2">
        <v>0</v>
      </c>
      <c r="R344" s="2">
        <v>0</v>
      </c>
      <c r="S344" s="2"/>
      <c r="T344" s="2"/>
      <c r="U344" s="2"/>
      <c r="V344" s="2"/>
      <c r="AB344" s="7"/>
      <c r="AC344" s="7"/>
      <c r="AD344" s="7"/>
      <c r="AE344" s="7"/>
      <c r="AF344" s="7"/>
      <c r="AG344" s="7"/>
      <c r="AH344" s="7"/>
      <c r="AI344" s="7"/>
    </row>
    <row r="345" spans="1:35" x14ac:dyDescent="0.2">
      <c r="A345" s="5">
        <v>2021</v>
      </c>
      <c r="B345" s="2" t="s">
        <v>473</v>
      </c>
      <c r="C345" s="2" t="s">
        <v>724</v>
      </c>
      <c r="D345" s="2" t="s">
        <v>674</v>
      </c>
      <c r="E345" s="2">
        <v>32438151</v>
      </c>
      <c r="F345" s="24">
        <v>32936839</v>
      </c>
      <c r="G345" s="2">
        <v>0</v>
      </c>
      <c r="H345" s="2">
        <v>0</v>
      </c>
      <c r="I345" s="2">
        <v>0</v>
      </c>
      <c r="J345" s="2">
        <v>0</v>
      </c>
      <c r="K345" s="2">
        <v>0</v>
      </c>
      <c r="L345" s="2">
        <v>0</v>
      </c>
      <c r="M345" s="2">
        <v>0</v>
      </c>
      <c r="N345" s="2">
        <v>0</v>
      </c>
      <c r="O345" s="2">
        <v>0</v>
      </c>
      <c r="P345" s="2">
        <v>0</v>
      </c>
      <c r="Q345" s="2">
        <v>0</v>
      </c>
      <c r="R345" s="2">
        <v>0</v>
      </c>
      <c r="S345" s="2"/>
      <c r="T345" s="2"/>
      <c r="U345" s="2"/>
      <c r="V345" s="2"/>
      <c r="AB345" s="7"/>
      <c r="AC345" s="7"/>
      <c r="AD345" s="7"/>
      <c r="AE345" s="7"/>
      <c r="AF345" s="7"/>
      <c r="AG345" s="7"/>
      <c r="AH345" s="7"/>
      <c r="AI345" s="7"/>
    </row>
    <row r="346" spans="1:35" x14ac:dyDescent="0.2">
      <c r="A346" s="5">
        <v>2021</v>
      </c>
      <c r="B346" s="2" t="s">
        <v>473</v>
      </c>
      <c r="C346" s="2" t="s">
        <v>725</v>
      </c>
      <c r="D346" s="2" t="s">
        <v>674</v>
      </c>
      <c r="E346" s="2">
        <v>31437579</v>
      </c>
      <c r="F346" s="24">
        <v>39676869</v>
      </c>
      <c r="G346" s="2">
        <v>0</v>
      </c>
      <c r="H346" s="2">
        <v>0</v>
      </c>
      <c r="I346" s="2">
        <v>0</v>
      </c>
      <c r="J346" s="2">
        <v>0</v>
      </c>
      <c r="K346" s="2">
        <v>0</v>
      </c>
      <c r="L346" s="2">
        <v>0</v>
      </c>
      <c r="M346" s="2">
        <v>0</v>
      </c>
      <c r="N346" s="2">
        <v>0</v>
      </c>
      <c r="O346" s="2">
        <v>0</v>
      </c>
      <c r="P346" s="2">
        <v>0</v>
      </c>
      <c r="Q346" s="2">
        <v>0</v>
      </c>
      <c r="R346" s="2">
        <v>0</v>
      </c>
      <c r="S346" s="2"/>
      <c r="T346" s="2"/>
      <c r="U346" s="2"/>
      <c r="V346" s="2"/>
      <c r="AB346" s="7"/>
      <c r="AC346" s="7"/>
      <c r="AD346" s="7"/>
      <c r="AE346" s="7"/>
      <c r="AF346" s="7"/>
      <c r="AG346" s="7"/>
      <c r="AH346" s="7"/>
      <c r="AI346" s="7"/>
    </row>
    <row r="347" spans="1:35" x14ac:dyDescent="0.2">
      <c r="A347" s="5">
        <v>2021</v>
      </c>
      <c r="B347" s="2" t="s">
        <v>473</v>
      </c>
      <c r="C347" s="2" t="s">
        <v>726</v>
      </c>
      <c r="D347" s="2" t="s">
        <v>674</v>
      </c>
      <c r="E347" s="2">
        <v>7091237</v>
      </c>
      <c r="F347" s="24">
        <v>24657474</v>
      </c>
      <c r="G347" s="2">
        <v>0</v>
      </c>
      <c r="H347" s="2">
        <v>0</v>
      </c>
      <c r="I347" s="2">
        <v>0</v>
      </c>
      <c r="J347" s="2">
        <v>0</v>
      </c>
      <c r="K347" s="2">
        <v>0</v>
      </c>
      <c r="L347" s="2">
        <v>0</v>
      </c>
      <c r="M347" s="2">
        <v>0</v>
      </c>
      <c r="N347" s="2">
        <v>0</v>
      </c>
      <c r="O347" s="2">
        <v>0</v>
      </c>
      <c r="P347" s="2">
        <v>0</v>
      </c>
      <c r="Q347" s="2">
        <v>0</v>
      </c>
      <c r="R347" s="2">
        <v>0</v>
      </c>
      <c r="S347" s="2"/>
      <c r="T347" s="2"/>
      <c r="U347" s="2"/>
      <c r="V347" s="2"/>
      <c r="AB347" s="7"/>
      <c r="AC347" s="7"/>
      <c r="AD347" s="7"/>
      <c r="AE347" s="7"/>
      <c r="AF347" s="7"/>
      <c r="AG347" s="7"/>
      <c r="AH347" s="7"/>
      <c r="AI347" s="7"/>
    </row>
    <row r="348" spans="1:35" x14ac:dyDescent="0.2">
      <c r="A348" s="5">
        <v>2021</v>
      </c>
      <c r="B348" s="2" t="s">
        <v>473</v>
      </c>
      <c r="C348" s="2" t="s">
        <v>727</v>
      </c>
      <c r="D348" s="2" t="s">
        <v>674</v>
      </c>
      <c r="E348" s="2">
        <v>10406967</v>
      </c>
      <c r="F348" s="24">
        <v>10522979</v>
      </c>
      <c r="G348" s="2">
        <v>0</v>
      </c>
      <c r="H348" s="2">
        <v>0</v>
      </c>
      <c r="I348" s="2">
        <v>0</v>
      </c>
      <c r="J348" s="2">
        <v>0</v>
      </c>
      <c r="K348" s="2">
        <v>0</v>
      </c>
      <c r="L348" s="2">
        <v>0</v>
      </c>
      <c r="M348" s="2">
        <v>0</v>
      </c>
      <c r="N348" s="2">
        <v>0</v>
      </c>
      <c r="O348" s="2">
        <v>0</v>
      </c>
      <c r="P348" s="2">
        <v>0</v>
      </c>
      <c r="Q348" s="2">
        <v>0</v>
      </c>
      <c r="R348" s="2">
        <v>0</v>
      </c>
      <c r="S348" s="2"/>
      <c r="T348" s="2"/>
      <c r="U348" s="2"/>
      <c r="V348" s="2"/>
      <c r="AB348" s="7"/>
      <c r="AC348" s="7"/>
      <c r="AD348" s="7"/>
      <c r="AE348" s="7"/>
      <c r="AF348" s="7"/>
      <c r="AG348" s="7"/>
      <c r="AH348" s="7"/>
      <c r="AI348" s="7"/>
    </row>
    <row r="349" spans="1:35" x14ac:dyDescent="0.2">
      <c r="A349" s="5">
        <v>2021</v>
      </c>
      <c r="B349" s="2" t="s">
        <v>473</v>
      </c>
      <c r="C349" s="2" t="s">
        <v>728</v>
      </c>
      <c r="D349" s="2" t="s">
        <v>674</v>
      </c>
      <c r="E349" s="2">
        <v>37698981</v>
      </c>
      <c r="F349" s="24">
        <v>18174784</v>
      </c>
      <c r="G349" s="2">
        <v>0</v>
      </c>
      <c r="H349" s="2">
        <v>0</v>
      </c>
      <c r="I349" s="2">
        <v>0</v>
      </c>
      <c r="J349" s="2">
        <v>0</v>
      </c>
      <c r="K349" s="2">
        <v>0</v>
      </c>
      <c r="L349" s="2">
        <v>0</v>
      </c>
      <c r="M349" s="2">
        <v>0</v>
      </c>
      <c r="N349" s="2">
        <v>0</v>
      </c>
      <c r="O349" s="2">
        <v>0</v>
      </c>
      <c r="P349" s="2">
        <v>0</v>
      </c>
      <c r="Q349" s="2">
        <v>0</v>
      </c>
      <c r="R349" s="2">
        <v>0</v>
      </c>
      <c r="S349" s="2"/>
      <c r="T349" s="2"/>
      <c r="U349" s="2"/>
      <c r="V349" s="2"/>
      <c r="AB349" s="7"/>
      <c r="AC349" s="7"/>
      <c r="AD349" s="7"/>
      <c r="AE349" s="7"/>
      <c r="AF349" s="7"/>
      <c r="AG349" s="7"/>
      <c r="AH349" s="7"/>
      <c r="AI349" s="7"/>
    </row>
    <row r="350" spans="1:35" x14ac:dyDescent="0.2">
      <c r="A350" s="5">
        <v>2021</v>
      </c>
      <c r="B350" s="2" t="s">
        <v>473</v>
      </c>
      <c r="C350" s="2" t="s">
        <v>729</v>
      </c>
      <c r="D350" s="2" t="s">
        <v>674</v>
      </c>
      <c r="E350" s="2">
        <v>15094957</v>
      </c>
      <c r="F350" s="24">
        <v>20250530</v>
      </c>
      <c r="G350" s="2">
        <v>0</v>
      </c>
      <c r="H350" s="2">
        <v>0</v>
      </c>
      <c r="I350" s="2">
        <v>0</v>
      </c>
      <c r="J350" s="2">
        <v>0</v>
      </c>
      <c r="K350" s="2">
        <v>0</v>
      </c>
      <c r="L350" s="2">
        <v>0</v>
      </c>
      <c r="M350" s="2">
        <v>0</v>
      </c>
      <c r="N350" s="2">
        <v>0</v>
      </c>
      <c r="O350" s="2">
        <v>0</v>
      </c>
      <c r="P350" s="2">
        <v>0</v>
      </c>
      <c r="Q350" s="2">
        <v>0</v>
      </c>
      <c r="R350" s="2">
        <v>0</v>
      </c>
      <c r="S350" s="2"/>
      <c r="T350" s="2"/>
      <c r="U350" s="2"/>
      <c r="V350" s="2"/>
      <c r="AB350" s="7"/>
      <c r="AC350" s="7"/>
      <c r="AD350" s="7"/>
      <c r="AE350" s="7"/>
      <c r="AF350" s="7"/>
      <c r="AG350" s="7"/>
      <c r="AH350" s="7"/>
      <c r="AI350" s="7"/>
    </row>
    <row r="351" spans="1:35" x14ac:dyDescent="0.2">
      <c r="A351" s="5">
        <v>2021</v>
      </c>
      <c r="B351" s="2" t="s">
        <v>473</v>
      </c>
      <c r="C351" s="2" t="s">
        <v>730</v>
      </c>
      <c r="D351" s="2" t="s">
        <v>674</v>
      </c>
      <c r="E351" s="2">
        <v>29897868</v>
      </c>
      <c r="F351" s="24">
        <v>14731959</v>
      </c>
      <c r="G351" s="2">
        <v>0</v>
      </c>
      <c r="H351" s="2">
        <v>0</v>
      </c>
      <c r="I351" s="2">
        <v>0</v>
      </c>
      <c r="J351" s="2">
        <v>0</v>
      </c>
      <c r="K351" s="2">
        <v>0</v>
      </c>
      <c r="L351" s="2">
        <v>0</v>
      </c>
      <c r="M351" s="2">
        <v>0</v>
      </c>
      <c r="N351" s="2">
        <v>0</v>
      </c>
      <c r="O351" s="2">
        <v>0</v>
      </c>
      <c r="P351" s="2">
        <v>0</v>
      </c>
      <c r="Q351" s="2">
        <v>0</v>
      </c>
      <c r="R351" s="2">
        <v>0</v>
      </c>
      <c r="S351" s="2"/>
      <c r="T351" s="2"/>
      <c r="U351" s="2"/>
      <c r="V351" s="2"/>
      <c r="AB351" s="7"/>
      <c r="AC351" s="7"/>
      <c r="AD351" s="7"/>
      <c r="AE351" s="7"/>
      <c r="AF351" s="7"/>
      <c r="AG351" s="7"/>
      <c r="AH351" s="7"/>
      <c r="AI351" s="7"/>
    </row>
    <row r="352" spans="1:35" x14ac:dyDescent="0.2">
      <c r="A352" s="5">
        <v>2021</v>
      </c>
      <c r="B352" s="2" t="s">
        <v>473</v>
      </c>
      <c r="C352" s="2" t="s">
        <v>482</v>
      </c>
      <c r="D352" s="2" t="s">
        <v>674</v>
      </c>
      <c r="E352" s="2">
        <v>9378557</v>
      </c>
      <c r="F352" s="24">
        <v>5567275</v>
      </c>
      <c r="G352" s="2">
        <v>0</v>
      </c>
      <c r="H352" s="2">
        <v>0</v>
      </c>
      <c r="I352" s="2">
        <v>0</v>
      </c>
      <c r="J352" s="2">
        <v>0</v>
      </c>
      <c r="K352" s="2">
        <v>0</v>
      </c>
      <c r="L352" s="2">
        <v>0</v>
      </c>
      <c r="M352" s="2">
        <v>0</v>
      </c>
      <c r="N352" s="2">
        <v>0</v>
      </c>
      <c r="O352" s="2">
        <v>0</v>
      </c>
      <c r="P352" s="2">
        <v>0</v>
      </c>
      <c r="Q352" s="2">
        <v>0</v>
      </c>
      <c r="R352" s="2">
        <v>0</v>
      </c>
      <c r="S352" s="2"/>
      <c r="T352" s="2"/>
      <c r="U352" s="2"/>
      <c r="V352" s="2"/>
      <c r="AB352" s="7"/>
      <c r="AC352" s="7"/>
      <c r="AD352" s="7"/>
      <c r="AE352" s="7"/>
      <c r="AF352" s="7"/>
      <c r="AG352" s="7"/>
      <c r="AH352" s="7"/>
      <c r="AI352" s="7"/>
    </row>
    <row r="353" spans="1:35" x14ac:dyDescent="0.2">
      <c r="A353" s="5">
        <v>2021</v>
      </c>
      <c r="B353" s="2" t="s">
        <v>721</v>
      </c>
      <c r="C353" s="2" t="s">
        <v>731</v>
      </c>
      <c r="D353" s="2" t="s">
        <v>674</v>
      </c>
      <c r="E353" s="2">
        <v>22737940</v>
      </c>
      <c r="F353" s="24">
        <v>39736444</v>
      </c>
      <c r="G353" s="2">
        <v>0</v>
      </c>
      <c r="H353" s="2">
        <v>0</v>
      </c>
      <c r="I353" s="2">
        <v>0</v>
      </c>
      <c r="J353" s="2">
        <v>0</v>
      </c>
      <c r="K353" s="2">
        <v>0</v>
      </c>
      <c r="L353" s="2">
        <v>0</v>
      </c>
      <c r="M353" s="2">
        <v>0</v>
      </c>
      <c r="N353" s="2">
        <v>0</v>
      </c>
      <c r="O353" s="2">
        <v>0</v>
      </c>
      <c r="P353" s="2">
        <v>0</v>
      </c>
      <c r="Q353" s="2">
        <v>0</v>
      </c>
      <c r="R353" s="2">
        <v>0</v>
      </c>
      <c r="S353" s="2"/>
      <c r="T353" s="2"/>
      <c r="U353" s="2"/>
      <c r="V353" s="2"/>
      <c r="AB353" s="7"/>
      <c r="AC353" s="7"/>
      <c r="AD353" s="7"/>
      <c r="AE353" s="7"/>
      <c r="AF353" s="7"/>
      <c r="AG353" s="7"/>
      <c r="AH353" s="7"/>
      <c r="AI353" s="7"/>
    </row>
    <row r="354" spans="1:35" x14ac:dyDescent="0.2">
      <c r="A354" s="5">
        <v>2021</v>
      </c>
      <c r="B354" s="2" t="s">
        <v>721</v>
      </c>
      <c r="C354" s="2" t="s">
        <v>732</v>
      </c>
      <c r="D354" s="2" t="s">
        <v>674</v>
      </c>
      <c r="E354" s="2">
        <v>17099711</v>
      </c>
      <c r="F354" s="24">
        <v>19584224</v>
      </c>
      <c r="G354" s="2">
        <v>0</v>
      </c>
      <c r="H354" s="2">
        <v>0</v>
      </c>
      <c r="I354" s="2">
        <v>0</v>
      </c>
      <c r="J354" s="2">
        <v>0</v>
      </c>
      <c r="K354" s="2">
        <v>0</v>
      </c>
      <c r="L354" s="2">
        <v>0</v>
      </c>
      <c r="M354" s="2">
        <v>0</v>
      </c>
      <c r="N354" s="2">
        <v>0</v>
      </c>
      <c r="O354" s="2">
        <v>0</v>
      </c>
      <c r="P354" s="2">
        <v>0</v>
      </c>
      <c r="Q354" s="2">
        <v>0</v>
      </c>
      <c r="R354" s="2">
        <v>0</v>
      </c>
      <c r="S354" s="2"/>
      <c r="T354" s="2"/>
      <c r="U354" s="2"/>
      <c r="V354" s="2"/>
      <c r="AB354" s="7"/>
      <c r="AC354" s="7"/>
      <c r="AD354" s="7"/>
      <c r="AE354" s="7"/>
      <c r="AF354" s="7"/>
      <c r="AG354" s="7"/>
      <c r="AH354" s="7"/>
      <c r="AI354" s="7"/>
    </row>
    <row r="355" spans="1:35" x14ac:dyDescent="0.2">
      <c r="A355" s="5">
        <v>2021</v>
      </c>
      <c r="B355" s="2" t="s">
        <v>722</v>
      </c>
      <c r="C355" s="2" t="s">
        <v>733</v>
      </c>
      <c r="D355" s="2" t="s">
        <v>674</v>
      </c>
      <c r="E355" s="2">
        <v>28144436</v>
      </c>
      <c r="F355" s="24">
        <v>48797253</v>
      </c>
      <c r="G355" s="2">
        <v>0</v>
      </c>
      <c r="H355" s="2">
        <v>0</v>
      </c>
      <c r="I355" s="2">
        <v>0</v>
      </c>
      <c r="J355" s="2">
        <v>0</v>
      </c>
      <c r="K355" s="2">
        <v>0</v>
      </c>
      <c r="L355" s="2">
        <v>0</v>
      </c>
      <c r="M355" s="2">
        <v>0</v>
      </c>
      <c r="N355" s="2">
        <v>0</v>
      </c>
      <c r="O355" s="2">
        <v>0</v>
      </c>
      <c r="P355" s="2">
        <v>0</v>
      </c>
      <c r="Q355" s="2">
        <v>0</v>
      </c>
      <c r="R355" s="2">
        <v>0</v>
      </c>
      <c r="S355" s="2"/>
      <c r="T355" s="2"/>
      <c r="U355" s="2"/>
      <c r="V355" s="2"/>
      <c r="AB355" s="7"/>
      <c r="AC355" s="7"/>
      <c r="AD355" s="7"/>
      <c r="AE355" s="7"/>
      <c r="AF355" s="7"/>
      <c r="AG355" s="7"/>
      <c r="AH355" s="7"/>
      <c r="AI355" s="7"/>
    </row>
    <row r="356" spans="1:35" x14ac:dyDescent="0.2">
      <c r="A356" s="5">
        <v>2021</v>
      </c>
      <c r="B356" s="2" t="s">
        <v>722</v>
      </c>
      <c r="C356" s="2" t="s">
        <v>734</v>
      </c>
      <c r="D356" s="2" t="s">
        <v>674</v>
      </c>
      <c r="E356" s="2">
        <v>23427935</v>
      </c>
      <c r="F356" s="24">
        <v>42495011</v>
      </c>
      <c r="G356" s="2">
        <v>0</v>
      </c>
      <c r="H356" s="2">
        <v>0</v>
      </c>
      <c r="I356" s="2">
        <v>0</v>
      </c>
      <c r="J356" s="2">
        <v>0</v>
      </c>
      <c r="K356" s="2">
        <v>0</v>
      </c>
      <c r="L356" s="2">
        <v>0</v>
      </c>
      <c r="M356" s="2">
        <v>0</v>
      </c>
      <c r="N356" s="2">
        <v>0</v>
      </c>
      <c r="O356" s="2">
        <v>0</v>
      </c>
      <c r="P356" s="2">
        <v>0</v>
      </c>
      <c r="Q356" s="2">
        <v>0</v>
      </c>
      <c r="R356" s="2">
        <v>0</v>
      </c>
      <c r="S356" s="2"/>
      <c r="T356" s="2"/>
      <c r="U356" s="2"/>
      <c r="V356" s="2"/>
      <c r="AB356" s="7"/>
      <c r="AC356" s="7"/>
      <c r="AD356" s="7"/>
      <c r="AE356" s="7"/>
      <c r="AF356" s="7"/>
      <c r="AG356" s="7"/>
      <c r="AH356" s="7"/>
      <c r="AI356" s="7"/>
    </row>
    <row r="357" spans="1:35" x14ac:dyDescent="0.2">
      <c r="A357" s="5">
        <v>2021</v>
      </c>
      <c r="B357" s="2" t="s">
        <v>722</v>
      </c>
      <c r="C357" s="2" t="s">
        <v>735</v>
      </c>
      <c r="D357" s="2" t="s">
        <v>674</v>
      </c>
      <c r="E357" s="2">
        <v>45832268</v>
      </c>
      <c r="F357" s="24">
        <v>57618497</v>
      </c>
      <c r="G357" s="2">
        <v>0</v>
      </c>
      <c r="H357" s="2">
        <v>0</v>
      </c>
      <c r="I357" s="2">
        <v>0</v>
      </c>
      <c r="J357" s="2">
        <v>0</v>
      </c>
      <c r="K357" s="2">
        <v>0</v>
      </c>
      <c r="L357" s="2">
        <v>0</v>
      </c>
      <c r="M357" s="2">
        <v>0</v>
      </c>
      <c r="N357" s="2">
        <v>0</v>
      </c>
      <c r="O357" s="2">
        <v>0</v>
      </c>
      <c r="P357" s="2">
        <v>0</v>
      </c>
      <c r="Q357" s="2">
        <v>0</v>
      </c>
      <c r="R357" s="2">
        <v>0</v>
      </c>
      <c r="S357" s="2"/>
      <c r="T357" s="2"/>
      <c r="U357" s="2"/>
      <c r="V357" s="2"/>
      <c r="AB357" s="7"/>
      <c r="AC357" s="7"/>
      <c r="AD357" s="7"/>
      <c r="AE357" s="7"/>
      <c r="AF357" s="7"/>
      <c r="AG357" s="7"/>
      <c r="AH357" s="7"/>
      <c r="AI357" s="7"/>
    </row>
    <row r="358" spans="1:35" x14ac:dyDescent="0.2">
      <c r="A358" s="5">
        <v>2021</v>
      </c>
      <c r="B358" s="2" t="s">
        <v>721</v>
      </c>
      <c r="C358" s="2" t="s">
        <v>736</v>
      </c>
      <c r="D358" s="2" t="s">
        <v>674</v>
      </c>
      <c r="E358" s="2">
        <v>21453019</v>
      </c>
      <c r="F358" s="24">
        <v>49043257</v>
      </c>
      <c r="G358" s="2">
        <v>0</v>
      </c>
      <c r="H358" s="2">
        <v>0</v>
      </c>
      <c r="I358" s="2">
        <v>0</v>
      </c>
      <c r="J358" s="2">
        <v>0</v>
      </c>
      <c r="K358" s="2">
        <v>0</v>
      </c>
      <c r="L358" s="2">
        <v>0</v>
      </c>
      <c r="M358" s="2">
        <v>0</v>
      </c>
      <c r="N358" s="2">
        <v>0</v>
      </c>
      <c r="O358" s="2">
        <v>0</v>
      </c>
      <c r="P358" s="2">
        <v>0</v>
      </c>
      <c r="Q358" s="2">
        <v>0</v>
      </c>
      <c r="R358" s="2">
        <v>0</v>
      </c>
      <c r="S358" s="2"/>
      <c r="T358" s="2"/>
      <c r="U358" s="2"/>
      <c r="V358" s="2"/>
      <c r="AB358" s="7"/>
      <c r="AC358" s="7"/>
      <c r="AD358" s="7"/>
      <c r="AE358" s="7"/>
      <c r="AF358" s="7"/>
      <c r="AG358" s="7"/>
      <c r="AH358" s="7"/>
      <c r="AI358" s="7"/>
    </row>
    <row r="359" spans="1:35" x14ac:dyDescent="0.2">
      <c r="A359" s="5">
        <v>2021</v>
      </c>
      <c r="B359" s="2" t="s">
        <v>722</v>
      </c>
      <c r="C359" s="2" t="s">
        <v>491</v>
      </c>
      <c r="D359" s="2" t="s">
        <v>674</v>
      </c>
      <c r="E359" s="2">
        <v>8845062</v>
      </c>
      <c r="F359" s="24">
        <v>2160141</v>
      </c>
      <c r="G359" s="2">
        <v>0</v>
      </c>
      <c r="H359" s="2">
        <v>0</v>
      </c>
      <c r="I359" s="2">
        <v>0</v>
      </c>
      <c r="J359" s="2">
        <v>0</v>
      </c>
      <c r="K359" s="2">
        <v>0</v>
      </c>
      <c r="L359" s="2">
        <v>0</v>
      </c>
      <c r="M359" s="2">
        <v>0</v>
      </c>
      <c r="N359" s="2">
        <v>0</v>
      </c>
      <c r="O359" s="2">
        <v>0</v>
      </c>
      <c r="P359" s="2">
        <v>0</v>
      </c>
      <c r="Q359" s="2">
        <v>0</v>
      </c>
      <c r="R359" s="2">
        <v>0</v>
      </c>
      <c r="S359" s="2"/>
      <c r="T359" s="2"/>
      <c r="U359" s="2"/>
      <c r="V359" s="2"/>
      <c r="AB359" s="7"/>
      <c r="AC359" s="7"/>
      <c r="AD359" s="7"/>
      <c r="AE359" s="7"/>
      <c r="AF359" s="7"/>
      <c r="AG359" s="7"/>
      <c r="AH359" s="7"/>
      <c r="AI359" s="7"/>
    </row>
    <row r="360" spans="1:35" x14ac:dyDescent="0.2">
      <c r="A360" s="5">
        <v>2021</v>
      </c>
      <c r="B360" s="2" t="s">
        <v>721</v>
      </c>
      <c r="C360" s="2" t="s">
        <v>492</v>
      </c>
      <c r="D360" s="2" t="s">
        <v>674</v>
      </c>
      <c r="E360" s="2">
        <v>5936248</v>
      </c>
      <c r="F360" s="24">
        <v>10218336</v>
      </c>
      <c r="G360" s="2">
        <v>0</v>
      </c>
      <c r="H360" s="2">
        <v>0</v>
      </c>
      <c r="I360" s="2">
        <v>0</v>
      </c>
      <c r="J360" s="2">
        <v>0</v>
      </c>
      <c r="K360" s="2">
        <v>0</v>
      </c>
      <c r="L360" s="2">
        <v>0</v>
      </c>
      <c r="M360" s="2">
        <v>0</v>
      </c>
      <c r="N360" s="2">
        <v>0</v>
      </c>
      <c r="O360" s="2">
        <v>0</v>
      </c>
      <c r="P360" s="2">
        <v>0</v>
      </c>
      <c r="Q360" s="2">
        <v>0</v>
      </c>
      <c r="R360" s="2">
        <v>0</v>
      </c>
      <c r="S360" s="2"/>
      <c r="T360" s="2"/>
      <c r="U360" s="2"/>
      <c r="V360" s="2"/>
      <c r="AB360" s="7"/>
      <c r="AC360" s="7"/>
      <c r="AD360" s="7"/>
      <c r="AE360" s="7"/>
      <c r="AF360" s="7"/>
      <c r="AG360" s="7"/>
      <c r="AH360" s="7"/>
      <c r="AI360" s="7"/>
    </row>
    <row r="361" spans="1:35" x14ac:dyDescent="0.2">
      <c r="A361" s="5">
        <v>2021</v>
      </c>
      <c r="B361" s="2" t="s">
        <v>721</v>
      </c>
      <c r="C361" s="2" t="s">
        <v>737</v>
      </c>
      <c r="D361" s="2" t="s">
        <v>674</v>
      </c>
      <c r="E361" s="2">
        <v>19025980</v>
      </c>
      <c r="F361" s="24">
        <v>37687745</v>
      </c>
      <c r="G361" s="2">
        <v>0</v>
      </c>
      <c r="H361" s="2">
        <v>0</v>
      </c>
      <c r="I361" s="2">
        <v>0</v>
      </c>
      <c r="J361" s="2">
        <v>0</v>
      </c>
      <c r="K361" s="2">
        <v>0</v>
      </c>
      <c r="L361" s="2">
        <v>0</v>
      </c>
      <c r="M361" s="2">
        <v>0</v>
      </c>
      <c r="N361" s="2">
        <v>0</v>
      </c>
      <c r="O361" s="2">
        <v>0</v>
      </c>
      <c r="P361" s="2">
        <v>0</v>
      </c>
      <c r="Q361" s="2">
        <v>0</v>
      </c>
      <c r="R361" s="2">
        <v>0</v>
      </c>
      <c r="S361" s="2"/>
      <c r="T361" s="2"/>
      <c r="U361" s="2"/>
      <c r="V361" s="2"/>
      <c r="AB361" s="7"/>
      <c r="AC361" s="7"/>
      <c r="AD361" s="7"/>
      <c r="AE361" s="7"/>
      <c r="AF361" s="7"/>
      <c r="AG361" s="7"/>
      <c r="AH361" s="7"/>
      <c r="AI361" s="7"/>
    </row>
    <row r="362" spans="1:35" x14ac:dyDescent="0.2">
      <c r="A362" s="5">
        <v>2021</v>
      </c>
      <c r="B362" s="2" t="s">
        <v>722</v>
      </c>
      <c r="C362" s="2" t="s">
        <v>738</v>
      </c>
      <c r="D362" s="2" t="s">
        <v>674</v>
      </c>
      <c r="E362" s="2">
        <v>20859301</v>
      </c>
      <c r="F362" s="24">
        <v>26318972</v>
      </c>
      <c r="G362" s="2">
        <v>0</v>
      </c>
      <c r="H362" s="2">
        <v>0</v>
      </c>
      <c r="I362" s="2">
        <v>0</v>
      </c>
      <c r="J362" s="2">
        <v>0</v>
      </c>
      <c r="K362" s="2">
        <v>0</v>
      </c>
      <c r="L362" s="2">
        <v>0</v>
      </c>
      <c r="M362" s="2">
        <v>0</v>
      </c>
      <c r="N362" s="2">
        <v>0</v>
      </c>
      <c r="O362" s="2">
        <v>0</v>
      </c>
      <c r="P362" s="2">
        <v>0</v>
      </c>
      <c r="Q362" s="2">
        <v>0</v>
      </c>
      <c r="R362" s="2">
        <v>0</v>
      </c>
      <c r="S362" s="2"/>
      <c r="T362" s="2"/>
      <c r="U362" s="2"/>
      <c r="V362" s="2"/>
      <c r="AB362" s="7"/>
      <c r="AC362" s="7"/>
      <c r="AD362" s="7"/>
      <c r="AE362" s="7"/>
      <c r="AF362" s="7"/>
      <c r="AG362" s="7"/>
      <c r="AH362" s="7"/>
      <c r="AI362" s="7"/>
    </row>
    <row r="363" spans="1:35" x14ac:dyDescent="0.2">
      <c r="A363" s="5">
        <v>2021</v>
      </c>
      <c r="B363" s="2" t="s">
        <v>473</v>
      </c>
      <c r="C363" s="2" t="s">
        <v>723</v>
      </c>
      <c r="D363" s="2" t="s">
        <v>677</v>
      </c>
      <c r="E363" s="2">
        <v>0</v>
      </c>
      <c r="G363" s="2">
        <v>0</v>
      </c>
      <c r="H363" s="2">
        <v>0</v>
      </c>
      <c r="I363" s="2">
        <v>0</v>
      </c>
      <c r="J363" s="2">
        <v>0</v>
      </c>
      <c r="K363" s="2">
        <v>0</v>
      </c>
      <c r="L363" s="2">
        <v>0</v>
      </c>
      <c r="M363" s="2">
        <v>0</v>
      </c>
      <c r="N363" s="2">
        <v>0</v>
      </c>
      <c r="O363" s="2">
        <v>0</v>
      </c>
      <c r="P363" s="2">
        <v>0</v>
      </c>
      <c r="R363" s="2">
        <v>0</v>
      </c>
      <c r="S363" s="2"/>
      <c r="T363" s="2"/>
      <c r="U363" s="2"/>
      <c r="V363" s="2"/>
      <c r="AB363" s="7"/>
      <c r="AC363" s="7"/>
      <c r="AD363" s="7"/>
      <c r="AE363" s="7"/>
      <c r="AF363" s="7"/>
      <c r="AG363" s="7"/>
      <c r="AH363" s="7"/>
      <c r="AI363" s="7"/>
    </row>
    <row r="364" spans="1:35" x14ac:dyDescent="0.2">
      <c r="A364" s="5">
        <v>2021</v>
      </c>
      <c r="B364" s="2" t="s">
        <v>473</v>
      </c>
      <c r="C364" s="2" t="s">
        <v>724</v>
      </c>
      <c r="D364" s="2" t="s">
        <v>677</v>
      </c>
      <c r="E364" s="2">
        <v>0</v>
      </c>
      <c r="F364" s="2">
        <v>315000</v>
      </c>
      <c r="G364" s="2">
        <v>0</v>
      </c>
      <c r="H364" s="2">
        <v>0</v>
      </c>
      <c r="I364" s="2">
        <v>0</v>
      </c>
      <c r="J364" s="2">
        <v>0</v>
      </c>
      <c r="K364" s="2">
        <v>0</v>
      </c>
      <c r="L364" s="2">
        <v>0</v>
      </c>
      <c r="M364" s="2">
        <v>0</v>
      </c>
      <c r="N364" s="2">
        <v>0</v>
      </c>
      <c r="O364" s="2">
        <v>0</v>
      </c>
      <c r="P364" s="2">
        <v>0</v>
      </c>
      <c r="R364" s="2">
        <v>0</v>
      </c>
      <c r="S364" s="2"/>
      <c r="T364" s="2"/>
      <c r="U364" s="2"/>
      <c r="V364" s="2"/>
      <c r="AB364" s="7"/>
      <c r="AC364" s="7"/>
      <c r="AD364" s="7"/>
      <c r="AE364" s="7"/>
      <c r="AF364" s="7"/>
      <c r="AG364" s="7"/>
      <c r="AH364" s="7"/>
      <c r="AI364" s="7"/>
    </row>
    <row r="365" spans="1:35" x14ac:dyDescent="0.2">
      <c r="A365" s="5">
        <v>2021</v>
      </c>
      <c r="B365" s="2" t="s">
        <v>473</v>
      </c>
      <c r="C365" s="2" t="s">
        <v>725</v>
      </c>
      <c r="D365" s="2" t="s">
        <v>677</v>
      </c>
      <c r="E365" s="2">
        <v>0</v>
      </c>
      <c r="F365" s="2">
        <v>1132500</v>
      </c>
      <c r="G365" s="2">
        <v>0</v>
      </c>
      <c r="H365" s="2">
        <v>0</v>
      </c>
      <c r="I365" s="2">
        <v>0</v>
      </c>
      <c r="J365" s="2">
        <v>0</v>
      </c>
      <c r="K365" s="2">
        <v>0</v>
      </c>
      <c r="L365" s="2">
        <v>0</v>
      </c>
      <c r="M365" s="2">
        <v>0</v>
      </c>
      <c r="N365" s="2">
        <v>0</v>
      </c>
      <c r="O365" s="2">
        <v>0</v>
      </c>
      <c r="P365" s="2">
        <v>0</v>
      </c>
      <c r="R365" s="2">
        <v>0</v>
      </c>
      <c r="S365" s="2"/>
      <c r="T365" s="2"/>
      <c r="U365" s="2"/>
      <c r="V365" s="2"/>
      <c r="AB365" s="7"/>
      <c r="AC365" s="7"/>
      <c r="AD365" s="7"/>
      <c r="AE365" s="7"/>
      <c r="AF365" s="7"/>
      <c r="AG365" s="7"/>
      <c r="AH365" s="7"/>
      <c r="AI365" s="7"/>
    </row>
    <row r="366" spans="1:35" x14ac:dyDescent="0.2">
      <c r="A366" s="5">
        <v>2021</v>
      </c>
      <c r="B366" s="2" t="s">
        <v>473</v>
      </c>
      <c r="C366" s="2" t="s">
        <v>726</v>
      </c>
      <c r="D366" s="2" t="s">
        <v>677</v>
      </c>
      <c r="E366" s="2">
        <v>0</v>
      </c>
      <c r="F366" s="2">
        <v>300000</v>
      </c>
      <c r="G366" s="2">
        <v>0</v>
      </c>
      <c r="H366" s="2">
        <v>0</v>
      </c>
      <c r="I366" s="2">
        <v>0</v>
      </c>
      <c r="J366" s="2">
        <v>0</v>
      </c>
      <c r="K366" s="2">
        <v>0</v>
      </c>
      <c r="L366" s="2">
        <v>0</v>
      </c>
      <c r="M366" s="2">
        <v>0</v>
      </c>
      <c r="N366" s="2">
        <v>0</v>
      </c>
      <c r="O366" s="2">
        <v>0</v>
      </c>
      <c r="P366" s="2">
        <v>0</v>
      </c>
      <c r="R366" s="2">
        <v>0</v>
      </c>
      <c r="S366" s="2"/>
      <c r="T366" s="2"/>
      <c r="U366" s="2"/>
      <c r="V366" s="2"/>
      <c r="AB366" s="7"/>
      <c r="AC366" s="7"/>
      <c r="AD366" s="7"/>
      <c r="AE366" s="7"/>
      <c r="AF366" s="7"/>
      <c r="AG366" s="7"/>
      <c r="AH366" s="7"/>
      <c r="AI366" s="7"/>
    </row>
    <row r="367" spans="1:35" x14ac:dyDescent="0.2">
      <c r="A367" s="5">
        <v>2021</v>
      </c>
      <c r="B367" s="2" t="s">
        <v>473</v>
      </c>
      <c r="C367" s="2" t="s">
        <v>727</v>
      </c>
      <c r="D367" s="2" t="s">
        <v>677</v>
      </c>
      <c r="E367" s="2">
        <v>0</v>
      </c>
      <c r="F367" s="2">
        <v>1650000</v>
      </c>
      <c r="G367" s="2">
        <v>0</v>
      </c>
      <c r="H367" s="2">
        <v>0</v>
      </c>
      <c r="I367" s="2">
        <v>0</v>
      </c>
      <c r="J367" s="2">
        <v>0</v>
      </c>
      <c r="K367" s="2">
        <v>0</v>
      </c>
      <c r="L367" s="2">
        <v>0</v>
      </c>
      <c r="M367" s="2">
        <v>0</v>
      </c>
      <c r="N367" s="2">
        <v>0</v>
      </c>
      <c r="O367" s="2">
        <v>0</v>
      </c>
      <c r="P367" s="2">
        <v>0</v>
      </c>
      <c r="R367" s="2">
        <v>0</v>
      </c>
      <c r="S367" s="2"/>
      <c r="T367" s="2"/>
      <c r="U367" s="2"/>
      <c r="V367" s="2"/>
      <c r="AB367" s="7"/>
      <c r="AC367" s="7"/>
      <c r="AD367" s="7"/>
      <c r="AE367" s="7"/>
      <c r="AF367" s="7"/>
      <c r="AG367" s="7"/>
      <c r="AH367" s="7"/>
      <c r="AI367" s="7"/>
    </row>
    <row r="368" spans="1:35" x14ac:dyDescent="0.2">
      <c r="A368" s="5">
        <v>2021</v>
      </c>
      <c r="B368" s="2" t="s">
        <v>473</v>
      </c>
      <c r="C368" s="2" t="s">
        <v>728</v>
      </c>
      <c r="D368" s="2" t="s">
        <v>677</v>
      </c>
      <c r="E368" s="2">
        <v>0</v>
      </c>
      <c r="G368" s="2">
        <v>0</v>
      </c>
      <c r="H368" s="2">
        <v>0</v>
      </c>
      <c r="I368" s="2">
        <v>0</v>
      </c>
      <c r="J368" s="2">
        <v>0</v>
      </c>
      <c r="K368" s="2">
        <v>0</v>
      </c>
      <c r="L368" s="2">
        <v>0</v>
      </c>
      <c r="M368" s="2">
        <v>0</v>
      </c>
      <c r="N368" s="2">
        <v>0</v>
      </c>
      <c r="O368" s="2">
        <v>0</v>
      </c>
      <c r="P368" s="2">
        <v>0</v>
      </c>
      <c r="R368" s="2">
        <v>0</v>
      </c>
      <c r="S368" s="2"/>
      <c r="T368" s="2"/>
      <c r="U368" s="2"/>
      <c r="V368" s="2"/>
      <c r="AB368" s="7"/>
      <c r="AC368" s="7"/>
      <c r="AD368" s="7"/>
      <c r="AE368" s="7"/>
      <c r="AF368" s="7"/>
      <c r="AG368" s="7"/>
      <c r="AH368" s="7"/>
      <c r="AI368" s="7"/>
    </row>
    <row r="369" spans="1:35" x14ac:dyDescent="0.2">
      <c r="A369" s="5">
        <v>2021</v>
      </c>
      <c r="B369" s="2" t="s">
        <v>473</v>
      </c>
      <c r="C369" s="2" t="s">
        <v>729</v>
      </c>
      <c r="D369" s="2" t="s">
        <v>677</v>
      </c>
      <c r="E369" s="2">
        <v>0</v>
      </c>
      <c r="F369" s="2">
        <v>767627</v>
      </c>
      <c r="G369" s="2">
        <v>0</v>
      </c>
      <c r="H369" s="2">
        <v>0</v>
      </c>
      <c r="I369" s="2">
        <v>0</v>
      </c>
      <c r="J369" s="2">
        <v>0</v>
      </c>
      <c r="K369" s="2">
        <v>0</v>
      </c>
      <c r="L369" s="2">
        <v>0</v>
      </c>
      <c r="M369" s="2">
        <v>0</v>
      </c>
      <c r="N369" s="2">
        <v>0</v>
      </c>
      <c r="O369" s="2">
        <v>0</v>
      </c>
      <c r="P369" s="2">
        <v>0</v>
      </c>
      <c r="R369" s="2">
        <v>0</v>
      </c>
      <c r="S369" s="2"/>
      <c r="T369" s="2"/>
      <c r="U369" s="2"/>
      <c r="V369" s="2"/>
      <c r="AB369" s="7"/>
      <c r="AC369" s="7"/>
      <c r="AD369" s="7"/>
      <c r="AE369" s="7"/>
      <c r="AF369" s="7"/>
      <c r="AG369" s="7"/>
      <c r="AH369" s="7"/>
      <c r="AI369" s="7"/>
    </row>
    <row r="370" spans="1:35" x14ac:dyDescent="0.2">
      <c r="A370" s="5">
        <v>2021</v>
      </c>
      <c r="B370" s="2" t="s">
        <v>473</v>
      </c>
      <c r="C370" s="2" t="s">
        <v>730</v>
      </c>
      <c r="D370" s="2" t="s">
        <v>677</v>
      </c>
      <c r="E370" s="2">
        <v>0</v>
      </c>
      <c r="F370" s="2">
        <v>958000</v>
      </c>
      <c r="G370" s="2">
        <v>0</v>
      </c>
      <c r="H370" s="2">
        <v>0</v>
      </c>
      <c r="I370" s="2">
        <v>0</v>
      </c>
      <c r="J370" s="2">
        <v>0</v>
      </c>
      <c r="K370" s="2">
        <v>0</v>
      </c>
      <c r="L370" s="2">
        <v>0</v>
      </c>
      <c r="M370" s="2">
        <v>0</v>
      </c>
      <c r="N370" s="2">
        <v>0</v>
      </c>
      <c r="O370" s="2">
        <v>0</v>
      </c>
      <c r="P370" s="2">
        <v>0</v>
      </c>
      <c r="R370" s="2">
        <v>0</v>
      </c>
      <c r="S370" s="2"/>
      <c r="T370" s="2"/>
      <c r="U370" s="2"/>
      <c r="V370" s="2"/>
      <c r="AB370" s="7"/>
      <c r="AC370" s="7"/>
      <c r="AD370" s="7"/>
      <c r="AE370" s="7"/>
      <c r="AF370" s="7"/>
      <c r="AG370" s="7"/>
      <c r="AH370" s="7"/>
      <c r="AI370" s="7"/>
    </row>
    <row r="371" spans="1:35" x14ac:dyDescent="0.2">
      <c r="A371" s="5">
        <v>2021</v>
      </c>
      <c r="B371" s="2" t="s">
        <v>473</v>
      </c>
      <c r="C371" s="2" t="s">
        <v>482</v>
      </c>
      <c r="D371" s="2" t="s">
        <v>677</v>
      </c>
      <c r="E371" s="2">
        <v>0</v>
      </c>
      <c r="F371" s="2">
        <v>420000</v>
      </c>
      <c r="G371" s="2">
        <v>0</v>
      </c>
      <c r="H371" s="2">
        <v>0</v>
      </c>
      <c r="I371" s="2">
        <v>0</v>
      </c>
      <c r="J371" s="2">
        <v>0</v>
      </c>
      <c r="K371" s="2">
        <v>0</v>
      </c>
      <c r="L371" s="2">
        <v>0</v>
      </c>
      <c r="M371" s="2">
        <v>0</v>
      </c>
      <c r="N371" s="2">
        <v>0</v>
      </c>
      <c r="O371" s="2">
        <v>0</v>
      </c>
      <c r="P371" s="2">
        <v>0</v>
      </c>
      <c r="R371" s="2">
        <v>0</v>
      </c>
      <c r="S371" s="2"/>
      <c r="T371" s="2"/>
      <c r="U371" s="2"/>
      <c r="V371" s="2"/>
      <c r="AB371" s="7"/>
      <c r="AC371" s="7"/>
      <c r="AD371" s="7"/>
      <c r="AE371" s="7"/>
      <c r="AF371" s="7"/>
      <c r="AG371" s="7"/>
      <c r="AH371" s="7"/>
      <c r="AI371" s="7"/>
    </row>
    <row r="372" spans="1:35" x14ac:dyDescent="0.2">
      <c r="A372" s="5">
        <v>2021</v>
      </c>
      <c r="B372" s="2" t="s">
        <v>721</v>
      </c>
      <c r="C372" s="2" t="s">
        <v>731</v>
      </c>
      <c r="D372" s="2" t="s">
        <v>677</v>
      </c>
      <c r="E372" s="2">
        <v>0</v>
      </c>
      <c r="F372" s="2">
        <v>2405000</v>
      </c>
      <c r="G372" s="2">
        <v>0</v>
      </c>
      <c r="H372" s="2">
        <v>0</v>
      </c>
      <c r="I372" s="2">
        <v>0</v>
      </c>
      <c r="J372" s="2">
        <v>0</v>
      </c>
      <c r="K372" s="2">
        <v>0</v>
      </c>
      <c r="L372" s="2">
        <v>0</v>
      </c>
      <c r="M372" s="2">
        <v>0</v>
      </c>
      <c r="N372" s="2">
        <v>0</v>
      </c>
      <c r="O372" s="2">
        <v>0</v>
      </c>
      <c r="P372" s="2">
        <v>0</v>
      </c>
      <c r="R372" s="2">
        <v>0</v>
      </c>
      <c r="S372" s="2"/>
      <c r="T372" s="2"/>
      <c r="U372" s="2"/>
      <c r="V372" s="2"/>
      <c r="AB372" s="7"/>
      <c r="AC372" s="7"/>
      <c r="AD372" s="7"/>
      <c r="AE372" s="7"/>
      <c r="AF372" s="7"/>
      <c r="AG372" s="7"/>
      <c r="AH372" s="7"/>
      <c r="AI372" s="7"/>
    </row>
    <row r="373" spans="1:35" x14ac:dyDescent="0.2">
      <c r="A373" s="5">
        <v>2021</v>
      </c>
      <c r="B373" s="2" t="s">
        <v>721</v>
      </c>
      <c r="C373" s="2" t="s">
        <v>732</v>
      </c>
      <c r="D373" s="2" t="s">
        <v>677</v>
      </c>
      <c r="E373" s="2">
        <v>0</v>
      </c>
      <c r="F373" s="2">
        <v>2327625</v>
      </c>
      <c r="G373" s="2">
        <v>0</v>
      </c>
      <c r="H373" s="2">
        <v>0</v>
      </c>
      <c r="I373" s="2">
        <v>0</v>
      </c>
      <c r="J373" s="2">
        <v>0</v>
      </c>
      <c r="K373" s="2">
        <v>0</v>
      </c>
      <c r="L373" s="2">
        <v>0</v>
      </c>
      <c r="M373" s="2">
        <v>0</v>
      </c>
      <c r="N373" s="2">
        <v>0</v>
      </c>
      <c r="O373" s="2">
        <v>0</v>
      </c>
      <c r="P373" s="2">
        <v>0</v>
      </c>
      <c r="R373" s="2">
        <v>0</v>
      </c>
      <c r="S373" s="2"/>
      <c r="T373" s="2"/>
      <c r="U373" s="2"/>
      <c r="V373" s="2"/>
      <c r="AB373" s="7"/>
      <c r="AC373" s="7"/>
      <c r="AD373" s="7"/>
      <c r="AE373" s="7"/>
      <c r="AF373" s="7"/>
      <c r="AG373" s="7"/>
      <c r="AH373" s="7"/>
      <c r="AI373" s="7"/>
    </row>
    <row r="374" spans="1:35" x14ac:dyDescent="0.2">
      <c r="A374" s="5">
        <v>2021</v>
      </c>
      <c r="B374" s="2" t="s">
        <v>722</v>
      </c>
      <c r="C374" s="2" t="s">
        <v>733</v>
      </c>
      <c r="D374" s="2" t="s">
        <v>677</v>
      </c>
      <c r="E374" s="2">
        <v>0</v>
      </c>
      <c r="F374" s="2">
        <v>2905250</v>
      </c>
      <c r="G374" s="2">
        <v>0</v>
      </c>
      <c r="H374" s="2">
        <v>0</v>
      </c>
      <c r="I374" s="2">
        <v>0</v>
      </c>
      <c r="J374" s="2">
        <v>0</v>
      </c>
      <c r="K374" s="2">
        <v>0</v>
      </c>
      <c r="L374" s="2">
        <v>0</v>
      </c>
      <c r="M374" s="2">
        <v>0</v>
      </c>
      <c r="N374" s="2">
        <v>0</v>
      </c>
      <c r="O374" s="2">
        <v>0</v>
      </c>
      <c r="P374" s="2">
        <v>0</v>
      </c>
      <c r="R374" s="2">
        <v>0</v>
      </c>
      <c r="S374" s="2"/>
      <c r="T374" s="2"/>
      <c r="U374" s="2"/>
      <c r="V374" s="2"/>
      <c r="AB374" s="7"/>
      <c r="AC374" s="7"/>
      <c r="AD374" s="7"/>
      <c r="AE374" s="7"/>
      <c r="AF374" s="7"/>
      <c r="AG374" s="7"/>
      <c r="AH374" s="7"/>
      <c r="AI374" s="7"/>
    </row>
    <row r="375" spans="1:35" x14ac:dyDescent="0.2">
      <c r="A375" s="5">
        <v>2021</v>
      </c>
      <c r="B375" s="2" t="s">
        <v>722</v>
      </c>
      <c r="C375" s="2" t="s">
        <v>734</v>
      </c>
      <c r="D375" s="2" t="s">
        <v>677</v>
      </c>
      <c r="E375" s="2">
        <v>0</v>
      </c>
      <c r="F375" s="2">
        <v>2474836</v>
      </c>
      <c r="G375" s="2">
        <v>0</v>
      </c>
      <c r="H375" s="2">
        <v>0</v>
      </c>
      <c r="I375" s="2">
        <v>0</v>
      </c>
      <c r="J375" s="2">
        <v>0</v>
      </c>
      <c r="K375" s="2">
        <v>0</v>
      </c>
      <c r="L375" s="2">
        <v>0</v>
      </c>
      <c r="M375" s="2">
        <v>0</v>
      </c>
      <c r="N375" s="2">
        <v>0</v>
      </c>
      <c r="O375" s="2">
        <v>0</v>
      </c>
      <c r="P375" s="2">
        <v>0</v>
      </c>
      <c r="R375" s="2">
        <v>0</v>
      </c>
      <c r="S375" s="2"/>
      <c r="T375" s="2"/>
      <c r="U375" s="2"/>
      <c r="V375" s="2"/>
      <c r="AB375" s="7"/>
      <c r="AC375" s="7"/>
      <c r="AD375" s="7"/>
      <c r="AE375" s="7"/>
      <c r="AF375" s="7"/>
      <c r="AG375" s="7"/>
      <c r="AH375" s="7"/>
      <c r="AI375" s="7"/>
    </row>
    <row r="376" spans="1:35" x14ac:dyDescent="0.2">
      <c r="A376" s="5">
        <v>2021</v>
      </c>
      <c r="B376" s="2" t="s">
        <v>722</v>
      </c>
      <c r="C376" s="2" t="s">
        <v>735</v>
      </c>
      <c r="D376" s="2" t="s">
        <v>677</v>
      </c>
      <c r="E376" s="2">
        <v>0</v>
      </c>
      <c r="F376" s="2">
        <v>2315211</v>
      </c>
      <c r="G376" s="2">
        <v>0</v>
      </c>
      <c r="H376" s="2">
        <v>0</v>
      </c>
      <c r="I376" s="2">
        <v>0</v>
      </c>
      <c r="J376" s="2">
        <v>0</v>
      </c>
      <c r="K376" s="2">
        <v>0</v>
      </c>
      <c r="L376" s="2">
        <v>0</v>
      </c>
      <c r="M376" s="2">
        <v>0</v>
      </c>
      <c r="N376" s="2">
        <v>0</v>
      </c>
      <c r="O376" s="2">
        <v>0</v>
      </c>
      <c r="P376" s="2">
        <v>0</v>
      </c>
      <c r="R376" s="2">
        <v>0</v>
      </c>
      <c r="S376" s="2"/>
      <c r="T376" s="2"/>
      <c r="U376" s="2"/>
      <c r="V376" s="2"/>
      <c r="AB376" s="7"/>
      <c r="AC376" s="7"/>
      <c r="AD376" s="7"/>
      <c r="AE376" s="7"/>
      <c r="AF376" s="7"/>
      <c r="AG376" s="7"/>
      <c r="AH376" s="7"/>
      <c r="AI376" s="7"/>
    </row>
    <row r="377" spans="1:35" x14ac:dyDescent="0.2">
      <c r="A377" s="5">
        <v>2021</v>
      </c>
      <c r="B377" s="2" t="s">
        <v>721</v>
      </c>
      <c r="C377" s="2" t="s">
        <v>736</v>
      </c>
      <c r="D377" s="2" t="s">
        <v>677</v>
      </c>
      <c r="E377" s="2">
        <v>0</v>
      </c>
      <c r="F377" s="2">
        <v>2160419</v>
      </c>
      <c r="G377" s="2">
        <v>0</v>
      </c>
      <c r="H377" s="2">
        <v>0</v>
      </c>
      <c r="I377" s="2">
        <v>0</v>
      </c>
      <c r="J377" s="2">
        <v>0</v>
      </c>
      <c r="K377" s="2">
        <v>0</v>
      </c>
      <c r="L377" s="2">
        <v>0</v>
      </c>
      <c r="M377" s="2">
        <v>0</v>
      </c>
      <c r="N377" s="2">
        <v>0</v>
      </c>
      <c r="O377" s="2">
        <v>0</v>
      </c>
      <c r="P377" s="2">
        <v>0</v>
      </c>
      <c r="R377" s="2">
        <v>0</v>
      </c>
      <c r="S377" s="2"/>
      <c r="T377" s="2"/>
      <c r="U377" s="2"/>
      <c r="V377" s="2"/>
      <c r="AB377" s="7"/>
      <c r="AC377" s="7"/>
      <c r="AD377" s="7"/>
      <c r="AE377" s="7"/>
      <c r="AF377" s="7"/>
      <c r="AG377" s="7"/>
      <c r="AH377" s="7"/>
      <c r="AI377" s="7"/>
    </row>
    <row r="378" spans="1:35" x14ac:dyDescent="0.2">
      <c r="A378" s="5">
        <v>2021</v>
      </c>
      <c r="B378" s="2" t="s">
        <v>722</v>
      </c>
      <c r="C378" s="2" t="s">
        <v>491</v>
      </c>
      <c r="D378" s="2" t="s">
        <v>677</v>
      </c>
      <c r="E378" s="2">
        <v>0</v>
      </c>
      <c r="F378" s="2">
        <v>2147000</v>
      </c>
      <c r="G378" s="2">
        <v>0</v>
      </c>
      <c r="H378" s="2">
        <v>0</v>
      </c>
      <c r="I378" s="2">
        <v>0</v>
      </c>
      <c r="J378" s="2">
        <v>0</v>
      </c>
      <c r="K378" s="2">
        <v>0</v>
      </c>
      <c r="L378" s="2">
        <v>0</v>
      </c>
      <c r="M378" s="2">
        <v>0</v>
      </c>
      <c r="N378" s="2">
        <v>0</v>
      </c>
      <c r="O378" s="2">
        <v>0</v>
      </c>
      <c r="P378" s="2">
        <v>0</v>
      </c>
      <c r="R378" s="2">
        <v>0</v>
      </c>
      <c r="S378" s="2"/>
      <c r="T378" s="2"/>
      <c r="U378" s="2"/>
      <c r="V378" s="2"/>
      <c r="AB378" s="7"/>
      <c r="AC378" s="7"/>
      <c r="AD378" s="7"/>
      <c r="AE378" s="7"/>
      <c r="AF378" s="7"/>
      <c r="AG378" s="7"/>
      <c r="AH378" s="7"/>
      <c r="AI378" s="7"/>
    </row>
    <row r="379" spans="1:35" x14ac:dyDescent="0.2">
      <c r="A379" s="5">
        <v>2021</v>
      </c>
      <c r="B379" s="2" t="s">
        <v>721</v>
      </c>
      <c r="C379" s="2" t="s">
        <v>492</v>
      </c>
      <c r="D379" s="2" t="s">
        <v>677</v>
      </c>
      <c r="E379" s="2">
        <v>0</v>
      </c>
      <c r="F379" s="2">
        <v>1384000</v>
      </c>
      <c r="G379" s="2">
        <v>0</v>
      </c>
      <c r="H379" s="2">
        <v>0</v>
      </c>
      <c r="I379" s="2">
        <v>0</v>
      </c>
      <c r="J379" s="2">
        <v>0</v>
      </c>
      <c r="K379" s="2">
        <v>0</v>
      </c>
      <c r="L379" s="2">
        <v>0</v>
      </c>
      <c r="M379" s="2">
        <v>0</v>
      </c>
      <c r="N379" s="2">
        <v>0</v>
      </c>
      <c r="O379" s="2">
        <v>0</v>
      </c>
      <c r="P379" s="2">
        <v>0</v>
      </c>
      <c r="R379" s="2">
        <v>0</v>
      </c>
      <c r="S379" s="2"/>
      <c r="T379" s="2"/>
      <c r="U379" s="2"/>
      <c r="V379" s="2"/>
      <c r="AB379" s="7"/>
      <c r="AC379" s="7"/>
      <c r="AD379" s="7"/>
      <c r="AE379" s="7"/>
      <c r="AF379" s="7"/>
      <c r="AG379" s="7"/>
      <c r="AH379" s="7"/>
      <c r="AI379" s="7"/>
    </row>
    <row r="380" spans="1:35" x14ac:dyDescent="0.2">
      <c r="A380" s="5">
        <v>2021</v>
      </c>
      <c r="B380" s="2" t="s">
        <v>721</v>
      </c>
      <c r="C380" s="2" t="s">
        <v>737</v>
      </c>
      <c r="D380" s="2" t="s">
        <v>677</v>
      </c>
      <c r="E380" s="2">
        <v>0</v>
      </c>
      <c r="F380" s="2">
        <v>2375893</v>
      </c>
      <c r="G380" s="2">
        <v>0</v>
      </c>
      <c r="H380" s="2">
        <v>0</v>
      </c>
      <c r="I380" s="2">
        <v>0</v>
      </c>
      <c r="J380" s="2">
        <v>0</v>
      </c>
      <c r="K380" s="2">
        <v>0</v>
      </c>
      <c r="L380" s="2">
        <v>0</v>
      </c>
      <c r="M380" s="2">
        <v>0</v>
      </c>
      <c r="N380" s="2">
        <v>0</v>
      </c>
      <c r="O380" s="2">
        <v>0</v>
      </c>
      <c r="P380" s="2">
        <v>0</v>
      </c>
      <c r="R380" s="2">
        <v>0</v>
      </c>
      <c r="S380" s="2"/>
      <c r="T380" s="2"/>
      <c r="U380" s="2"/>
      <c r="V380" s="2"/>
      <c r="AB380" s="7"/>
      <c r="AC380" s="7"/>
      <c r="AD380" s="7"/>
      <c r="AE380" s="7"/>
      <c r="AF380" s="7"/>
      <c r="AG380" s="7"/>
      <c r="AH380" s="7"/>
      <c r="AI380" s="7"/>
    </row>
    <row r="381" spans="1:35" x14ac:dyDescent="0.2">
      <c r="A381" s="5">
        <v>2021</v>
      </c>
      <c r="B381" s="2" t="s">
        <v>722</v>
      </c>
      <c r="C381" s="2" t="s">
        <v>738</v>
      </c>
      <c r="D381" s="2" t="s">
        <v>677</v>
      </c>
      <c r="E381" s="2">
        <v>0</v>
      </c>
      <c r="F381" s="2">
        <v>1870000</v>
      </c>
      <c r="G381" s="2">
        <v>0</v>
      </c>
      <c r="H381" s="2">
        <v>0</v>
      </c>
      <c r="I381" s="2">
        <v>0</v>
      </c>
      <c r="J381" s="2">
        <v>0</v>
      </c>
      <c r="K381" s="2">
        <v>0</v>
      </c>
      <c r="L381" s="2">
        <v>0</v>
      </c>
      <c r="M381" s="2">
        <v>0</v>
      </c>
      <c r="N381" s="2">
        <v>0</v>
      </c>
      <c r="O381" s="2">
        <v>0</v>
      </c>
      <c r="P381" s="2">
        <v>0</v>
      </c>
      <c r="R381" s="2">
        <v>0</v>
      </c>
      <c r="S381" s="2"/>
      <c r="T381" s="2"/>
      <c r="U381" s="2"/>
      <c r="V381" s="2"/>
      <c r="AB381" s="7"/>
      <c r="AC381" s="7"/>
      <c r="AD381" s="7"/>
      <c r="AE381" s="7"/>
      <c r="AF381" s="7"/>
      <c r="AG381" s="7"/>
      <c r="AH381" s="7"/>
      <c r="AI381" s="7"/>
    </row>
    <row r="382" spans="1:35" x14ac:dyDescent="0.2">
      <c r="A382" s="5">
        <v>2021</v>
      </c>
      <c r="B382" s="2" t="s">
        <v>473</v>
      </c>
      <c r="C382" s="2" t="s">
        <v>723</v>
      </c>
      <c r="D382" s="2" t="s">
        <v>679</v>
      </c>
      <c r="E382" s="2">
        <v>0</v>
      </c>
      <c r="F382" s="24">
        <v>0</v>
      </c>
      <c r="G382" s="2">
        <v>0</v>
      </c>
      <c r="H382" s="2">
        <v>0</v>
      </c>
      <c r="I382" s="2">
        <v>0</v>
      </c>
      <c r="J382" s="2">
        <v>0</v>
      </c>
      <c r="K382" s="2">
        <v>0</v>
      </c>
      <c r="L382" s="2">
        <v>0</v>
      </c>
      <c r="M382" s="2">
        <v>0</v>
      </c>
      <c r="N382" s="2">
        <v>0</v>
      </c>
      <c r="O382" s="2">
        <v>0</v>
      </c>
      <c r="P382" s="2">
        <v>0</v>
      </c>
      <c r="R382" s="2">
        <v>0</v>
      </c>
      <c r="S382" s="2"/>
      <c r="T382" s="2"/>
      <c r="U382" s="2"/>
      <c r="V382" s="2"/>
      <c r="AB382" s="7"/>
      <c r="AC382" s="7"/>
      <c r="AD382" s="7"/>
      <c r="AE382" s="7"/>
      <c r="AF382" s="7"/>
      <c r="AG382" s="7"/>
      <c r="AH382" s="7"/>
      <c r="AI382" s="7"/>
    </row>
    <row r="383" spans="1:35" x14ac:dyDescent="0.2">
      <c r="A383" s="5">
        <v>2021</v>
      </c>
      <c r="B383" s="2" t="s">
        <v>473</v>
      </c>
      <c r="C383" s="2" t="s">
        <v>724</v>
      </c>
      <c r="D383" s="2" t="s">
        <v>679</v>
      </c>
      <c r="E383" s="2">
        <v>0</v>
      </c>
      <c r="F383" s="24">
        <v>0</v>
      </c>
      <c r="G383" s="2">
        <v>0</v>
      </c>
      <c r="H383" s="2">
        <v>0</v>
      </c>
      <c r="I383" s="2">
        <v>0</v>
      </c>
      <c r="J383" s="2">
        <v>0</v>
      </c>
      <c r="K383" s="2">
        <v>0</v>
      </c>
      <c r="L383" s="2">
        <v>0</v>
      </c>
      <c r="M383" s="2">
        <v>0</v>
      </c>
      <c r="N383" s="2">
        <v>0</v>
      </c>
      <c r="O383" s="2">
        <v>0</v>
      </c>
      <c r="P383" s="2">
        <v>0</v>
      </c>
      <c r="Q383" s="2">
        <v>0</v>
      </c>
      <c r="R383" s="2">
        <v>0</v>
      </c>
      <c r="S383" s="2"/>
      <c r="T383" s="2"/>
      <c r="U383" s="2"/>
      <c r="V383" s="2"/>
      <c r="AB383" s="7"/>
      <c r="AC383" s="7"/>
      <c r="AD383" s="7"/>
      <c r="AE383" s="7"/>
      <c r="AF383" s="7"/>
      <c r="AG383" s="7"/>
      <c r="AH383" s="7"/>
      <c r="AI383" s="7"/>
    </row>
    <row r="384" spans="1:35" x14ac:dyDescent="0.2">
      <c r="A384" s="5">
        <v>2021</v>
      </c>
      <c r="B384" s="2" t="s">
        <v>473</v>
      </c>
      <c r="C384" s="2" t="s">
        <v>725</v>
      </c>
      <c r="D384" s="2" t="s">
        <v>679</v>
      </c>
      <c r="E384" s="2">
        <v>0</v>
      </c>
      <c r="F384" s="24">
        <v>0</v>
      </c>
      <c r="G384" s="2">
        <v>0</v>
      </c>
      <c r="H384" s="2">
        <v>0</v>
      </c>
      <c r="I384" s="2">
        <v>0</v>
      </c>
      <c r="J384" s="2">
        <v>0</v>
      </c>
      <c r="K384" s="2">
        <v>0</v>
      </c>
      <c r="L384" s="2">
        <v>0</v>
      </c>
      <c r="M384" s="2">
        <v>0</v>
      </c>
      <c r="N384" s="2">
        <v>0</v>
      </c>
      <c r="O384" s="2">
        <v>0</v>
      </c>
      <c r="P384" s="2">
        <v>0</v>
      </c>
      <c r="Q384" s="2">
        <v>0</v>
      </c>
      <c r="R384" s="2">
        <v>0</v>
      </c>
      <c r="S384" s="2"/>
      <c r="T384" s="2"/>
      <c r="U384" s="2"/>
      <c r="V384" s="2"/>
      <c r="AB384" s="7"/>
      <c r="AC384" s="7"/>
      <c r="AD384" s="7"/>
      <c r="AE384" s="7"/>
      <c r="AF384" s="7"/>
      <c r="AG384" s="7"/>
      <c r="AH384" s="7"/>
      <c r="AI384" s="7"/>
    </row>
    <row r="385" spans="1:35" x14ac:dyDescent="0.2">
      <c r="A385" s="5">
        <v>2021</v>
      </c>
      <c r="B385" s="2" t="s">
        <v>473</v>
      </c>
      <c r="C385" s="2" t="s">
        <v>726</v>
      </c>
      <c r="D385" s="2" t="s">
        <v>679</v>
      </c>
      <c r="E385" s="2">
        <v>0</v>
      </c>
      <c r="F385" s="24">
        <v>5502554</v>
      </c>
      <c r="G385" s="2">
        <v>0</v>
      </c>
      <c r="H385" s="2">
        <v>0</v>
      </c>
      <c r="I385" s="2">
        <v>0</v>
      </c>
      <c r="J385" s="2">
        <v>0</v>
      </c>
      <c r="K385" s="2">
        <v>0</v>
      </c>
      <c r="L385" s="2">
        <v>0</v>
      </c>
      <c r="M385" s="2">
        <v>0</v>
      </c>
      <c r="N385" s="2">
        <v>0</v>
      </c>
      <c r="O385" s="2">
        <v>0</v>
      </c>
      <c r="P385" s="2">
        <v>0</v>
      </c>
      <c r="Q385" s="2">
        <v>0</v>
      </c>
      <c r="R385" s="2">
        <v>0</v>
      </c>
      <c r="S385" s="2"/>
      <c r="T385" s="2"/>
      <c r="U385" s="2"/>
      <c r="V385" s="2"/>
      <c r="AB385" s="7"/>
      <c r="AC385" s="7"/>
      <c r="AD385" s="7"/>
      <c r="AE385" s="7"/>
      <c r="AF385" s="7"/>
      <c r="AG385" s="7"/>
      <c r="AH385" s="7"/>
      <c r="AI385" s="7"/>
    </row>
    <row r="386" spans="1:35" x14ac:dyDescent="0.2">
      <c r="A386" s="5">
        <v>2021</v>
      </c>
      <c r="B386" s="2" t="s">
        <v>473</v>
      </c>
      <c r="C386" s="2" t="s">
        <v>727</v>
      </c>
      <c r="D386" s="2" t="s">
        <v>679</v>
      </c>
      <c r="E386" s="2">
        <v>0</v>
      </c>
      <c r="F386" s="24">
        <v>0</v>
      </c>
      <c r="G386" s="2">
        <v>0</v>
      </c>
      <c r="H386" s="2">
        <v>0</v>
      </c>
      <c r="I386" s="2">
        <v>0</v>
      </c>
      <c r="J386" s="2">
        <v>0</v>
      </c>
      <c r="K386" s="2">
        <v>0</v>
      </c>
      <c r="L386" s="2">
        <v>0</v>
      </c>
      <c r="M386" s="2">
        <v>0</v>
      </c>
      <c r="N386" s="2">
        <v>0</v>
      </c>
      <c r="O386" s="2">
        <v>0</v>
      </c>
      <c r="P386" s="2">
        <v>0</v>
      </c>
      <c r="Q386" s="2">
        <v>0</v>
      </c>
      <c r="R386" s="2">
        <v>0</v>
      </c>
      <c r="S386" s="2"/>
      <c r="T386" s="2"/>
      <c r="U386" s="2"/>
      <c r="V386" s="2"/>
      <c r="AB386" s="7"/>
      <c r="AC386" s="7"/>
      <c r="AD386" s="7"/>
      <c r="AE386" s="7"/>
      <c r="AF386" s="7"/>
      <c r="AG386" s="7"/>
      <c r="AH386" s="7"/>
      <c r="AI386" s="7"/>
    </row>
    <row r="387" spans="1:35" x14ac:dyDescent="0.2">
      <c r="A387" s="5">
        <v>2021</v>
      </c>
      <c r="B387" s="2" t="s">
        <v>473</v>
      </c>
      <c r="C387" s="2" t="s">
        <v>728</v>
      </c>
      <c r="D387" s="2" t="s">
        <v>679</v>
      </c>
      <c r="E387" s="2">
        <v>0</v>
      </c>
      <c r="F387" s="24">
        <v>0</v>
      </c>
      <c r="G387" s="2">
        <v>0</v>
      </c>
      <c r="H387" s="2">
        <v>0</v>
      </c>
      <c r="I387" s="2">
        <v>0</v>
      </c>
      <c r="J387" s="2">
        <v>0</v>
      </c>
      <c r="K387" s="2">
        <v>0</v>
      </c>
      <c r="L387" s="2">
        <v>0</v>
      </c>
      <c r="M387" s="2">
        <v>0</v>
      </c>
      <c r="N387" s="2">
        <v>0</v>
      </c>
      <c r="O387" s="2">
        <v>0</v>
      </c>
      <c r="P387" s="2">
        <v>0</v>
      </c>
      <c r="Q387" s="2">
        <v>0</v>
      </c>
      <c r="R387" s="2">
        <v>0</v>
      </c>
      <c r="S387" s="2"/>
      <c r="T387" s="2"/>
      <c r="U387" s="2"/>
      <c r="V387" s="2"/>
      <c r="AB387" s="7"/>
      <c r="AC387" s="7"/>
      <c r="AD387" s="7"/>
      <c r="AE387" s="7"/>
      <c r="AF387" s="7"/>
      <c r="AG387" s="7"/>
      <c r="AH387" s="7"/>
      <c r="AI387" s="7"/>
    </row>
    <row r="388" spans="1:35" x14ac:dyDescent="0.2">
      <c r="A388" s="5">
        <v>2021</v>
      </c>
      <c r="B388" s="2" t="s">
        <v>473</v>
      </c>
      <c r="C388" s="2" t="s">
        <v>729</v>
      </c>
      <c r="D388" s="2" t="s">
        <v>679</v>
      </c>
      <c r="E388" s="2">
        <v>0</v>
      </c>
      <c r="F388" s="24">
        <v>0</v>
      </c>
      <c r="G388" s="2">
        <v>0</v>
      </c>
      <c r="H388" s="2">
        <v>0</v>
      </c>
      <c r="I388" s="2">
        <v>0</v>
      </c>
      <c r="J388" s="2">
        <v>0</v>
      </c>
      <c r="K388" s="2">
        <v>0</v>
      </c>
      <c r="L388" s="2">
        <v>0</v>
      </c>
      <c r="M388" s="2">
        <v>0</v>
      </c>
      <c r="N388" s="2">
        <v>0</v>
      </c>
      <c r="O388" s="2">
        <v>0</v>
      </c>
      <c r="P388" s="2">
        <v>0</v>
      </c>
      <c r="Q388" s="2">
        <v>0</v>
      </c>
      <c r="R388" s="2">
        <v>0</v>
      </c>
      <c r="S388" s="2"/>
      <c r="T388" s="2"/>
      <c r="U388" s="2"/>
      <c r="V388" s="2"/>
      <c r="AB388" s="7"/>
      <c r="AC388" s="7"/>
      <c r="AD388" s="7"/>
      <c r="AE388" s="7"/>
      <c r="AF388" s="7"/>
      <c r="AG388" s="7"/>
      <c r="AH388" s="7"/>
      <c r="AI388" s="7"/>
    </row>
    <row r="389" spans="1:35" x14ac:dyDescent="0.2">
      <c r="A389" s="5">
        <v>2021</v>
      </c>
      <c r="B389" s="2" t="s">
        <v>473</v>
      </c>
      <c r="C389" s="2" t="s">
        <v>730</v>
      </c>
      <c r="D389" s="2" t="s">
        <v>679</v>
      </c>
      <c r="E389" s="2">
        <v>0</v>
      </c>
      <c r="F389" s="24">
        <v>0</v>
      </c>
      <c r="G389" s="2">
        <v>0</v>
      </c>
      <c r="H389" s="2">
        <v>0</v>
      </c>
      <c r="I389" s="2">
        <v>0</v>
      </c>
      <c r="J389" s="2">
        <v>0</v>
      </c>
      <c r="K389" s="2">
        <v>0</v>
      </c>
      <c r="L389" s="2">
        <v>0</v>
      </c>
      <c r="M389" s="2">
        <v>0</v>
      </c>
      <c r="N389" s="2">
        <v>0</v>
      </c>
      <c r="O389" s="2">
        <v>0</v>
      </c>
      <c r="P389" s="2">
        <v>0</v>
      </c>
      <c r="Q389" s="2">
        <v>0</v>
      </c>
      <c r="R389" s="2">
        <v>0</v>
      </c>
      <c r="S389" s="2"/>
      <c r="T389" s="2"/>
      <c r="U389" s="2"/>
      <c r="V389" s="2"/>
      <c r="AB389" s="7"/>
      <c r="AC389" s="7"/>
      <c r="AD389" s="7"/>
      <c r="AE389" s="7"/>
      <c r="AF389" s="7"/>
      <c r="AG389" s="7"/>
      <c r="AH389" s="7"/>
      <c r="AI389" s="7"/>
    </row>
    <row r="390" spans="1:35" x14ac:dyDescent="0.2">
      <c r="A390" s="5">
        <v>2021</v>
      </c>
      <c r="B390" s="2" t="s">
        <v>473</v>
      </c>
      <c r="C390" s="2" t="s">
        <v>482</v>
      </c>
      <c r="D390" s="2" t="s">
        <v>679</v>
      </c>
      <c r="E390" s="2">
        <v>0</v>
      </c>
      <c r="F390" s="24">
        <v>0</v>
      </c>
      <c r="G390" s="2">
        <v>0</v>
      </c>
      <c r="H390" s="2">
        <v>0</v>
      </c>
      <c r="I390" s="2">
        <v>0</v>
      </c>
      <c r="J390" s="2">
        <v>0</v>
      </c>
      <c r="K390" s="2">
        <v>0</v>
      </c>
      <c r="L390" s="2">
        <v>0</v>
      </c>
      <c r="M390" s="2">
        <v>0</v>
      </c>
      <c r="N390" s="2">
        <v>0</v>
      </c>
      <c r="O390" s="2">
        <v>0</v>
      </c>
      <c r="Q390" s="2">
        <v>0</v>
      </c>
      <c r="R390" s="2">
        <v>0</v>
      </c>
      <c r="S390" s="2"/>
      <c r="T390" s="2"/>
      <c r="U390" s="2"/>
      <c r="V390" s="2"/>
      <c r="AB390" s="7"/>
      <c r="AC390" s="7"/>
      <c r="AD390" s="7"/>
      <c r="AE390" s="7"/>
      <c r="AF390" s="7"/>
      <c r="AG390" s="7"/>
      <c r="AH390" s="7"/>
      <c r="AI390" s="7"/>
    </row>
    <row r="391" spans="1:35" x14ac:dyDescent="0.2">
      <c r="A391" s="5">
        <v>2021</v>
      </c>
      <c r="B391" s="2" t="s">
        <v>721</v>
      </c>
      <c r="C391" s="2" t="s">
        <v>731</v>
      </c>
      <c r="D391" s="2" t="s">
        <v>679</v>
      </c>
      <c r="E391" s="2">
        <v>0</v>
      </c>
      <c r="F391" s="24">
        <v>0</v>
      </c>
      <c r="G391" s="2">
        <v>0</v>
      </c>
      <c r="H391" s="2">
        <v>0</v>
      </c>
      <c r="I391" s="2">
        <v>0</v>
      </c>
      <c r="J391" s="2">
        <v>0</v>
      </c>
      <c r="K391" s="2">
        <v>0</v>
      </c>
      <c r="L391" s="2">
        <v>0</v>
      </c>
      <c r="M391" s="2">
        <v>0</v>
      </c>
      <c r="N391" s="2">
        <v>0</v>
      </c>
      <c r="O391" s="2">
        <v>0</v>
      </c>
      <c r="Q391" s="2">
        <v>0</v>
      </c>
      <c r="R391" s="2">
        <v>0</v>
      </c>
      <c r="S391" s="2"/>
      <c r="T391" s="2"/>
      <c r="U391" s="2"/>
      <c r="V391" s="2"/>
      <c r="AB391" s="7"/>
      <c r="AC391" s="7"/>
      <c r="AD391" s="7"/>
      <c r="AE391" s="7"/>
      <c r="AF391" s="7"/>
      <c r="AG391" s="7"/>
      <c r="AH391" s="7"/>
      <c r="AI391" s="7"/>
    </row>
    <row r="392" spans="1:35" x14ac:dyDescent="0.2">
      <c r="A392" s="5">
        <v>2021</v>
      </c>
      <c r="B392" s="2" t="s">
        <v>721</v>
      </c>
      <c r="C392" s="2" t="s">
        <v>732</v>
      </c>
      <c r="D392" s="2" t="s">
        <v>679</v>
      </c>
      <c r="E392" s="2">
        <v>0</v>
      </c>
      <c r="F392" s="24">
        <v>0</v>
      </c>
      <c r="G392" s="2">
        <v>0</v>
      </c>
      <c r="H392" s="2">
        <v>0</v>
      </c>
      <c r="I392" s="2">
        <v>0</v>
      </c>
      <c r="J392" s="2">
        <v>0</v>
      </c>
      <c r="K392" s="2">
        <v>0</v>
      </c>
      <c r="L392" s="2">
        <v>0</v>
      </c>
      <c r="M392" s="2">
        <v>0</v>
      </c>
      <c r="N392" s="2">
        <v>0</v>
      </c>
      <c r="O392" s="2">
        <v>0</v>
      </c>
      <c r="Q392" s="2">
        <v>0</v>
      </c>
      <c r="R392" s="2">
        <v>0</v>
      </c>
      <c r="S392" s="2"/>
      <c r="T392" s="2"/>
      <c r="U392" s="2"/>
      <c r="V392" s="2"/>
      <c r="AB392" s="7"/>
      <c r="AC392" s="7"/>
      <c r="AD392" s="7"/>
      <c r="AE392" s="7"/>
      <c r="AF392" s="7"/>
      <c r="AG392" s="7"/>
      <c r="AH392" s="7"/>
      <c r="AI392" s="7"/>
    </row>
    <row r="393" spans="1:35" x14ac:dyDescent="0.2">
      <c r="A393" s="5">
        <v>2021</v>
      </c>
      <c r="B393" s="2" t="s">
        <v>722</v>
      </c>
      <c r="C393" s="2" t="s">
        <v>733</v>
      </c>
      <c r="D393" s="2" t="s">
        <v>679</v>
      </c>
      <c r="E393" s="2">
        <v>0</v>
      </c>
      <c r="F393" s="24">
        <v>0</v>
      </c>
      <c r="G393" s="2">
        <v>0</v>
      </c>
      <c r="H393" s="2">
        <v>0</v>
      </c>
      <c r="I393" s="2">
        <v>0</v>
      </c>
      <c r="J393" s="2">
        <v>0</v>
      </c>
      <c r="K393" s="2">
        <v>0</v>
      </c>
      <c r="L393" s="2">
        <v>0</v>
      </c>
      <c r="M393" s="2">
        <v>0</v>
      </c>
      <c r="N393" s="2">
        <v>0</v>
      </c>
      <c r="O393" s="2">
        <v>0</v>
      </c>
      <c r="Q393" s="2">
        <v>0</v>
      </c>
      <c r="R393" s="2">
        <v>0</v>
      </c>
      <c r="S393" s="2"/>
      <c r="T393" s="2"/>
      <c r="U393" s="2"/>
      <c r="V393" s="2"/>
      <c r="AB393" s="7"/>
      <c r="AC393" s="7"/>
      <c r="AD393" s="7"/>
      <c r="AE393" s="7"/>
      <c r="AF393" s="7"/>
      <c r="AG393" s="7"/>
      <c r="AH393" s="7"/>
      <c r="AI393" s="7"/>
    </row>
    <row r="394" spans="1:35" x14ac:dyDescent="0.2">
      <c r="A394" s="5">
        <v>2021</v>
      </c>
      <c r="B394" s="2" t="s">
        <v>722</v>
      </c>
      <c r="C394" s="2" t="s">
        <v>734</v>
      </c>
      <c r="D394" s="2" t="s">
        <v>679</v>
      </c>
      <c r="E394" s="2">
        <v>0</v>
      </c>
      <c r="F394" s="24">
        <v>7220000</v>
      </c>
      <c r="G394" s="2">
        <v>0</v>
      </c>
      <c r="H394" s="2">
        <v>0</v>
      </c>
      <c r="I394" s="2">
        <v>0</v>
      </c>
      <c r="J394" s="2">
        <v>0</v>
      </c>
      <c r="K394" s="2">
        <v>0</v>
      </c>
      <c r="L394" s="2">
        <v>0</v>
      </c>
      <c r="M394" s="2">
        <v>0</v>
      </c>
      <c r="N394" s="2">
        <v>0</v>
      </c>
      <c r="O394" s="2">
        <v>0</v>
      </c>
      <c r="Q394" s="2">
        <v>0</v>
      </c>
      <c r="R394" s="2">
        <v>0</v>
      </c>
      <c r="S394" s="2"/>
      <c r="T394" s="2"/>
      <c r="U394" s="2"/>
      <c r="V394" s="2"/>
      <c r="AB394" s="7"/>
      <c r="AC394" s="7"/>
      <c r="AD394" s="7"/>
      <c r="AE394" s="7"/>
      <c r="AF394" s="7"/>
      <c r="AG394" s="7"/>
      <c r="AH394" s="7"/>
      <c r="AI394" s="7"/>
    </row>
    <row r="395" spans="1:35" x14ac:dyDescent="0.2">
      <c r="A395" s="5">
        <v>2021</v>
      </c>
      <c r="B395" s="2" t="s">
        <v>722</v>
      </c>
      <c r="C395" s="2" t="s">
        <v>735</v>
      </c>
      <c r="D395" s="2" t="s">
        <v>679</v>
      </c>
      <c r="E395" s="2">
        <v>0</v>
      </c>
      <c r="F395" s="24">
        <v>0</v>
      </c>
      <c r="G395" s="2">
        <v>0</v>
      </c>
      <c r="H395" s="2">
        <v>0</v>
      </c>
      <c r="I395" s="2">
        <v>0</v>
      </c>
      <c r="J395" s="2">
        <v>0</v>
      </c>
      <c r="K395" s="2">
        <v>0</v>
      </c>
      <c r="L395" s="2">
        <v>0</v>
      </c>
      <c r="M395" s="2">
        <v>0</v>
      </c>
      <c r="N395" s="2">
        <v>0</v>
      </c>
      <c r="O395" s="2">
        <v>0</v>
      </c>
      <c r="Q395" s="2">
        <v>0</v>
      </c>
      <c r="R395" s="2">
        <v>0</v>
      </c>
      <c r="S395" s="2"/>
      <c r="T395" s="2"/>
      <c r="U395" s="2"/>
      <c r="V395" s="2"/>
      <c r="AB395" s="7"/>
      <c r="AC395" s="7"/>
      <c r="AD395" s="7"/>
      <c r="AE395" s="7"/>
      <c r="AF395" s="7"/>
      <c r="AG395" s="7"/>
      <c r="AH395" s="7"/>
      <c r="AI395" s="7"/>
    </row>
    <row r="396" spans="1:35" x14ac:dyDescent="0.2">
      <c r="A396" s="5">
        <v>2021</v>
      </c>
      <c r="B396" s="2" t="s">
        <v>721</v>
      </c>
      <c r="C396" s="2" t="s">
        <v>736</v>
      </c>
      <c r="D396" s="2" t="s">
        <v>679</v>
      </c>
      <c r="E396" s="2">
        <v>0</v>
      </c>
      <c r="F396" s="24">
        <v>1300000</v>
      </c>
      <c r="G396" s="2">
        <v>0</v>
      </c>
      <c r="H396" s="2">
        <v>0</v>
      </c>
      <c r="I396" s="2">
        <v>0</v>
      </c>
      <c r="J396" s="2">
        <v>0</v>
      </c>
      <c r="K396" s="2">
        <v>0</v>
      </c>
      <c r="L396" s="2">
        <v>0</v>
      </c>
      <c r="M396" s="2">
        <v>0</v>
      </c>
      <c r="N396" s="2">
        <v>0</v>
      </c>
      <c r="O396" s="2">
        <v>0</v>
      </c>
      <c r="Q396" s="2">
        <v>0</v>
      </c>
      <c r="R396" s="2">
        <v>0</v>
      </c>
      <c r="S396" s="2"/>
      <c r="T396" s="2"/>
      <c r="U396" s="2"/>
      <c r="V396" s="2"/>
      <c r="AB396" s="7"/>
      <c r="AC396" s="7"/>
      <c r="AD396" s="7"/>
      <c r="AE396" s="7"/>
      <c r="AF396" s="7"/>
      <c r="AG396" s="7"/>
      <c r="AH396" s="7"/>
      <c r="AI396" s="7"/>
    </row>
    <row r="397" spans="1:35" x14ac:dyDescent="0.2">
      <c r="A397" s="5">
        <v>2021</v>
      </c>
      <c r="B397" s="2" t="s">
        <v>722</v>
      </c>
      <c r="C397" s="2" t="s">
        <v>491</v>
      </c>
      <c r="D397" s="2" t="s">
        <v>679</v>
      </c>
      <c r="E397" s="2">
        <v>0</v>
      </c>
      <c r="F397" s="24">
        <v>0</v>
      </c>
      <c r="G397" s="2">
        <v>0</v>
      </c>
      <c r="H397" s="2">
        <v>0</v>
      </c>
      <c r="I397" s="2">
        <v>0</v>
      </c>
      <c r="J397" s="2">
        <v>0</v>
      </c>
      <c r="K397" s="2">
        <v>0</v>
      </c>
      <c r="L397" s="2">
        <v>0</v>
      </c>
      <c r="M397" s="2">
        <v>0</v>
      </c>
      <c r="N397" s="2">
        <v>0</v>
      </c>
      <c r="O397" s="2">
        <v>0</v>
      </c>
      <c r="Q397" s="2">
        <v>0</v>
      </c>
      <c r="R397" s="2">
        <v>0</v>
      </c>
      <c r="S397" s="2"/>
      <c r="T397" s="2"/>
      <c r="U397" s="2"/>
      <c r="V397" s="2"/>
      <c r="AB397" s="7"/>
      <c r="AC397" s="7"/>
      <c r="AD397" s="7"/>
      <c r="AE397" s="7"/>
      <c r="AF397" s="7"/>
      <c r="AG397" s="7"/>
      <c r="AH397" s="7"/>
      <c r="AI397" s="7"/>
    </row>
    <row r="398" spans="1:35" x14ac:dyDescent="0.2">
      <c r="A398" s="5">
        <v>2021</v>
      </c>
      <c r="B398" s="2" t="s">
        <v>721</v>
      </c>
      <c r="C398" s="2" t="s">
        <v>492</v>
      </c>
      <c r="D398" s="2" t="s">
        <v>679</v>
      </c>
      <c r="E398" s="2">
        <v>0</v>
      </c>
      <c r="F398" s="24">
        <v>0</v>
      </c>
      <c r="G398" s="2">
        <v>0</v>
      </c>
      <c r="H398" s="2">
        <v>0</v>
      </c>
      <c r="I398" s="2">
        <v>0</v>
      </c>
      <c r="J398" s="2">
        <v>0</v>
      </c>
      <c r="K398" s="2">
        <v>0</v>
      </c>
      <c r="L398" s="2">
        <v>0</v>
      </c>
      <c r="M398" s="2">
        <v>0</v>
      </c>
      <c r="N398" s="2">
        <v>0</v>
      </c>
      <c r="O398" s="2">
        <v>0</v>
      </c>
      <c r="Q398" s="2">
        <v>0</v>
      </c>
      <c r="R398" s="2">
        <v>0</v>
      </c>
      <c r="S398" s="2"/>
      <c r="T398" s="2"/>
      <c r="U398" s="2"/>
      <c r="V398" s="2"/>
      <c r="AB398" s="7"/>
      <c r="AC398" s="7"/>
      <c r="AD398" s="7"/>
      <c r="AE398" s="7"/>
      <c r="AF398" s="7"/>
      <c r="AG398" s="7"/>
      <c r="AH398" s="7"/>
      <c r="AI398" s="7"/>
    </row>
    <row r="399" spans="1:35" x14ac:dyDescent="0.2">
      <c r="A399" s="5">
        <v>2021</v>
      </c>
      <c r="B399" s="2" t="s">
        <v>721</v>
      </c>
      <c r="C399" s="2" t="s">
        <v>737</v>
      </c>
      <c r="D399" s="2" t="s">
        <v>679</v>
      </c>
      <c r="E399" s="2">
        <v>0</v>
      </c>
      <c r="F399" s="24">
        <v>0</v>
      </c>
      <c r="G399" s="2">
        <v>0</v>
      </c>
      <c r="H399" s="2">
        <v>0</v>
      </c>
      <c r="I399" s="2">
        <v>0</v>
      </c>
      <c r="J399" s="2">
        <v>0</v>
      </c>
      <c r="K399" s="2">
        <v>0</v>
      </c>
      <c r="L399" s="2">
        <v>0</v>
      </c>
      <c r="M399" s="2">
        <v>0</v>
      </c>
      <c r="N399" s="2">
        <v>0</v>
      </c>
      <c r="O399" s="2">
        <v>0</v>
      </c>
      <c r="Q399" s="2">
        <v>0</v>
      </c>
      <c r="R399" s="2">
        <v>0</v>
      </c>
      <c r="S399" s="2"/>
      <c r="T399" s="2"/>
      <c r="U399" s="2"/>
      <c r="V399" s="2"/>
      <c r="AB399" s="7"/>
      <c r="AC399" s="7"/>
      <c r="AD399" s="7"/>
      <c r="AE399" s="7"/>
      <c r="AF399" s="7"/>
      <c r="AG399" s="7"/>
      <c r="AH399" s="7"/>
      <c r="AI399" s="7"/>
    </row>
    <row r="400" spans="1:35" x14ac:dyDescent="0.2">
      <c r="A400" s="5">
        <v>2021</v>
      </c>
      <c r="B400" s="2" t="s">
        <v>722</v>
      </c>
      <c r="C400" s="2" t="s">
        <v>738</v>
      </c>
      <c r="D400" s="2" t="s">
        <v>679</v>
      </c>
      <c r="E400" s="2">
        <v>0</v>
      </c>
      <c r="F400" s="24">
        <v>0</v>
      </c>
      <c r="G400" s="2">
        <v>0</v>
      </c>
      <c r="H400" s="2">
        <v>0</v>
      </c>
      <c r="I400" s="2">
        <v>0</v>
      </c>
      <c r="J400" s="2">
        <v>0</v>
      </c>
      <c r="K400" s="2">
        <v>0</v>
      </c>
      <c r="L400" s="2">
        <v>0</v>
      </c>
      <c r="M400" s="2">
        <v>0</v>
      </c>
      <c r="N400" s="2">
        <v>0</v>
      </c>
      <c r="O400" s="2">
        <v>0</v>
      </c>
      <c r="Q400" s="2">
        <v>0</v>
      </c>
      <c r="R400" s="2">
        <v>0</v>
      </c>
      <c r="S400" s="2"/>
      <c r="T400" s="2"/>
      <c r="U400" s="2"/>
      <c r="V400" s="2"/>
      <c r="AB400" s="7"/>
      <c r="AC400" s="7"/>
      <c r="AD400" s="7"/>
      <c r="AE400" s="7"/>
      <c r="AF400" s="7"/>
      <c r="AG400" s="7"/>
      <c r="AH400" s="7"/>
      <c r="AI400" s="7"/>
    </row>
    <row r="401" spans="1:34" x14ac:dyDescent="0.2">
      <c r="A401" s="5">
        <v>2020</v>
      </c>
      <c r="B401" s="2" t="s">
        <v>473</v>
      </c>
      <c r="C401" s="2" t="s">
        <v>723</v>
      </c>
      <c r="D401" s="2" t="s">
        <v>689</v>
      </c>
      <c r="P401" s="2">
        <v>0</v>
      </c>
      <c r="Q401" s="2">
        <v>0</v>
      </c>
      <c r="R401" s="2">
        <v>0</v>
      </c>
      <c r="S401" s="2"/>
      <c r="T401" s="2"/>
      <c r="U401" s="2"/>
      <c r="V401" s="2"/>
      <c r="Z401" s="7">
        <v>13.75</v>
      </c>
      <c r="AA401" s="15">
        <v>2.02</v>
      </c>
      <c r="AB401" s="7"/>
      <c r="AC401" s="7"/>
      <c r="AD401" s="7"/>
      <c r="AE401" s="7"/>
      <c r="AF401" s="7"/>
      <c r="AG401" s="7"/>
      <c r="AH401" s="7"/>
    </row>
    <row r="402" spans="1:34" x14ac:dyDescent="0.2">
      <c r="A402" s="5">
        <v>2020</v>
      </c>
      <c r="B402" s="2" t="s">
        <v>473</v>
      </c>
      <c r="C402" s="2" t="s">
        <v>724</v>
      </c>
      <c r="D402" s="2" t="s">
        <v>689</v>
      </c>
      <c r="P402" s="2">
        <v>0</v>
      </c>
      <c r="Q402" s="2">
        <v>0</v>
      </c>
      <c r="R402" s="2">
        <v>0</v>
      </c>
      <c r="S402" s="2"/>
      <c r="T402" s="2"/>
      <c r="U402" s="2"/>
      <c r="V402" s="2"/>
      <c r="Z402" s="7">
        <v>9.56</v>
      </c>
      <c r="AA402" s="15">
        <v>4.1900000000000004</v>
      </c>
      <c r="AB402" s="7"/>
      <c r="AC402" s="7"/>
      <c r="AD402" s="7"/>
      <c r="AE402" s="7"/>
      <c r="AF402" s="7"/>
      <c r="AG402" s="7"/>
      <c r="AH402" s="7"/>
    </row>
    <row r="403" spans="1:34" x14ac:dyDescent="0.2">
      <c r="A403" s="5">
        <v>2020</v>
      </c>
      <c r="B403" s="2" t="s">
        <v>473</v>
      </c>
      <c r="C403" s="2" t="s">
        <v>725</v>
      </c>
      <c r="D403" s="2" t="s">
        <v>689</v>
      </c>
      <c r="P403" s="2">
        <v>0</v>
      </c>
      <c r="Q403" s="2">
        <v>0</v>
      </c>
      <c r="R403" s="2">
        <v>0</v>
      </c>
      <c r="S403" s="2"/>
      <c r="T403" s="2"/>
      <c r="U403" s="2"/>
      <c r="V403" s="2"/>
      <c r="Z403" s="7">
        <v>35.25</v>
      </c>
      <c r="AA403" s="15">
        <v>5.32</v>
      </c>
      <c r="AB403" s="7"/>
      <c r="AC403" s="7"/>
      <c r="AD403" s="7"/>
      <c r="AE403" s="7"/>
      <c r="AF403" s="7"/>
      <c r="AG403" s="7"/>
      <c r="AH403" s="7"/>
    </row>
    <row r="404" spans="1:34" x14ac:dyDescent="0.2">
      <c r="A404" s="5">
        <v>2020</v>
      </c>
      <c r="B404" s="2" t="s">
        <v>473</v>
      </c>
      <c r="C404" s="2" t="s">
        <v>726</v>
      </c>
      <c r="D404" s="2" t="s">
        <v>689</v>
      </c>
      <c r="P404" s="2">
        <v>0</v>
      </c>
      <c r="Q404" s="2">
        <v>0</v>
      </c>
      <c r="R404" s="2">
        <v>0</v>
      </c>
      <c r="S404" s="2"/>
      <c r="T404" s="2"/>
      <c r="U404" s="2"/>
      <c r="V404" s="2"/>
      <c r="Z404" s="7">
        <v>21.01</v>
      </c>
      <c r="AA404" s="15">
        <v>4.08</v>
      </c>
      <c r="AB404" s="7"/>
      <c r="AC404" s="7"/>
      <c r="AD404" s="7"/>
      <c r="AE404" s="7"/>
      <c r="AF404" s="7"/>
      <c r="AG404" s="7"/>
      <c r="AH404" s="7"/>
    </row>
    <row r="405" spans="1:34" x14ac:dyDescent="0.2">
      <c r="A405" s="5">
        <v>2020</v>
      </c>
      <c r="B405" s="2" t="s">
        <v>473</v>
      </c>
      <c r="C405" s="2" t="s">
        <v>727</v>
      </c>
      <c r="D405" s="2" t="s">
        <v>689</v>
      </c>
      <c r="P405" s="2">
        <v>0</v>
      </c>
      <c r="Q405" s="2">
        <v>0</v>
      </c>
      <c r="R405" s="2">
        <v>0</v>
      </c>
      <c r="S405" s="2"/>
      <c r="T405" s="2"/>
      <c r="U405" s="2"/>
      <c r="V405" s="2"/>
      <c r="Z405" s="7">
        <v>12.6</v>
      </c>
      <c r="AA405" s="15">
        <v>4.51</v>
      </c>
      <c r="AB405" s="7"/>
      <c r="AC405" s="7"/>
      <c r="AD405" s="7"/>
      <c r="AE405" s="7"/>
      <c r="AF405" s="7"/>
      <c r="AG405" s="7"/>
      <c r="AH405" s="7"/>
    </row>
    <row r="406" spans="1:34" x14ac:dyDescent="0.2">
      <c r="A406" s="5">
        <v>2020</v>
      </c>
      <c r="B406" s="2" t="s">
        <v>473</v>
      </c>
      <c r="C406" s="2" t="s">
        <v>728</v>
      </c>
      <c r="D406" s="2" t="s">
        <v>689</v>
      </c>
      <c r="P406" s="2">
        <v>0</v>
      </c>
      <c r="Q406" s="2">
        <v>0</v>
      </c>
      <c r="R406" s="2">
        <v>0</v>
      </c>
      <c r="S406" s="2"/>
      <c r="T406" s="2"/>
      <c r="U406" s="2"/>
      <c r="V406" s="2"/>
      <c r="Z406" s="7">
        <v>24.69</v>
      </c>
      <c r="AA406" s="15">
        <v>5.91</v>
      </c>
      <c r="AB406" s="7"/>
      <c r="AC406" s="7"/>
      <c r="AD406" s="7"/>
      <c r="AE406" s="7"/>
      <c r="AF406" s="7"/>
      <c r="AG406" s="7"/>
      <c r="AH406" s="7"/>
    </row>
    <row r="407" spans="1:34" x14ac:dyDescent="0.2">
      <c r="A407" s="5">
        <v>2020</v>
      </c>
      <c r="B407" s="2" t="s">
        <v>473</v>
      </c>
      <c r="C407" s="2" t="s">
        <v>729</v>
      </c>
      <c r="D407" s="2" t="s">
        <v>689</v>
      </c>
      <c r="P407" s="2">
        <v>0</v>
      </c>
      <c r="Q407" s="2">
        <v>0</v>
      </c>
      <c r="R407" s="2">
        <v>0</v>
      </c>
      <c r="S407" s="2"/>
      <c r="T407" s="2"/>
      <c r="U407" s="2"/>
      <c r="V407" s="2"/>
      <c r="Z407" s="7">
        <v>8.76</v>
      </c>
      <c r="AA407" s="15">
        <v>4.87</v>
      </c>
      <c r="AB407" s="7"/>
      <c r="AC407" s="7"/>
      <c r="AD407" s="7"/>
      <c r="AE407" s="7"/>
      <c r="AF407" s="7"/>
      <c r="AG407" s="7"/>
      <c r="AH407" s="7"/>
    </row>
    <row r="408" spans="1:34" x14ac:dyDescent="0.2">
      <c r="A408" s="5">
        <v>2020</v>
      </c>
      <c r="B408" s="2" t="s">
        <v>473</v>
      </c>
      <c r="C408" s="2" t="s">
        <v>730</v>
      </c>
      <c r="D408" s="2" t="s">
        <v>689</v>
      </c>
      <c r="P408" s="2">
        <v>0</v>
      </c>
      <c r="Q408" s="2">
        <v>0</v>
      </c>
      <c r="R408" s="2">
        <v>0</v>
      </c>
      <c r="S408" s="2"/>
      <c r="T408" s="2"/>
      <c r="U408" s="2"/>
      <c r="V408" s="2"/>
      <c r="Z408" s="7">
        <v>19.11</v>
      </c>
      <c r="AA408" s="15">
        <v>4.2699999999999996</v>
      </c>
      <c r="AB408" s="7"/>
      <c r="AC408" s="7"/>
      <c r="AD408" s="7"/>
      <c r="AE408" s="7"/>
      <c r="AF408" s="7"/>
      <c r="AG408" s="7"/>
      <c r="AH408" s="7"/>
    </row>
    <row r="409" spans="1:34" x14ac:dyDescent="0.2">
      <c r="A409" s="5">
        <v>2020</v>
      </c>
      <c r="B409" s="2" t="s">
        <v>473</v>
      </c>
      <c r="C409" s="2" t="s">
        <v>482</v>
      </c>
      <c r="D409" s="2" t="s">
        <v>689</v>
      </c>
      <c r="P409" s="2">
        <v>0</v>
      </c>
      <c r="Q409" s="2">
        <v>0</v>
      </c>
      <c r="R409" s="2">
        <v>0</v>
      </c>
      <c r="S409" s="2"/>
      <c r="T409" s="2"/>
      <c r="U409" s="2"/>
      <c r="V409" s="2"/>
      <c r="Z409" s="7">
        <v>20.48</v>
      </c>
      <c r="AA409" s="15">
        <v>2.14</v>
      </c>
      <c r="AB409" s="7"/>
      <c r="AC409" s="7"/>
      <c r="AD409" s="7"/>
      <c r="AE409" s="7"/>
      <c r="AF409" s="7"/>
      <c r="AG409" s="7"/>
      <c r="AH409" s="7"/>
    </row>
    <row r="410" spans="1:34" x14ac:dyDescent="0.2">
      <c r="A410" s="5">
        <v>2020</v>
      </c>
      <c r="B410" s="2" t="s">
        <v>721</v>
      </c>
      <c r="C410" s="2" t="s">
        <v>731</v>
      </c>
      <c r="D410" s="2" t="s">
        <v>689</v>
      </c>
      <c r="P410" s="2">
        <v>0</v>
      </c>
      <c r="Q410" s="2">
        <v>0</v>
      </c>
      <c r="R410" s="2">
        <v>0</v>
      </c>
      <c r="S410" s="2"/>
      <c r="T410" s="2"/>
      <c r="U410" s="2"/>
      <c r="V410" s="2"/>
      <c r="Z410" s="7">
        <v>71.319999999999993</v>
      </c>
      <c r="AA410" s="15">
        <v>14.49</v>
      </c>
      <c r="AB410" s="7"/>
      <c r="AC410" s="7"/>
      <c r="AD410" s="7"/>
      <c r="AE410" s="7"/>
      <c r="AF410" s="7"/>
      <c r="AG410" s="7"/>
      <c r="AH410" s="7"/>
    </row>
    <row r="411" spans="1:34" x14ac:dyDescent="0.2">
      <c r="A411" s="5">
        <v>2020</v>
      </c>
      <c r="B411" s="2" t="s">
        <v>721</v>
      </c>
      <c r="C411" s="2" t="s">
        <v>732</v>
      </c>
      <c r="D411" s="2" t="s">
        <v>689</v>
      </c>
      <c r="P411" s="2">
        <v>0</v>
      </c>
      <c r="Q411" s="2">
        <v>0</v>
      </c>
      <c r="R411" s="2">
        <v>0</v>
      </c>
      <c r="S411" s="2"/>
      <c r="T411" s="2"/>
      <c r="U411" s="2"/>
      <c r="V411" s="2"/>
      <c r="Z411" s="7">
        <v>30.97</v>
      </c>
      <c r="AA411" s="15">
        <v>12.16</v>
      </c>
      <c r="AB411" s="7"/>
      <c r="AC411" s="7"/>
      <c r="AD411" s="7"/>
      <c r="AE411" s="7"/>
      <c r="AF411" s="7"/>
      <c r="AG411" s="7"/>
      <c r="AH411" s="7"/>
    </row>
    <row r="412" spans="1:34" x14ac:dyDescent="0.2">
      <c r="A412" s="5">
        <v>2020</v>
      </c>
      <c r="B412" s="2" t="s">
        <v>722</v>
      </c>
      <c r="C412" s="2" t="s">
        <v>733</v>
      </c>
      <c r="D412" s="2" t="s">
        <v>689</v>
      </c>
      <c r="P412" s="2">
        <v>0</v>
      </c>
      <c r="Q412" s="2">
        <v>0</v>
      </c>
      <c r="R412" s="2">
        <v>0</v>
      </c>
      <c r="S412" s="2"/>
      <c r="T412" s="2"/>
      <c r="U412" s="2"/>
      <c r="V412" s="2"/>
      <c r="Z412" s="7">
        <v>100.25</v>
      </c>
      <c r="AA412" s="15">
        <v>14.28</v>
      </c>
      <c r="AB412" s="7"/>
      <c r="AC412" s="7"/>
      <c r="AD412" s="7"/>
      <c r="AE412" s="7"/>
      <c r="AF412" s="7"/>
      <c r="AG412" s="7"/>
      <c r="AH412" s="7"/>
    </row>
    <row r="413" spans="1:34" x14ac:dyDescent="0.2">
      <c r="A413" s="5">
        <v>2020</v>
      </c>
      <c r="B413" s="2" t="s">
        <v>722</v>
      </c>
      <c r="C413" s="2" t="s">
        <v>734</v>
      </c>
      <c r="D413" s="2" t="s">
        <v>689</v>
      </c>
      <c r="P413" s="2">
        <v>0</v>
      </c>
      <c r="Q413" s="2">
        <v>0</v>
      </c>
      <c r="R413" s="2">
        <v>0</v>
      </c>
      <c r="S413" s="2"/>
      <c r="T413" s="2"/>
      <c r="U413" s="2"/>
      <c r="V413" s="2"/>
      <c r="Z413" s="7">
        <v>128.1</v>
      </c>
      <c r="AA413" s="15">
        <v>13.44</v>
      </c>
      <c r="AB413" s="7"/>
      <c r="AC413" s="7"/>
      <c r="AD413" s="7"/>
      <c r="AE413" s="7"/>
      <c r="AF413" s="7"/>
      <c r="AG413" s="7"/>
      <c r="AH413" s="7"/>
    </row>
    <row r="414" spans="1:34" x14ac:dyDescent="0.2">
      <c r="A414" s="5">
        <v>2020</v>
      </c>
      <c r="B414" s="2" t="s">
        <v>722</v>
      </c>
      <c r="C414" s="2" t="s">
        <v>735</v>
      </c>
      <c r="D414" s="2" t="s">
        <v>689</v>
      </c>
      <c r="P414" s="2">
        <v>0</v>
      </c>
      <c r="Q414" s="2">
        <v>0</v>
      </c>
      <c r="R414" s="2">
        <v>0</v>
      </c>
      <c r="S414" s="2"/>
      <c r="T414" s="2"/>
      <c r="U414" s="2"/>
      <c r="V414" s="2"/>
      <c r="Z414" s="7">
        <v>183.84</v>
      </c>
      <c r="AA414" s="15">
        <v>15.24</v>
      </c>
      <c r="AB414" s="7"/>
      <c r="AC414" s="7"/>
      <c r="AD414" s="7"/>
      <c r="AE414" s="7"/>
      <c r="AF414" s="7"/>
      <c r="AG414" s="7"/>
      <c r="AH414" s="7"/>
    </row>
    <row r="415" spans="1:34" x14ac:dyDescent="0.2">
      <c r="A415" s="5">
        <v>2020</v>
      </c>
      <c r="B415" s="2" t="s">
        <v>721</v>
      </c>
      <c r="C415" s="2" t="s">
        <v>736</v>
      </c>
      <c r="D415" s="2" t="s">
        <v>689</v>
      </c>
      <c r="P415" s="2">
        <v>0</v>
      </c>
      <c r="Q415" s="2">
        <v>0</v>
      </c>
      <c r="R415" s="2">
        <v>0</v>
      </c>
      <c r="S415" s="2"/>
      <c r="T415" s="2"/>
      <c r="U415" s="2"/>
      <c r="V415" s="2"/>
      <c r="Z415" s="7">
        <v>62.88</v>
      </c>
      <c r="AA415" s="15">
        <v>13.65</v>
      </c>
      <c r="AB415" s="7"/>
      <c r="AC415" s="7"/>
      <c r="AD415" s="7"/>
      <c r="AE415" s="7"/>
      <c r="AF415" s="7"/>
      <c r="AG415" s="7"/>
      <c r="AH415" s="7"/>
    </row>
    <row r="416" spans="1:34" x14ac:dyDescent="0.2">
      <c r="A416" s="5">
        <v>2020</v>
      </c>
      <c r="B416" s="2" t="s">
        <v>722</v>
      </c>
      <c r="C416" s="2" t="s">
        <v>491</v>
      </c>
      <c r="D416" s="2" t="s">
        <v>689</v>
      </c>
      <c r="P416" s="2">
        <v>0</v>
      </c>
      <c r="Q416" s="2">
        <v>0</v>
      </c>
      <c r="R416" s="2">
        <v>0</v>
      </c>
      <c r="S416" s="2"/>
      <c r="T416" s="2"/>
      <c r="U416" s="2"/>
      <c r="V416" s="2"/>
      <c r="Z416" s="7">
        <v>41.8</v>
      </c>
      <c r="AA416" s="15">
        <v>8.4700000000000006</v>
      </c>
      <c r="AB416" s="7"/>
      <c r="AC416" s="7"/>
      <c r="AD416" s="7"/>
      <c r="AE416" s="7"/>
      <c r="AF416" s="7"/>
      <c r="AG416" s="7"/>
      <c r="AH416" s="7"/>
    </row>
    <row r="417" spans="1:35" x14ac:dyDescent="0.2">
      <c r="A417" s="5">
        <v>2020</v>
      </c>
      <c r="B417" s="2" t="s">
        <v>721</v>
      </c>
      <c r="C417" s="2" t="s">
        <v>492</v>
      </c>
      <c r="D417" s="2" t="s">
        <v>689</v>
      </c>
      <c r="P417" s="2">
        <v>0</v>
      </c>
      <c r="Q417" s="2">
        <v>0</v>
      </c>
      <c r="R417" s="2">
        <v>0</v>
      </c>
      <c r="S417" s="2"/>
      <c r="T417" s="2"/>
      <c r="U417" s="2"/>
      <c r="V417" s="2"/>
      <c r="Z417" s="7">
        <v>14.66</v>
      </c>
      <c r="AA417" s="15">
        <v>8.35</v>
      </c>
      <c r="AB417" s="7"/>
      <c r="AC417" s="7"/>
      <c r="AD417" s="7"/>
      <c r="AE417" s="7"/>
      <c r="AF417" s="7"/>
      <c r="AG417" s="7"/>
      <c r="AH417" s="7"/>
    </row>
    <row r="418" spans="1:35" x14ac:dyDescent="0.2">
      <c r="A418" s="5">
        <v>2020</v>
      </c>
      <c r="B418" s="2" t="s">
        <v>721</v>
      </c>
      <c r="C418" s="2" t="s">
        <v>737</v>
      </c>
      <c r="D418" s="2" t="s">
        <v>689</v>
      </c>
      <c r="P418" s="2">
        <v>0</v>
      </c>
      <c r="Q418" s="2">
        <v>0</v>
      </c>
      <c r="R418" s="2">
        <v>0</v>
      </c>
      <c r="S418" s="2"/>
      <c r="T418" s="2"/>
      <c r="U418" s="2"/>
      <c r="V418" s="2"/>
      <c r="Z418" s="7">
        <v>20.2</v>
      </c>
      <c r="AA418" s="15">
        <v>13.34</v>
      </c>
      <c r="AB418" s="7"/>
      <c r="AC418" s="7"/>
      <c r="AD418" s="7"/>
      <c r="AE418" s="7"/>
      <c r="AF418" s="7"/>
      <c r="AG418" s="7"/>
      <c r="AH418" s="7"/>
    </row>
    <row r="419" spans="1:35" x14ac:dyDescent="0.2">
      <c r="A419" s="5">
        <v>2020</v>
      </c>
      <c r="B419" s="2" t="s">
        <v>722</v>
      </c>
      <c r="C419" s="2" t="s">
        <v>738</v>
      </c>
      <c r="D419" s="2" t="s">
        <v>689</v>
      </c>
      <c r="P419" s="2">
        <v>0</v>
      </c>
      <c r="Q419" s="2">
        <v>0</v>
      </c>
      <c r="R419" s="2">
        <v>0</v>
      </c>
      <c r="S419" s="2"/>
      <c r="T419" s="2"/>
      <c r="U419" s="2"/>
      <c r="V419" s="2"/>
      <c r="Z419" s="7">
        <v>59.86</v>
      </c>
      <c r="AA419" s="15">
        <v>26.99</v>
      </c>
      <c r="AB419" s="7"/>
      <c r="AC419" s="7"/>
      <c r="AD419" s="7"/>
      <c r="AE419" s="7"/>
      <c r="AF419" s="7"/>
      <c r="AG419" s="7"/>
      <c r="AH419" s="7"/>
    </row>
    <row r="420" spans="1:35" x14ac:dyDescent="0.2">
      <c r="A420" s="5">
        <v>2021</v>
      </c>
      <c r="B420" s="2" t="s">
        <v>473</v>
      </c>
      <c r="C420" s="2" t="s">
        <v>723</v>
      </c>
      <c r="D420" s="2" t="s">
        <v>689</v>
      </c>
      <c r="P420" s="2">
        <v>0</v>
      </c>
      <c r="Q420" s="2">
        <v>0</v>
      </c>
      <c r="R420" s="2">
        <v>0</v>
      </c>
      <c r="S420" s="2"/>
      <c r="T420" s="2"/>
      <c r="U420" s="2"/>
      <c r="V420" s="2"/>
      <c r="Z420" s="15">
        <v>18.52</v>
      </c>
      <c r="AA420" s="15">
        <v>2.62</v>
      </c>
      <c r="AB420" s="7"/>
      <c r="AC420" s="7"/>
      <c r="AD420" s="7"/>
      <c r="AE420" s="7"/>
      <c r="AF420" s="7"/>
      <c r="AG420" s="7"/>
      <c r="AH420" s="7"/>
      <c r="AI420" s="7"/>
    </row>
    <row r="421" spans="1:35" x14ac:dyDescent="0.2">
      <c r="A421" s="5">
        <v>2021</v>
      </c>
      <c r="B421" s="2" t="s">
        <v>473</v>
      </c>
      <c r="C421" s="2" t="s">
        <v>724</v>
      </c>
      <c r="D421" s="2" t="s">
        <v>689</v>
      </c>
      <c r="P421" s="2">
        <v>0</v>
      </c>
      <c r="Q421" s="2">
        <v>0</v>
      </c>
      <c r="R421" s="2">
        <v>0</v>
      </c>
      <c r="S421" s="2"/>
      <c r="T421" s="2"/>
      <c r="U421" s="2"/>
      <c r="V421" s="2"/>
      <c r="Z421" s="15">
        <v>11.68</v>
      </c>
      <c r="AA421" s="15">
        <v>5.09</v>
      </c>
      <c r="AB421" s="7"/>
      <c r="AC421" s="7"/>
      <c r="AD421" s="7"/>
      <c r="AE421" s="7"/>
      <c r="AF421" s="7"/>
      <c r="AG421" s="7"/>
      <c r="AH421" s="7"/>
      <c r="AI421" s="7"/>
    </row>
    <row r="422" spans="1:35" x14ac:dyDescent="0.2">
      <c r="A422" s="5">
        <v>2021</v>
      </c>
      <c r="B422" s="2" t="s">
        <v>473</v>
      </c>
      <c r="C422" s="2" t="s">
        <v>725</v>
      </c>
      <c r="D422" s="2" t="s">
        <v>689</v>
      </c>
      <c r="P422" s="2">
        <v>0</v>
      </c>
      <c r="Q422" s="2">
        <v>0</v>
      </c>
      <c r="R422" s="2">
        <v>0</v>
      </c>
      <c r="S422" s="2"/>
      <c r="T422" s="2"/>
      <c r="U422" s="2"/>
      <c r="V422" s="2"/>
      <c r="Z422" s="15">
        <v>40.92</v>
      </c>
      <c r="AA422" s="15">
        <v>6.12</v>
      </c>
      <c r="AB422" s="7"/>
      <c r="AC422" s="7"/>
      <c r="AD422" s="7"/>
      <c r="AE422" s="7"/>
      <c r="AF422" s="7"/>
      <c r="AG422" s="7"/>
      <c r="AH422" s="7"/>
      <c r="AI422" s="7"/>
    </row>
    <row r="423" spans="1:35" x14ac:dyDescent="0.2">
      <c r="A423" s="5">
        <v>2021</v>
      </c>
      <c r="B423" s="2" t="s">
        <v>473</v>
      </c>
      <c r="C423" s="2" t="s">
        <v>726</v>
      </c>
      <c r="D423" s="2" t="s">
        <v>689</v>
      </c>
      <c r="P423" s="2">
        <v>0</v>
      </c>
      <c r="Q423" s="2">
        <v>0</v>
      </c>
      <c r="R423" s="2">
        <v>0</v>
      </c>
      <c r="S423" s="2"/>
      <c r="T423" s="2"/>
      <c r="U423" s="2"/>
      <c r="V423" s="2"/>
      <c r="Z423" s="15">
        <v>25.36</v>
      </c>
      <c r="AA423" s="15">
        <v>4.8499999999999996</v>
      </c>
      <c r="AB423" s="7"/>
      <c r="AC423" s="7"/>
      <c r="AD423" s="7"/>
      <c r="AE423" s="7"/>
      <c r="AF423" s="7"/>
      <c r="AG423" s="7"/>
      <c r="AH423" s="7"/>
      <c r="AI423" s="7"/>
    </row>
    <row r="424" spans="1:35" x14ac:dyDescent="0.2">
      <c r="A424" s="5">
        <v>2021</v>
      </c>
      <c r="B424" s="2" t="s">
        <v>473</v>
      </c>
      <c r="C424" s="2" t="s">
        <v>727</v>
      </c>
      <c r="D424" s="2" t="s">
        <v>689</v>
      </c>
      <c r="P424" s="2">
        <v>0</v>
      </c>
      <c r="Q424" s="2">
        <v>0</v>
      </c>
      <c r="R424" s="2">
        <v>0</v>
      </c>
      <c r="S424" s="2"/>
      <c r="T424" s="2"/>
      <c r="U424" s="2"/>
      <c r="V424" s="2"/>
      <c r="Z424" s="15">
        <v>14.24</v>
      </c>
      <c r="AA424" s="15">
        <v>5.0599999999999996</v>
      </c>
      <c r="AB424" s="7"/>
      <c r="AC424" s="7"/>
      <c r="AD424" s="7"/>
      <c r="AE424" s="7"/>
      <c r="AF424" s="7"/>
      <c r="AG424" s="7"/>
      <c r="AH424" s="7"/>
      <c r="AI424" s="7"/>
    </row>
    <row r="425" spans="1:35" x14ac:dyDescent="0.2">
      <c r="A425" s="5">
        <v>2021</v>
      </c>
      <c r="B425" s="2" t="s">
        <v>473</v>
      </c>
      <c r="C425" s="2" t="s">
        <v>728</v>
      </c>
      <c r="D425" s="2" t="s">
        <v>689</v>
      </c>
      <c r="P425" s="2">
        <v>0</v>
      </c>
      <c r="Q425" s="2">
        <v>0</v>
      </c>
      <c r="R425" s="2">
        <v>0</v>
      </c>
      <c r="S425" s="2"/>
      <c r="T425" s="2"/>
      <c r="U425" s="2"/>
      <c r="V425" s="2"/>
      <c r="Z425" s="15">
        <v>28.52</v>
      </c>
      <c r="AA425" s="15">
        <v>6.78</v>
      </c>
      <c r="AB425" s="7"/>
      <c r="AC425" s="7"/>
      <c r="AD425" s="7"/>
      <c r="AE425" s="7"/>
      <c r="AF425" s="7"/>
      <c r="AG425" s="7"/>
      <c r="AH425" s="7"/>
      <c r="AI425" s="7"/>
    </row>
    <row r="426" spans="1:35" x14ac:dyDescent="0.2">
      <c r="A426" s="5">
        <v>2021</v>
      </c>
      <c r="B426" s="2" t="s">
        <v>473</v>
      </c>
      <c r="C426" s="2" t="s">
        <v>729</v>
      </c>
      <c r="D426" s="2" t="s">
        <v>689</v>
      </c>
      <c r="P426" s="2">
        <v>0</v>
      </c>
      <c r="Q426" s="2">
        <v>0</v>
      </c>
      <c r="R426" s="2">
        <v>0</v>
      </c>
      <c r="S426" s="2"/>
      <c r="T426" s="2"/>
      <c r="U426" s="2"/>
      <c r="V426" s="2"/>
      <c r="Z426" s="15">
        <v>10.19</v>
      </c>
      <c r="AA426" s="15">
        <v>5.64</v>
      </c>
      <c r="AB426" s="7"/>
      <c r="AC426" s="7"/>
      <c r="AD426" s="7"/>
      <c r="AE426" s="7"/>
      <c r="AF426" s="7"/>
      <c r="AG426" s="7"/>
      <c r="AH426" s="7"/>
      <c r="AI426" s="7"/>
    </row>
    <row r="427" spans="1:35" x14ac:dyDescent="0.2">
      <c r="A427" s="5">
        <v>2021</v>
      </c>
      <c r="B427" s="2" t="s">
        <v>473</v>
      </c>
      <c r="C427" s="2" t="s">
        <v>730</v>
      </c>
      <c r="D427" s="2" t="s">
        <v>689</v>
      </c>
      <c r="P427" s="2">
        <v>0</v>
      </c>
      <c r="Q427" s="2">
        <v>0</v>
      </c>
      <c r="R427" s="2">
        <v>0</v>
      </c>
      <c r="S427" s="2"/>
      <c r="T427" s="2"/>
      <c r="U427" s="2"/>
      <c r="V427" s="2"/>
      <c r="Z427" s="15">
        <v>23.11</v>
      </c>
      <c r="AA427" s="15">
        <v>5.12</v>
      </c>
      <c r="AB427" s="7"/>
      <c r="AC427" s="7"/>
      <c r="AD427" s="7"/>
      <c r="AE427" s="7"/>
      <c r="AF427" s="7"/>
      <c r="AG427" s="7"/>
      <c r="AH427" s="7"/>
      <c r="AI427" s="7"/>
    </row>
    <row r="428" spans="1:35" x14ac:dyDescent="0.2">
      <c r="A428" s="5">
        <v>2021</v>
      </c>
      <c r="B428" s="2" t="s">
        <v>473</v>
      </c>
      <c r="C428" s="2" t="s">
        <v>482</v>
      </c>
      <c r="D428" s="2" t="s">
        <v>689</v>
      </c>
      <c r="P428" s="2">
        <v>0</v>
      </c>
      <c r="Q428" s="2">
        <v>0</v>
      </c>
      <c r="R428" s="2">
        <v>0</v>
      </c>
      <c r="S428" s="2"/>
      <c r="T428" s="2"/>
      <c r="U428" s="2"/>
      <c r="V428" s="2"/>
      <c r="Z428" s="15">
        <v>29.41</v>
      </c>
      <c r="AA428" s="15">
        <v>2.96</v>
      </c>
      <c r="AB428" s="7"/>
      <c r="AC428" s="7"/>
      <c r="AD428" s="7"/>
      <c r="AE428" s="7"/>
      <c r="AF428" s="7"/>
      <c r="AG428" s="7"/>
      <c r="AH428" s="7"/>
      <c r="AI428" s="7"/>
    </row>
    <row r="429" spans="1:35" x14ac:dyDescent="0.2">
      <c r="A429" s="5">
        <v>2021</v>
      </c>
      <c r="B429" s="2" t="s">
        <v>721</v>
      </c>
      <c r="C429" s="2" t="s">
        <v>731</v>
      </c>
      <c r="D429" s="2" t="s">
        <v>689</v>
      </c>
      <c r="P429" s="2">
        <v>0</v>
      </c>
      <c r="Q429" s="2">
        <v>0</v>
      </c>
      <c r="R429" s="2">
        <v>0</v>
      </c>
      <c r="S429" s="2"/>
      <c r="T429" s="2"/>
      <c r="U429" s="2"/>
      <c r="V429" s="2"/>
      <c r="Z429" s="15">
        <v>75.489999999999995</v>
      </c>
      <c r="AA429" s="15">
        <v>14.88</v>
      </c>
      <c r="AB429" s="7"/>
      <c r="AC429" s="7"/>
      <c r="AD429" s="7"/>
      <c r="AE429" s="7"/>
      <c r="AF429" s="7"/>
      <c r="AG429" s="7"/>
      <c r="AH429" s="7"/>
      <c r="AI429" s="7"/>
    </row>
    <row r="430" spans="1:35" x14ac:dyDescent="0.2">
      <c r="A430" s="5">
        <v>2021</v>
      </c>
      <c r="B430" s="2" t="s">
        <v>721</v>
      </c>
      <c r="C430" s="2" t="s">
        <v>732</v>
      </c>
      <c r="D430" s="2" t="s">
        <v>689</v>
      </c>
      <c r="P430" s="2">
        <v>0</v>
      </c>
      <c r="Q430" s="2">
        <v>0</v>
      </c>
      <c r="R430" s="2">
        <v>0</v>
      </c>
      <c r="S430" s="2"/>
      <c r="T430" s="2"/>
      <c r="U430" s="2"/>
      <c r="V430" s="2"/>
      <c r="Z430" s="15">
        <v>33.26</v>
      </c>
      <c r="AA430" s="15">
        <v>12.6</v>
      </c>
      <c r="AB430" s="7"/>
      <c r="AC430" s="7"/>
      <c r="AD430" s="7"/>
      <c r="AE430" s="7"/>
      <c r="AF430" s="7"/>
      <c r="AG430" s="7"/>
      <c r="AH430" s="7"/>
      <c r="AI430" s="7"/>
    </row>
    <row r="431" spans="1:35" x14ac:dyDescent="0.2">
      <c r="A431" s="5">
        <v>2021</v>
      </c>
      <c r="B431" s="2" t="s">
        <v>722</v>
      </c>
      <c r="C431" s="2" t="s">
        <v>733</v>
      </c>
      <c r="D431" s="2" t="s">
        <v>689</v>
      </c>
      <c r="P431" s="2">
        <v>0</v>
      </c>
      <c r="Q431" s="2">
        <v>0</v>
      </c>
      <c r="R431" s="2">
        <v>0</v>
      </c>
      <c r="S431" s="2"/>
      <c r="T431" s="2"/>
      <c r="U431" s="2"/>
      <c r="V431" s="2"/>
      <c r="Z431" s="15">
        <v>105.24</v>
      </c>
      <c r="AA431" s="15">
        <v>14.47</v>
      </c>
      <c r="AB431" s="7"/>
      <c r="AC431" s="7"/>
      <c r="AD431" s="7"/>
      <c r="AE431" s="7"/>
      <c r="AF431" s="7"/>
      <c r="AG431" s="7"/>
      <c r="AH431" s="7"/>
      <c r="AI431" s="7"/>
    </row>
    <row r="432" spans="1:35" x14ac:dyDescent="0.2">
      <c r="A432" s="5">
        <v>2021</v>
      </c>
      <c r="B432" s="2" t="s">
        <v>722</v>
      </c>
      <c r="C432" s="2" t="s">
        <v>734</v>
      </c>
      <c r="D432" s="2" t="s">
        <v>689</v>
      </c>
      <c r="P432" s="2">
        <v>0</v>
      </c>
      <c r="Q432" s="2">
        <v>0</v>
      </c>
      <c r="R432" s="2">
        <v>0</v>
      </c>
      <c r="S432" s="2"/>
      <c r="T432" s="2"/>
      <c r="U432" s="2"/>
      <c r="V432" s="2"/>
      <c r="Z432" s="15">
        <v>131.94</v>
      </c>
      <c r="AA432" s="15">
        <v>13.44</v>
      </c>
      <c r="AB432" s="7"/>
      <c r="AC432" s="7"/>
      <c r="AD432" s="7"/>
      <c r="AE432" s="7"/>
      <c r="AF432" s="7"/>
      <c r="AG432" s="7"/>
      <c r="AH432" s="7"/>
      <c r="AI432" s="7"/>
    </row>
    <row r="433" spans="1:35" x14ac:dyDescent="0.2">
      <c r="A433" s="5">
        <v>2021</v>
      </c>
      <c r="B433" s="2" t="s">
        <v>722</v>
      </c>
      <c r="C433" s="2" t="s">
        <v>735</v>
      </c>
      <c r="D433" s="2" t="s">
        <v>689</v>
      </c>
      <c r="P433" s="2">
        <v>0</v>
      </c>
      <c r="Q433" s="2">
        <v>0</v>
      </c>
      <c r="R433" s="2">
        <v>0</v>
      </c>
      <c r="S433" s="2"/>
      <c r="T433" s="2"/>
      <c r="U433" s="2"/>
      <c r="V433" s="2"/>
      <c r="Z433" s="15">
        <v>190.84</v>
      </c>
      <c r="AA433" s="15">
        <v>15.38</v>
      </c>
      <c r="AB433" s="7"/>
      <c r="AC433" s="7"/>
      <c r="AD433" s="7"/>
      <c r="AE433" s="7"/>
      <c r="AF433" s="7"/>
      <c r="AG433" s="7"/>
      <c r="AH433" s="7"/>
      <c r="AI433" s="7"/>
    </row>
    <row r="434" spans="1:35" x14ac:dyDescent="0.2">
      <c r="A434" s="5">
        <v>2021</v>
      </c>
      <c r="B434" s="2" t="s">
        <v>721</v>
      </c>
      <c r="C434" s="2" t="s">
        <v>736</v>
      </c>
      <c r="D434" s="2" t="s">
        <v>689</v>
      </c>
      <c r="P434" s="2">
        <v>0</v>
      </c>
      <c r="Q434" s="2">
        <v>0</v>
      </c>
      <c r="R434" s="2">
        <v>0</v>
      </c>
      <c r="S434" s="2"/>
      <c r="T434" s="2"/>
      <c r="U434" s="2"/>
      <c r="V434" s="2"/>
      <c r="Z434" s="15">
        <v>66</v>
      </c>
      <c r="AA434" s="15">
        <v>13.91</v>
      </c>
      <c r="AB434" s="7"/>
      <c r="AC434" s="7"/>
      <c r="AD434" s="7"/>
      <c r="AE434" s="7"/>
      <c r="AF434" s="7"/>
      <c r="AG434" s="7"/>
      <c r="AH434" s="7"/>
      <c r="AI434" s="7"/>
    </row>
    <row r="435" spans="1:35" x14ac:dyDescent="0.2">
      <c r="A435" s="5">
        <v>2021</v>
      </c>
      <c r="B435" s="2" t="s">
        <v>722</v>
      </c>
      <c r="C435" s="2" t="s">
        <v>491</v>
      </c>
      <c r="D435" s="2" t="s">
        <v>689</v>
      </c>
      <c r="P435" s="2">
        <v>0</v>
      </c>
      <c r="Q435" s="2">
        <v>0</v>
      </c>
      <c r="R435" s="2">
        <v>0</v>
      </c>
      <c r="S435" s="2"/>
      <c r="T435" s="2"/>
      <c r="U435" s="2"/>
      <c r="V435" s="2"/>
      <c r="Z435" s="15">
        <v>44.45</v>
      </c>
      <c r="AA435" s="15">
        <v>8.65</v>
      </c>
      <c r="AB435" s="7"/>
      <c r="AC435" s="7"/>
      <c r="AD435" s="7"/>
      <c r="AE435" s="7"/>
      <c r="AF435" s="7"/>
      <c r="AG435" s="7"/>
      <c r="AH435" s="7"/>
      <c r="AI435" s="7"/>
    </row>
    <row r="436" spans="1:35" x14ac:dyDescent="0.2">
      <c r="A436" s="5">
        <v>2021</v>
      </c>
      <c r="B436" s="2" t="s">
        <v>721</v>
      </c>
      <c r="C436" s="2" t="s">
        <v>492</v>
      </c>
      <c r="D436" s="2" t="s">
        <v>689</v>
      </c>
      <c r="P436" s="2">
        <v>0</v>
      </c>
      <c r="Q436" s="2">
        <v>0</v>
      </c>
      <c r="R436" s="2">
        <v>0</v>
      </c>
      <c r="S436" s="2"/>
      <c r="T436" s="2"/>
      <c r="U436" s="2"/>
      <c r="V436" s="2"/>
      <c r="Z436" s="15">
        <v>16.22</v>
      </c>
      <c r="AA436" s="15">
        <v>8.8800000000000008</v>
      </c>
      <c r="AB436" s="7"/>
      <c r="AC436" s="7"/>
      <c r="AD436" s="7"/>
      <c r="AE436" s="7"/>
      <c r="AF436" s="7"/>
      <c r="AG436" s="7"/>
      <c r="AH436" s="7"/>
      <c r="AI436" s="7"/>
    </row>
    <row r="437" spans="1:35" x14ac:dyDescent="0.2">
      <c r="A437" s="5">
        <v>2021</v>
      </c>
      <c r="B437" s="2" t="s">
        <v>721</v>
      </c>
      <c r="C437" s="2" t="s">
        <v>737</v>
      </c>
      <c r="D437" s="2" t="s">
        <v>689</v>
      </c>
      <c r="P437" s="2">
        <v>0</v>
      </c>
      <c r="Q437" s="2">
        <v>0</v>
      </c>
      <c r="R437" s="2">
        <v>0</v>
      </c>
      <c r="S437" s="2"/>
      <c r="T437" s="2"/>
      <c r="U437" s="2"/>
      <c r="V437" s="2"/>
      <c r="Z437" s="15">
        <v>21.51</v>
      </c>
      <c r="AA437" s="15">
        <v>13.54</v>
      </c>
      <c r="AB437" s="7"/>
      <c r="AC437" s="7"/>
      <c r="AD437" s="7"/>
      <c r="AE437" s="7"/>
      <c r="AF437" s="7"/>
      <c r="AG437" s="7"/>
      <c r="AH437" s="7"/>
      <c r="AI437" s="7"/>
    </row>
    <row r="438" spans="1:35" x14ac:dyDescent="0.2">
      <c r="A438" s="5">
        <v>2021</v>
      </c>
      <c r="B438" s="2" t="s">
        <v>722</v>
      </c>
      <c r="C438" s="2" t="s">
        <v>738</v>
      </c>
      <c r="D438" s="2" t="s">
        <v>689</v>
      </c>
      <c r="P438" s="2">
        <v>0</v>
      </c>
      <c r="Q438" s="2">
        <v>0</v>
      </c>
      <c r="R438" s="2">
        <v>0</v>
      </c>
      <c r="S438" s="2"/>
      <c r="T438" s="2"/>
      <c r="U438" s="2"/>
      <c r="V438" s="2"/>
      <c r="Z438" s="15">
        <v>61.7</v>
      </c>
      <c r="AA438" s="15">
        <v>27.04</v>
      </c>
      <c r="AB438" s="7"/>
      <c r="AC438" s="7"/>
      <c r="AD438" s="7"/>
      <c r="AE438" s="7"/>
      <c r="AF438" s="7"/>
      <c r="AG438" s="7"/>
      <c r="AH438" s="7"/>
      <c r="AI438" s="7"/>
    </row>
    <row r="439" spans="1:35" x14ac:dyDescent="0.2">
      <c r="A439" s="5">
        <v>2021</v>
      </c>
      <c r="B439" s="2" t="s">
        <v>473</v>
      </c>
      <c r="C439" s="2" t="s">
        <v>723</v>
      </c>
      <c r="D439" s="2" t="s">
        <v>673</v>
      </c>
      <c r="H439" s="2">
        <v>413732</v>
      </c>
      <c r="S439" s="2"/>
      <c r="T439" s="2"/>
      <c r="U439" s="2"/>
      <c r="V439" s="2"/>
      <c r="AB439" s="7"/>
      <c r="AC439" s="7"/>
      <c r="AD439" s="7"/>
      <c r="AE439" s="7"/>
      <c r="AF439" s="7"/>
      <c r="AG439" s="7"/>
      <c r="AH439" s="7"/>
      <c r="AI439" s="7"/>
    </row>
    <row r="440" spans="1:35" x14ac:dyDescent="0.2">
      <c r="A440" s="5">
        <v>2021</v>
      </c>
      <c r="B440" s="2" t="s">
        <v>473</v>
      </c>
      <c r="C440" s="2" t="s">
        <v>724</v>
      </c>
      <c r="D440" s="2" t="s">
        <v>673</v>
      </c>
      <c r="H440" s="2">
        <v>0</v>
      </c>
      <c r="S440" s="2"/>
      <c r="T440" s="2"/>
      <c r="U440" s="2"/>
      <c r="V440" s="2"/>
      <c r="AB440" s="7"/>
      <c r="AC440" s="7"/>
      <c r="AD440" s="7"/>
      <c r="AE440" s="7"/>
      <c r="AF440" s="7"/>
      <c r="AG440" s="7"/>
      <c r="AH440" s="7"/>
      <c r="AI440" s="7"/>
    </row>
    <row r="441" spans="1:35" x14ac:dyDescent="0.2">
      <c r="A441" s="5">
        <v>2021</v>
      </c>
      <c r="B441" s="2" t="s">
        <v>473</v>
      </c>
      <c r="C441" s="2" t="s">
        <v>725</v>
      </c>
      <c r="D441" s="2" t="s">
        <v>673</v>
      </c>
      <c r="H441" s="2">
        <v>401124</v>
      </c>
      <c r="S441" s="2"/>
      <c r="T441" s="2"/>
      <c r="U441" s="2"/>
      <c r="V441" s="2"/>
      <c r="AB441" s="7"/>
      <c r="AC441" s="7"/>
      <c r="AD441" s="7"/>
      <c r="AE441" s="7"/>
      <c r="AF441" s="7"/>
      <c r="AG441" s="7"/>
      <c r="AH441" s="7"/>
      <c r="AI441" s="7"/>
    </row>
    <row r="442" spans="1:35" x14ac:dyDescent="0.2">
      <c r="A442" s="5">
        <v>2021</v>
      </c>
      <c r="B442" s="2" t="s">
        <v>473</v>
      </c>
      <c r="C442" s="2" t="s">
        <v>726</v>
      </c>
      <c r="D442" s="2" t="s">
        <v>673</v>
      </c>
      <c r="H442" s="2">
        <v>401124</v>
      </c>
      <c r="S442" s="2"/>
      <c r="T442" s="2"/>
      <c r="U442" s="2"/>
      <c r="V442" s="2"/>
      <c r="AB442" s="7"/>
      <c r="AC442" s="7"/>
      <c r="AD442" s="7"/>
      <c r="AE442" s="7"/>
      <c r="AF442" s="7"/>
      <c r="AG442" s="7"/>
      <c r="AH442" s="7"/>
      <c r="AI442" s="7"/>
    </row>
    <row r="443" spans="1:35" x14ac:dyDescent="0.2">
      <c r="A443" s="5">
        <v>2021</v>
      </c>
      <c r="B443" s="2" t="s">
        <v>473</v>
      </c>
      <c r="C443" s="2" t="s">
        <v>727</v>
      </c>
      <c r="D443" s="2" t="s">
        <v>673</v>
      </c>
      <c r="H443" s="2">
        <v>0</v>
      </c>
      <c r="S443" s="2"/>
      <c r="T443" s="2"/>
      <c r="U443" s="2"/>
      <c r="V443" s="2"/>
      <c r="AB443" s="7"/>
      <c r="AC443" s="7"/>
      <c r="AD443" s="7"/>
      <c r="AE443" s="7"/>
      <c r="AF443" s="7"/>
      <c r="AG443" s="7"/>
      <c r="AH443" s="7"/>
      <c r="AI443" s="7"/>
    </row>
    <row r="444" spans="1:35" x14ac:dyDescent="0.2">
      <c r="A444" s="5">
        <v>2021</v>
      </c>
      <c r="B444" s="2" t="s">
        <v>473</v>
      </c>
      <c r="C444" s="2" t="s">
        <v>728</v>
      </c>
      <c r="D444" s="2" t="s">
        <v>673</v>
      </c>
      <c r="H444" s="2">
        <v>0</v>
      </c>
      <c r="S444" s="2"/>
      <c r="T444" s="2"/>
      <c r="U444" s="2"/>
      <c r="V444" s="2"/>
      <c r="AB444" s="7"/>
      <c r="AC444" s="7"/>
      <c r="AD444" s="7"/>
      <c r="AE444" s="7"/>
      <c r="AF444" s="7"/>
      <c r="AG444" s="7"/>
      <c r="AH444" s="7"/>
      <c r="AI444" s="7"/>
    </row>
    <row r="445" spans="1:35" x14ac:dyDescent="0.2">
      <c r="A445" s="5">
        <v>2021</v>
      </c>
      <c r="B445" s="2" t="s">
        <v>473</v>
      </c>
      <c r="C445" s="2" t="s">
        <v>729</v>
      </c>
      <c r="D445" s="2" t="s">
        <v>673</v>
      </c>
      <c r="H445" s="2">
        <v>0</v>
      </c>
      <c r="S445" s="2"/>
      <c r="T445" s="2"/>
      <c r="U445" s="2"/>
      <c r="V445" s="2"/>
      <c r="AB445" s="7"/>
      <c r="AC445" s="7"/>
      <c r="AD445" s="7"/>
      <c r="AE445" s="7"/>
      <c r="AF445" s="7"/>
      <c r="AG445" s="7"/>
      <c r="AH445" s="7"/>
      <c r="AI445" s="7"/>
    </row>
    <row r="446" spans="1:35" x14ac:dyDescent="0.2">
      <c r="A446" s="5">
        <v>2021</v>
      </c>
      <c r="B446" s="2" t="s">
        <v>473</v>
      </c>
      <c r="C446" s="2" t="s">
        <v>730</v>
      </c>
      <c r="D446" s="2" t="s">
        <v>673</v>
      </c>
      <c r="H446" s="2">
        <v>401124</v>
      </c>
      <c r="S446" s="2"/>
      <c r="T446" s="2"/>
      <c r="U446" s="2"/>
      <c r="V446" s="2"/>
      <c r="AB446" s="7"/>
      <c r="AC446" s="7"/>
      <c r="AD446" s="7"/>
      <c r="AE446" s="7"/>
      <c r="AF446" s="7"/>
      <c r="AG446" s="7"/>
      <c r="AH446" s="7"/>
      <c r="AI446" s="7"/>
    </row>
    <row r="447" spans="1:35" x14ac:dyDescent="0.2">
      <c r="A447" s="5">
        <v>2021</v>
      </c>
      <c r="B447" s="2" t="s">
        <v>473</v>
      </c>
      <c r="C447" s="2" t="s">
        <v>482</v>
      </c>
      <c r="D447" s="2" t="s">
        <v>673</v>
      </c>
      <c r="H447" s="2">
        <v>537365</v>
      </c>
      <c r="S447" s="2"/>
      <c r="T447" s="2"/>
      <c r="U447" s="2"/>
      <c r="V447" s="2"/>
      <c r="AB447" s="7"/>
      <c r="AC447" s="7"/>
      <c r="AD447" s="7"/>
      <c r="AE447" s="7"/>
      <c r="AF447" s="7"/>
      <c r="AG447" s="7"/>
      <c r="AH447" s="7"/>
      <c r="AI447" s="7"/>
    </row>
    <row r="448" spans="1:35" x14ac:dyDescent="0.2">
      <c r="A448" s="5">
        <v>2021</v>
      </c>
      <c r="B448" s="2" t="s">
        <v>721</v>
      </c>
      <c r="C448" s="2" t="s">
        <v>731</v>
      </c>
      <c r="D448" s="2" t="s">
        <v>673</v>
      </c>
      <c r="H448" s="2">
        <v>371925</v>
      </c>
      <c r="S448" s="2"/>
      <c r="T448" s="2"/>
      <c r="U448" s="2"/>
      <c r="V448" s="2"/>
      <c r="AB448" s="7"/>
      <c r="AC448" s="7"/>
      <c r="AD448" s="7"/>
      <c r="AE448" s="7"/>
      <c r="AF448" s="7"/>
      <c r="AG448" s="7"/>
      <c r="AH448" s="7"/>
      <c r="AI448" s="7"/>
    </row>
    <row r="449" spans="1:35" x14ac:dyDescent="0.2">
      <c r="A449" s="5">
        <v>2021</v>
      </c>
      <c r="B449" s="2" t="s">
        <v>721</v>
      </c>
      <c r="C449" s="2" t="s">
        <v>732</v>
      </c>
      <c r="D449" s="2" t="s">
        <v>673</v>
      </c>
      <c r="H449" s="2">
        <v>368550</v>
      </c>
      <c r="S449" s="2"/>
      <c r="T449" s="2"/>
      <c r="U449" s="2"/>
      <c r="V449" s="2"/>
      <c r="AB449" s="7"/>
      <c r="AC449" s="7"/>
      <c r="AD449" s="7"/>
      <c r="AE449" s="7"/>
      <c r="AF449" s="7"/>
      <c r="AG449" s="7"/>
      <c r="AH449" s="7"/>
      <c r="AI449" s="7"/>
    </row>
    <row r="450" spans="1:35" x14ac:dyDescent="0.2">
      <c r="A450" s="5">
        <v>2021</v>
      </c>
      <c r="B450" s="2" t="s">
        <v>722</v>
      </c>
      <c r="C450" s="2" t="s">
        <v>733</v>
      </c>
      <c r="D450" s="2" t="s">
        <v>673</v>
      </c>
      <c r="H450" s="2">
        <v>417322</v>
      </c>
      <c r="S450" s="2"/>
      <c r="T450" s="2"/>
      <c r="U450" s="2"/>
      <c r="V450" s="2"/>
      <c r="AB450" s="7"/>
      <c r="AC450" s="7"/>
      <c r="AD450" s="7"/>
      <c r="AE450" s="7"/>
      <c r="AF450" s="7"/>
      <c r="AG450" s="7"/>
      <c r="AH450" s="7"/>
      <c r="AI450" s="7"/>
    </row>
    <row r="451" spans="1:35" x14ac:dyDescent="0.2">
      <c r="A451" s="5">
        <v>2021</v>
      </c>
      <c r="B451" s="2" t="s">
        <v>722</v>
      </c>
      <c r="C451" s="2" t="s">
        <v>734</v>
      </c>
      <c r="D451" s="2" t="s">
        <v>673</v>
      </c>
      <c r="H451" s="2">
        <v>428705</v>
      </c>
      <c r="S451" s="2"/>
      <c r="T451" s="2"/>
      <c r="U451" s="2"/>
      <c r="V451" s="2"/>
      <c r="AB451" s="7"/>
      <c r="AC451" s="7"/>
      <c r="AD451" s="7"/>
      <c r="AE451" s="7"/>
      <c r="AF451" s="7"/>
      <c r="AG451" s="7"/>
      <c r="AH451" s="7"/>
      <c r="AI451" s="7"/>
    </row>
    <row r="452" spans="1:35" x14ac:dyDescent="0.2">
      <c r="A452" s="5">
        <v>2021</v>
      </c>
      <c r="B452" s="2" t="s">
        <v>722</v>
      </c>
      <c r="C452" s="2" t="s">
        <v>735</v>
      </c>
      <c r="D452" s="2" t="s">
        <v>673</v>
      </c>
      <c r="H452" s="2">
        <v>0</v>
      </c>
      <c r="S452" s="2"/>
      <c r="T452" s="2"/>
      <c r="U452" s="2"/>
      <c r="V452" s="2"/>
      <c r="AB452" s="7"/>
      <c r="AC452" s="7"/>
      <c r="AD452" s="7"/>
      <c r="AE452" s="7"/>
      <c r="AF452" s="7"/>
      <c r="AG452" s="7"/>
      <c r="AH452" s="7"/>
      <c r="AI452" s="7"/>
    </row>
    <row r="453" spans="1:35" x14ac:dyDescent="0.2">
      <c r="A453" s="5">
        <v>2021</v>
      </c>
      <c r="B453" s="2" t="s">
        <v>721</v>
      </c>
      <c r="C453" s="2" t="s">
        <v>736</v>
      </c>
      <c r="D453" s="2" t="s">
        <v>673</v>
      </c>
      <c r="H453" s="2">
        <v>519091</v>
      </c>
      <c r="S453" s="2"/>
      <c r="T453" s="2"/>
      <c r="U453" s="2"/>
      <c r="V453" s="2"/>
      <c r="AB453" s="7"/>
      <c r="AC453" s="7"/>
      <c r="AD453" s="7"/>
      <c r="AE453" s="7"/>
      <c r="AF453" s="7"/>
      <c r="AG453" s="7"/>
      <c r="AH453" s="7"/>
      <c r="AI453" s="7"/>
    </row>
    <row r="454" spans="1:35" x14ac:dyDescent="0.2">
      <c r="A454" s="5">
        <v>2021</v>
      </c>
      <c r="B454" s="2" t="s">
        <v>722</v>
      </c>
      <c r="C454" s="2" t="s">
        <v>491</v>
      </c>
      <c r="D454" s="2" t="s">
        <v>673</v>
      </c>
      <c r="H454" s="2">
        <v>0</v>
      </c>
      <c r="S454" s="2"/>
      <c r="T454" s="2"/>
      <c r="U454" s="2"/>
      <c r="V454" s="2"/>
      <c r="AB454" s="7"/>
      <c r="AC454" s="7"/>
      <c r="AD454" s="7"/>
      <c r="AE454" s="7"/>
      <c r="AF454" s="7"/>
      <c r="AG454" s="7"/>
      <c r="AH454" s="7"/>
      <c r="AI454" s="7"/>
    </row>
    <row r="455" spans="1:35" x14ac:dyDescent="0.2">
      <c r="A455" s="5">
        <v>2021</v>
      </c>
      <c r="B455" s="2" t="s">
        <v>721</v>
      </c>
      <c r="C455" s="2" t="s">
        <v>492</v>
      </c>
      <c r="D455" s="2" t="s">
        <v>673</v>
      </c>
      <c r="H455" s="2">
        <v>417230</v>
      </c>
      <c r="S455" s="2"/>
      <c r="T455" s="2"/>
      <c r="U455" s="2"/>
      <c r="V455" s="2"/>
      <c r="AB455" s="7"/>
      <c r="AC455" s="7"/>
      <c r="AD455" s="7"/>
      <c r="AE455" s="7"/>
      <c r="AF455" s="7"/>
      <c r="AG455" s="7"/>
      <c r="AH455" s="7"/>
      <c r="AI455" s="7"/>
    </row>
    <row r="456" spans="1:35" x14ac:dyDescent="0.2">
      <c r="A456" s="5">
        <v>2021</v>
      </c>
      <c r="B456" s="2" t="s">
        <v>721</v>
      </c>
      <c r="C456" s="2" t="s">
        <v>737</v>
      </c>
      <c r="D456" s="2" t="s">
        <v>673</v>
      </c>
      <c r="H456" s="2">
        <v>368550</v>
      </c>
      <c r="S456" s="2"/>
      <c r="T456" s="2"/>
      <c r="U456" s="2"/>
      <c r="V456" s="2"/>
      <c r="AB456" s="7"/>
      <c r="AC456" s="7"/>
      <c r="AD456" s="7"/>
      <c r="AE456" s="7"/>
      <c r="AF456" s="7"/>
      <c r="AG456" s="7"/>
      <c r="AH456" s="7"/>
      <c r="AI456" s="7"/>
    </row>
    <row r="457" spans="1:35" x14ac:dyDescent="0.2">
      <c r="A457" s="5">
        <v>2021</v>
      </c>
      <c r="B457" s="2" t="s">
        <v>722</v>
      </c>
      <c r="C457" s="2" t="s">
        <v>738</v>
      </c>
      <c r="D457" s="2" t="s">
        <v>673</v>
      </c>
      <c r="H457" s="2">
        <v>417230</v>
      </c>
      <c r="S457" s="2"/>
      <c r="T457" s="2"/>
      <c r="U457" s="2"/>
      <c r="V457" s="2"/>
      <c r="Z457" s="16"/>
      <c r="AB457" s="7"/>
      <c r="AC457" s="7"/>
      <c r="AD457" s="7"/>
      <c r="AE457" s="7"/>
      <c r="AF457" s="7"/>
      <c r="AG457" s="7"/>
      <c r="AH457" s="7"/>
      <c r="AI457" s="7"/>
    </row>
    <row r="458" spans="1:35" x14ac:dyDescent="0.2">
      <c r="A458" s="5">
        <v>2022</v>
      </c>
      <c r="B458" s="2" t="s">
        <v>473</v>
      </c>
      <c r="C458" s="2" t="s">
        <v>723</v>
      </c>
      <c r="D458" s="2" t="s">
        <v>663</v>
      </c>
      <c r="H458" s="24"/>
      <c r="I458" s="2">
        <v>330011170</v>
      </c>
      <c r="J458" s="2">
        <v>67984136</v>
      </c>
      <c r="K458" s="2">
        <v>47501659</v>
      </c>
      <c r="L458" s="2">
        <v>48873675</v>
      </c>
      <c r="M458" s="2">
        <v>4688246</v>
      </c>
      <c r="P458" s="2">
        <v>49</v>
      </c>
      <c r="Q458" s="2">
        <v>1958311</v>
      </c>
      <c r="S458" s="2"/>
      <c r="T458" s="2"/>
      <c r="U458" s="2"/>
      <c r="V458" s="2"/>
      <c r="Z458" s="23"/>
      <c r="AA458" s="23"/>
      <c r="AB458" s="23"/>
      <c r="AC458" s="23"/>
      <c r="AD458" s="23"/>
      <c r="AE458" s="23"/>
      <c r="AF458" s="23"/>
      <c r="AG458" s="23"/>
      <c r="AH458" s="23"/>
      <c r="AI458" s="2">
        <v>444428</v>
      </c>
    </row>
    <row r="459" spans="1:35" x14ac:dyDescent="0.2">
      <c r="A459" s="5">
        <v>2022</v>
      </c>
      <c r="B459" s="2" t="s">
        <v>473</v>
      </c>
      <c r="C459" s="2" t="s">
        <v>724</v>
      </c>
      <c r="D459" s="2" t="s">
        <v>663</v>
      </c>
      <c r="H459" s="24"/>
      <c r="I459" s="2">
        <v>525978399</v>
      </c>
      <c r="J459" s="2">
        <v>10515789</v>
      </c>
      <c r="K459" s="2">
        <v>55559929</v>
      </c>
      <c r="L459" s="2">
        <v>11295191</v>
      </c>
      <c r="M459" s="2">
        <v>4510073</v>
      </c>
      <c r="P459" s="2">
        <v>49</v>
      </c>
      <c r="Q459" s="2">
        <v>1958311</v>
      </c>
      <c r="S459" s="2"/>
      <c r="T459" s="2"/>
      <c r="U459" s="2"/>
      <c r="V459" s="2"/>
      <c r="Z459" s="23"/>
      <c r="AA459" s="23"/>
      <c r="AB459" s="23"/>
      <c r="AC459" s="23"/>
      <c r="AD459" s="23"/>
      <c r="AE459" s="23"/>
      <c r="AF459" s="23"/>
      <c r="AG459" s="23"/>
      <c r="AH459" s="23"/>
      <c r="AI459" s="2">
        <v>241929</v>
      </c>
    </row>
    <row r="460" spans="1:35" x14ac:dyDescent="0.2">
      <c r="A460" s="5">
        <v>2022</v>
      </c>
      <c r="B460" s="2" t="s">
        <v>473</v>
      </c>
      <c r="C460" s="2" t="s">
        <v>725</v>
      </c>
      <c r="D460" s="2" t="s">
        <v>663</v>
      </c>
      <c r="H460" s="24"/>
      <c r="I460" s="2">
        <v>890141572</v>
      </c>
      <c r="J460" s="2">
        <v>40643358</v>
      </c>
      <c r="K460" s="2">
        <v>126128286</v>
      </c>
      <c r="L460" s="2">
        <v>19139665</v>
      </c>
      <c r="M460" s="2">
        <v>5357734</v>
      </c>
      <c r="P460" s="2">
        <v>49</v>
      </c>
      <c r="Q460" s="2">
        <v>1958311</v>
      </c>
      <c r="S460" s="2"/>
      <c r="T460" s="2"/>
      <c r="U460" s="2"/>
      <c r="V460" s="2"/>
      <c r="Z460" s="23"/>
      <c r="AA460" s="23"/>
      <c r="AB460" s="23"/>
      <c r="AC460" s="23"/>
      <c r="AD460" s="23"/>
      <c r="AE460" s="23"/>
      <c r="AF460" s="23"/>
      <c r="AG460" s="23"/>
      <c r="AH460" s="23"/>
      <c r="AI460" s="2">
        <v>790257</v>
      </c>
    </row>
    <row r="461" spans="1:35" x14ac:dyDescent="0.2">
      <c r="A461" s="5">
        <v>2022</v>
      </c>
      <c r="B461" s="2" t="s">
        <v>473</v>
      </c>
      <c r="C461" s="2" t="s">
        <v>726</v>
      </c>
      <c r="D461" s="2" t="s">
        <v>663</v>
      </c>
      <c r="H461" s="24"/>
      <c r="I461" s="2">
        <v>637644039</v>
      </c>
      <c r="J461" s="2">
        <v>59824839</v>
      </c>
      <c r="K461" s="2">
        <v>58985409</v>
      </c>
      <c r="L461" s="2">
        <v>16230026</v>
      </c>
      <c r="M461" s="2">
        <v>4698798</v>
      </c>
      <c r="P461" s="2">
        <v>49</v>
      </c>
      <c r="Q461" s="2">
        <v>1958311</v>
      </c>
      <c r="S461" s="2"/>
      <c r="T461" s="2"/>
      <c r="U461" s="2"/>
      <c r="V461" s="2"/>
      <c r="Z461" s="23"/>
      <c r="AA461" s="23"/>
      <c r="AB461" s="23"/>
      <c r="AC461" s="23"/>
      <c r="AD461" s="23"/>
      <c r="AE461" s="23"/>
      <c r="AF461" s="23"/>
      <c r="AG461" s="23"/>
      <c r="AH461" s="23"/>
      <c r="AI461" s="2">
        <v>459981</v>
      </c>
    </row>
    <row r="462" spans="1:35" x14ac:dyDescent="0.2">
      <c r="A462" s="5">
        <v>2022</v>
      </c>
      <c r="B462" s="2" t="s">
        <v>473</v>
      </c>
      <c r="C462" s="2" t="s">
        <v>727</v>
      </c>
      <c r="D462" s="2" t="s">
        <v>663</v>
      </c>
      <c r="H462" s="24"/>
      <c r="I462" s="2">
        <v>513845294</v>
      </c>
      <c r="J462" s="2">
        <v>5332179</v>
      </c>
      <c r="K462" s="2">
        <v>42432139</v>
      </c>
      <c r="L462" s="2">
        <v>11928918</v>
      </c>
      <c r="M462" s="2">
        <v>5138227</v>
      </c>
      <c r="P462" s="2">
        <v>410</v>
      </c>
      <c r="Q462" s="2">
        <v>1958311</v>
      </c>
      <c r="S462" s="2"/>
      <c r="T462" s="2"/>
      <c r="U462" s="2"/>
      <c r="V462" s="2"/>
      <c r="Z462" s="23"/>
      <c r="AA462" s="23"/>
      <c r="AB462" s="23"/>
      <c r="AC462" s="23"/>
      <c r="AD462" s="23"/>
      <c r="AE462" s="23"/>
      <c r="AF462" s="23"/>
      <c r="AG462" s="23"/>
      <c r="AH462" s="23"/>
      <c r="AI462" s="2">
        <v>249017</v>
      </c>
    </row>
    <row r="463" spans="1:35" x14ac:dyDescent="0.2">
      <c r="A463" s="5">
        <v>2022</v>
      </c>
      <c r="B463" s="2" t="s">
        <v>473</v>
      </c>
      <c r="C463" s="2" t="s">
        <v>728</v>
      </c>
      <c r="D463" s="2" t="s">
        <v>663</v>
      </c>
      <c r="H463" s="24"/>
      <c r="I463" s="2">
        <v>700663380</v>
      </c>
      <c r="J463" s="2">
        <v>9523895</v>
      </c>
      <c r="K463" s="2">
        <v>77843710</v>
      </c>
      <c r="L463" s="2">
        <v>13371284</v>
      </c>
      <c r="M463" s="2">
        <v>4939844</v>
      </c>
      <c r="P463" s="2">
        <v>49</v>
      </c>
      <c r="Q463" s="2">
        <v>1958311</v>
      </c>
      <c r="S463" s="2"/>
      <c r="T463" s="2"/>
      <c r="U463" s="2"/>
      <c r="V463" s="2"/>
      <c r="Z463" s="23"/>
      <c r="AA463" s="23"/>
      <c r="AB463" s="23"/>
      <c r="AC463" s="23"/>
      <c r="AD463" s="23"/>
      <c r="AE463" s="23"/>
      <c r="AF463" s="23"/>
      <c r="AG463" s="23"/>
      <c r="AH463" s="23"/>
      <c r="AI463" s="2">
        <v>293354</v>
      </c>
    </row>
    <row r="464" spans="1:35" x14ac:dyDescent="0.2">
      <c r="A464" s="5">
        <v>2022</v>
      </c>
      <c r="B464" s="2" t="s">
        <v>473</v>
      </c>
      <c r="C464" s="2" t="s">
        <v>729</v>
      </c>
      <c r="D464" s="2" t="s">
        <v>663</v>
      </c>
      <c r="H464" s="24"/>
      <c r="I464" s="2">
        <v>494287735</v>
      </c>
      <c r="J464" s="2">
        <v>12260021</v>
      </c>
      <c r="K464" s="2">
        <v>45857734</v>
      </c>
      <c r="L464" s="2">
        <v>12454467</v>
      </c>
      <c r="M464" s="2">
        <v>4379365</v>
      </c>
      <c r="P464" s="2">
        <v>49</v>
      </c>
      <c r="Q464" s="2">
        <v>1958311</v>
      </c>
      <c r="S464" s="2"/>
      <c r="T464" s="2"/>
      <c r="U464" s="2"/>
      <c r="V464" s="2"/>
      <c r="Z464" s="23"/>
      <c r="AA464" s="23"/>
      <c r="AB464" s="23"/>
      <c r="AC464" s="23"/>
      <c r="AD464" s="23"/>
      <c r="AE464" s="23"/>
      <c r="AF464" s="23"/>
      <c r="AG464" s="23"/>
      <c r="AH464" s="23"/>
      <c r="AI464" s="2">
        <v>229459</v>
      </c>
    </row>
    <row r="465" spans="1:35" x14ac:dyDescent="0.2">
      <c r="A465" s="5">
        <v>2022</v>
      </c>
      <c r="B465" s="2" t="s">
        <v>473</v>
      </c>
      <c r="C465" s="2" t="s">
        <v>730</v>
      </c>
      <c r="D465" s="2" t="s">
        <v>663</v>
      </c>
      <c r="H465" s="24"/>
      <c r="I465" s="2">
        <v>746276084</v>
      </c>
      <c r="J465" s="2">
        <v>16304170</v>
      </c>
      <c r="K465" s="2">
        <v>117486524</v>
      </c>
      <c r="L465" s="2">
        <v>16390037</v>
      </c>
      <c r="M465" s="2">
        <v>5081755</v>
      </c>
      <c r="P465" s="2">
        <v>49</v>
      </c>
      <c r="Q465" s="2">
        <v>1958311</v>
      </c>
      <c r="S465" s="2"/>
      <c r="T465" s="2"/>
      <c r="U465" s="2"/>
      <c r="V465" s="2"/>
      <c r="Z465" s="23"/>
      <c r="AA465" s="23"/>
      <c r="AB465" s="23"/>
      <c r="AC465" s="23"/>
      <c r="AD465" s="23"/>
      <c r="AE465" s="23"/>
      <c r="AF465" s="23"/>
      <c r="AG465" s="23"/>
      <c r="AH465" s="23"/>
      <c r="AI465" s="2">
        <v>460851</v>
      </c>
    </row>
    <row r="466" spans="1:35" x14ac:dyDescent="0.2">
      <c r="A466" s="5">
        <v>2022</v>
      </c>
      <c r="B466" s="2" t="s">
        <v>473</v>
      </c>
      <c r="C466" s="2" t="s">
        <v>482</v>
      </c>
      <c r="D466" s="2" t="s">
        <v>663</v>
      </c>
      <c r="H466" s="24"/>
      <c r="I466" s="2">
        <v>609734565</v>
      </c>
      <c r="J466" s="2">
        <v>50471771</v>
      </c>
      <c r="K466" s="2">
        <v>28925497</v>
      </c>
      <c r="L466" s="2">
        <v>72577939</v>
      </c>
      <c r="M466" s="2">
        <v>4896635</v>
      </c>
      <c r="P466" s="2">
        <v>49</v>
      </c>
      <c r="Q466" s="2">
        <v>1958311</v>
      </c>
      <c r="S466" s="2"/>
      <c r="T466" s="2"/>
      <c r="U466" s="2"/>
      <c r="V466" s="2"/>
      <c r="Z466" s="23"/>
      <c r="AA466" s="23"/>
      <c r="AB466" s="23"/>
      <c r="AC466" s="23"/>
      <c r="AD466" s="23"/>
      <c r="AE466" s="23"/>
      <c r="AF466" s="23"/>
      <c r="AG466" s="23"/>
      <c r="AH466" s="23"/>
      <c r="AI466" s="2">
        <v>1113965</v>
      </c>
    </row>
    <row r="467" spans="1:35" x14ac:dyDescent="0.2">
      <c r="A467" s="5">
        <v>2022</v>
      </c>
      <c r="B467" s="2" t="s">
        <v>721</v>
      </c>
      <c r="C467" s="2" t="s">
        <v>731</v>
      </c>
      <c r="D467" s="2" t="s">
        <v>663</v>
      </c>
      <c r="H467" s="24"/>
      <c r="I467" s="2">
        <v>833301560</v>
      </c>
      <c r="J467" s="2">
        <v>5986471</v>
      </c>
      <c r="K467" s="2">
        <v>185155477</v>
      </c>
      <c r="L467" s="2">
        <v>4591357</v>
      </c>
      <c r="M467" s="2">
        <v>5388286</v>
      </c>
      <c r="O467" s="24"/>
      <c r="P467" s="2">
        <v>56161</v>
      </c>
      <c r="Q467" s="2">
        <v>1958311</v>
      </c>
      <c r="S467" s="2"/>
      <c r="T467" s="2"/>
      <c r="U467" s="2"/>
      <c r="V467" s="2"/>
      <c r="Z467" s="23"/>
      <c r="AA467" s="23"/>
      <c r="AB467" s="23"/>
      <c r="AC467" s="23"/>
      <c r="AD467" s="23"/>
      <c r="AE467" s="23"/>
      <c r="AF467" s="23"/>
      <c r="AG467" s="23"/>
      <c r="AH467" s="23"/>
      <c r="AI467" s="2">
        <v>12080691</v>
      </c>
    </row>
    <row r="468" spans="1:35" x14ac:dyDescent="0.2">
      <c r="A468" s="5">
        <v>2022</v>
      </c>
      <c r="B468" s="2" t="s">
        <v>721</v>
      </c>
      <c r="C468" s="2" t="s">
        <v>732</v>
      </c>
      <c r="D468" s="2" t="s">
        <v>663</v>
      </c>
      <c r="H468" s="24"/>
      <c r="I468" s="2">
        <v>536573279</v>
      </c>
      <c r="J468" s="2">
        <v>0</v>
      </c>
      <c r="K468" s="2">
        <v>67127607</v>
      </c>
      <c r="L468" s="2">
        <v>5391373</v>
      </c>
      <c r="M468" s="2">
        <v>5182076</v>
      </c>
      <c r="O468" s="24"/>
      <c r="P468" s="2">
        <v>149406</v>
      </c>
      <c r="Q468" s="2">
        <v>1958311</v>
      </c>
      <c r="S468" s="2"/>
      <c r="T468" s="2"/>
      <c r="U468" s="2"/>
      <c r="V468" s="2"/>
      <c r="Z468" s="23"/>
      <c r="AA468" s="23"/>
      <c r="AB468" s="23"/>
      <c r="AC468" s="23"/>
      <c r="AD468" s="23"/>
      <c r="AE468" s="23"/>
      <c r="AF468" s="23"/>
      <c r="AG468" s="23"/>
      <c r="AH468" s="23"/>
      <c r="AI468" s="2">
        <v>6312883</v>
      </c>
    </row>
    <row r="469" spans="1:35" x14ac:dyDescent="0.2">
      <c r="A469" s="5">
        <v>2022</v>
      </c>
      <c r="B469" s="2" t="s">
        <v>722</v>
      </c>
      <c r="C469" s="2" t="s">
        <v>733</v>
      </c>
      <c r="D469" s="2" t="s">
        <v>663</v>
      </c>
      <c r="H469" s="24"/>
      <c r="I469" s="2">
        <v>717540694</v>
      </c>
      <c r="J469" s="2">
        <v>11193094</v>
      </c>
      <c r="K469" s="2">
        <v>155626923</v>
      </c>
      <c r="L469" s="2">
        <v>7300547</v>
      </c>
      <c r="M469" s="2">
        <v>5194852</v>
      </c>
      <c r="O469" s="24"/>
      <c r="P469" s="2">
        <v>54670</v>
      </c>
      <c r="Q469" s="2">
        <v>1958311</v>
      </c>
      <c r="S469" s="2"/>
      <c r="T469" s="2"/>
      <c r="U469" s="2"/>
      <c r="V469" s="2"/>
      <c r="Z469" s="23"/>
      <c r="AA469" s="23"/>
      <c r="AB469" s="23"/>
      <c r="AC469" s="23"/>
      <c r="AD469" s="23"/>
      <c r="AE469" s="23"/>
      <c r="AF469" s="23"/>
      <c r="AG469" s="23"/>
      <c r="AH469" s="23"/>
      <c r="AI469" s="2">
        <v>17903536</v>
      </c>
    </row>
    <row r="470" spans="1:35" x14ac:dyDescent="0.2">
      <c r="A470" s="5">
        <v>2022</v>
      </c>
      <c r="B470" s="2" t="s">
        <v>722</v>
      </c>
      <c r="C470" s="2" t="s">
        <v>734</v>
      </c>
      <c r="D470" s="2" t="s">
        <v>663</v>
      </c>
      <c r="H470" s="24"/>
      <c r="I470" s="2">
        <v>939405513</v>
      </c>
      <c r="J470" s="2">
        <v>9347274</v>
      </c>
      <c r="K470" s="2">
        <v>202340026</v>
      </c>
      <c r="L470" s="2">
        <v>8796916</v>
      </c>
      <c r="M470" s="2">
        <v>5675552</v>
      </c>
      <c r="O470" s="24"/>
      <c r="P470" s="2">
        <v>56824</v>
      </c>
      <c r="Q470" s="2">
        <v>1958311</v>
      </c>
      <c r="S470" s="2"/>
      <c r="T470" s="2"/>
      <c r="U470" s="2"/>
      <c r="V470" s="2"/>
      <c r="Z470" s="23"/>
      <c r="AA470" s="23"/>
      <c r="AB470" s="23"/>
      <c r="AC470" s="23"/>
      <c r="AD470" s="23"/>
      <c r="AE470" s="23"/>
      <c r="AF470" s="23"/>
      <c r="AG470" s="23"/>
      <c r="AH470" s="23"/>
      <c r="AI470" s="2">
        <v>59847888</v>
      </c>
    </row>
    <row r="471" spans="1:35" x14ac:dyDescent="0.2">
      <c r="A471" s="5">
        <v>2022</v>
      </c>
      <c r="B471" s="2" t="s">
        <v>722</v>
      </c>
      <c r="C471" s="2" t="s">
        <v>735</v>
      </c>
      <c r="D471" s="2" t="s">
        <v>663</v>
      </c>
      <c r="H471" s="24"/>
      <c r="I471" s="2">
        <v>1072534185</v>
      </c>
      <c r="J471" s="2">
        <v>25550653</v>
      </c>
      <c r="K471" s="2">
        <v>309982432</v>
      </c>
      <c r="L471" s="2">
        <v>9308774</v>
      </c>
      <c r="M471" s="2">
        <v>6173291</v>
      </c>
      <c r="O471" s="24"/>
      <c r="P471" s="2">
        <v>62053</v>
      </c>
      <c r="Q471" s="2">
        <v>1958311</v>
      </c>
      <c r="S471" s="2"/>
      <c r="T471" s="2"/>
      <c r="U471" s="2"/>
      <c r="V471" s="2"/>
      <c r="Z471" s="23"/>
      <c r="AA471" s="23"/>
      <c r="AB471" s="23"/>
      <c r="AC471" s="23"/>
      <c r="AD471" s="23"/>
      <c r="AE471" s="23"/>
      <c r="AF471" s="23"/>
      <c r="AG471" s="23"/>
      <c r="AH471" s="23"/>
      <c r="AI471" s="2">
        <v>65075639</v>
      </c>
    </row>
    <row r="472" spans="1:35" x14ac:dyDescent="0.2">
      <c r="A472" s="5">
        <v>2022</v>
      </c>
      <c r="B472" s="2" t="s">
        <v>721</v>
      </c>
      <c r="C472" s="2" t="s">
        <v>736</v>
      </c>
      <c r="D472" s="2" t="s">
        <v>663</v>
      </c>
      <c r="H472" s="24"/>
      <c r="I472" s="2">
        <v>781730762</v>
      </c>
      <c r="J472" s="2">
        <v>8324467</v>
      </c>
      <c r="K472" s="2">
        <v>143426960</v>
      </c>
      <c r="L472" s="2">
        <v>7594926</v>
      </c>
      <c r="M472" s="2">
        <v>8704055</v>
      </c>
      <c r="O472" s="24"/>
      <c r="P472" s="2">
        <v>217324</v>
      </c>
      <c r="Q472" s="2">
        <v>1958311</v>
      </c>
      <c r="S472" s="2"/>
      <c r="T472" s="2"/>
      <c r="U472" s="2"/>
      <c r="V472" s="2"/>
      <c r="Z472" s="23"/>
      <c r="AA472" s="23"/>
      <c r="AB472" s="23"/>
      <c r="AC472" s="23"/>
      <c r="AD472" s="23"/>
      <c r="AE472" s="23"/>
      <c r="AF472" s="23"/>
      <c r="AG472" s="23"/>
      <c r="AH472" s="23"/>
      <c r="AI472" s="2">
        <v>12208047</v>
      </c>
    </row>
    <row r="473" spans="1:35" x14ac:dyDescent="0.2">
      <c r="A473" s="5">
        <v>2022</v>
      </c>
      <c r="B473" s="2" t="s">
        <v>722</v>
      </c>
      <c r="C473" s="2" t="s">
        <v>491</v>
      </c>
      <c r="D473" s="2" t="s">
        <v>663</v>
      </c>
      <c r="H473" s="24"/>
      <c r="I473" s="2">
        <v>569742255</v>
      </c>
      <c r="J473" s="2">
        <v>54171364</v>
      </c>
      <c r="L473" s="2">
        <v>26308540</v>
      </c>
      <c r="M473" s="2">
        <v>4644249</v>
      </c>
      <c r="O473" s="24"/>
      <c r="P473" s="2">
        <v>55694</v>
      </c>
      <c r="Q473" s="2">
        <v>1958311</v>
      </c>
      <c r="S473" s="2"/>
      <c r="T473" s="2"/>
      <c r="U473" s="2"/>
      <c r="V473" s="2"/>
      <c r="Z473" s="23"/>
      <c r="AA473" s="23"/>
      <c r="AB473" s="23"/>
      <c r="AC473" s="23"/>
      <c r="AD473" s="23"/>
      <c r="AE473" s="23"/>
      <c r="AF473" s="23"/>
      <c r="AG473" s="23"/>
      <c r="AH473" s="23"/>
      <c r="AI473" s="2">
        <v>52512537</v>
      </c>
    </row>
    <row r="474" spans="1:35" x14ac:dyDescent="0.2">
      <c r="A474" s="5">
        <v>2022</v>
      </c>
      <c r="B474" s="2" t="s">
        <v>721</v>
      </c>
      <c r="C474" s="2" t="s">
        <v>492</v>
      </c>
      <c r="D474" s="2" t="s">
        <v>663</v>
      </c>
      <c r="H474" s="24"/>
      <c r="I474" s="2">
        <v>432159814</v>
      </c>
      <c r="J474" s="2">
        <v>9528714</v>
      </c>
      <c r="L474" s="2">
        <v>7543655</v>
      </c>
      <c r="M474" s="2">
        <v>4490928</v>
      </c>
      <c r="O474" s="24"/>
      <c r="P474" s="2">
        <v>57473</v>
      </c>
      <c r="Q474" s="2">
        <v>1958311</v>
      </c>
      <c r="S474" s="2"/>
      <c r="T474" s="2"/>
      <c r="U474" s="2"/>
      <c r="V474" s="2"/>
      <c r="Z474" s="23"/>
      <c r="AA474" s="23"/>
      <c r="AB474" s="23"/>
      <c r="AC474" s="23"/>
      <c r="AD474" s="23"/>
      <c r="AE474" s="23"/>
      <c r="AF474" s="23"/>
      <c r="AG474" s="23"/>
      <c r="AH474" s="23"/>
      <c r="AI474" s="2">
        <v>3640543</v>
      </c>
    </row>
    <row r="475" spans="1:35" x14ac:dyDescent="0.2">
      <c r="A475" s="5">
        <v>2022</v>
      </c>
      <c r="B475" s="2" t="s">
        <v>721</v>
      </c>
      <c r="C475" s="2" t="s">
        <v>737</v>
      </c>
      <c r="D475" s="2" t="s">
        <v>663</v>
      </c>
      <c r="H475" s="24"/>
      <c r="I475" s="2">
        <v>371041136</v>
      </c>
      <c r="J475" s="2">
        <v>7632850</v>
      </c>
      <c r="K475" s="2">
        <v>51401741</v>
      </c>
      <c r="L475" s="2">
        <v>15075087</v>
      </c>
      <c r="M475" s="2">
        <v>71305000</v>
      </c>
      <c r="O475" s="24"/>
      <c r="P475" s="2">
        <v>217041</v>
      </c>
      <c r="Q475" s="2">
        <v>1958311</v>
      </c>
      <c r="S475" s="2"/>
      <c r="T475" s="2"/>
      <c r="U475" s="2"/>
      <c r="V475" s="2"/>
      <c r="Z475" s="23"/>
      <c r="AA475" s="23"/>
      <c r="AB475" s="23"/>
      <c r="AC475" s="23"/>
      <c r="AD475" s="23"/>
      <c r="AE475" s="23"/>
      <c r="AF475" s="23"/>
      <c r="AG475" s="23"/>
      <c r="AH475" s="23"/>
      <c r="AI475" s="2">
        <v>3428649</v>
      </c>
    </row>
    <row r="476" spans="1:35" x14ac:dyDescent="0.2">
      <c r="A476" s="5">
        <v>2022</v>
      </c>
      <c r="B476" s="2" t="s">
        <v>722</v>
      </c>
      <c r="C476" s="2" t="s">
        <v>738</v>
      </c>
      <c r="D476" s="2" t="s">
        <v>663</v>
      </c>
      <c r="H476" s="24"/>
      <c r="I476" s="2">
        <v>374284147</v>
      </c>
      <c r="J476" s="2">
        <v>4501872</v>
      </c>
      <c r="K476" s="2">
        <v>79436622</v>
      </c>
      <c r="L476" s="2">
        <v>4713112</v>
      </c>
      <c r="M476" s="2">
        <v>4530427</v>
      </c>
      <c r="O476" s="24"/>
      <c r="P476" s="2">
        <v>52991</v>
      </c>
      <c r="Q476" s="2">
        <v>1958311</v>
      </c>
      <c r="S476" s="2"/>
      <c r="T476" s="2"/>
      <c r="U476" s="2"/>
      <c r="V476" s="2"/>
      <c r="Z476" s="23"/>
      <c r="AA476" s="23"/>
      <c r="AB476" s="23"/>
      <c r="AC476" s="23"/>
      <c r="AD476" s="23"/>
      <c r="AE476" s="23"/>
      <c r="AF476" s="23"/>
      <c r="AG476" s="23"/>
      <c r="AH476" s="23"/>
      <c r="AI476" s="2">
        <v>5820077</v>
      </c>
    </row>
    <row r="477" spans="1:35" x14ac:dyDescent="0.2">
      <c r="A477" s="5">
        <v>2022</v>
      </c>
      <c r="B477" s="2" t="s">
        <v>473</v>
      </c>
      <c r="C477" s="2" t="s">
        <v>723</v>
      </c>
      <c r="D477" s="2" t="s">
        <v>671</v>
      </c>
      <c r="E477" s="2">
        <v>8304925</v>
      </c>
      <c r="G477" s="24">
        <v>8304925</v>
      </c>
      <c r="H477" s="24"/>
      <c r="S477" s="2"/>
      <c r="T477" s="2"/>
      <c r="U477" s="2"/>
      <c r="V477" s="2"/>
      <c r="Z477" s="23"/>
      <c r="AA477" s="23"/>
      <c r="AB477" s="23"/>
      <c r="AC477" s="23"/>
      <c r="AD477" s="23"/>
      <c r="AE477" s="23"/>
      <c r="AF477" s="23"/>
      <c r="AG477" s="23"/>
      <c r="AH477" s="23"/>
      <c r="AI477" s="7"/>
    </row>
    <row r="478" spans="1:35" x14ac:dyDescent="0.2">
      <c r="A478" s="5">
        <v>2022</v>
      </c>
      <c r="B478" s="2" t="s">
        <v>473</v>
      </c>
      <c r="C478" s="2" t="s">
        <v>724</v>
      </c>
      <c r="D478" s="2" t="s">
        <v>671</v>
      </c>
      <c r="E478" s="2">
        <v>39093893</v>
      </c>
      <c r="G478" s="24">
        <v>39093893</v>
      </c>
      <c r="H478" s="24"/>
      <c r="S478" s="2"/>
      <c r="T478" s="2"/>
      <c r="U478" s="2"/>
      <c r="V478" s="2"/>
      <c r="Z478" s="23"/>
      <c r="AA478" s="23"/>
      <c r="AB478" s="23"/>
      <c r="AC478" s="23"/>
      <c r="AD478" s="23"/>
      <c r="AE478" s="23"/>
      <c r="AF478" s="23"/>
      <c r="AG478" s="23"/>
      <c r="AH478" s="23"/>
      <c r="AI478" s="7"/>
    </row>
    <row r="479" spans="1:35" x14ac:dyDescent="0.2">
      <c r="A479" s="5">
        <v>2022</v>
      </c>
      <c r="B479" s="2" t="s">
        <v>473</v>
      </c>
      <c r="C479" s="2" t="s">
        <v>725</v>
      </c>
      <c r="D479" s="2" t="s">
        <v>671</v>
      </c>
      <c r="E479" s="2">
        <v>45515544</v>
      </c>
      <c r="G479" s="24">
        <v>45515544</v>
      </c>
      <c r="H479" s="24"/>
      <c r="S479" s="2"/>
      <c r="T479" s="2"/>
      <c r="U479" s="2"/>
      <c r="V479" s="2"/>
      <c r="Z479" s="23"/>
      <c r="AA479" s="23"/>
      <c r="AB479" s="23"/>
      <c r="AC479" s="23"/>
      <c r="AD479" s="23"/>
      <c r="AE479" s="23"/>
      <c r="AF479" s="23"/>
      <c r="AG479" s="23"/>
      <c r="AH479" s="23"/>
      <c r="AI479" s="7"/>
    </row>
    <row r="480" spans="1:35" x14ac:dyDescent="0.2">
      <c r="A480" s="5">
        <v>2022</v>
      </c>
      <c r="B480" s="2" t="s">
        <v>473</v>
      </c>
      <c r="C480" s="2" t="s">
        <v>726</v>
      </c>
      <c r="D480" s="2" t="s">
        <v>671</v>
      </c>
      <c r="E480" s="2">
        <v>28812153</v>
      </c>
      <c r="G480" s="24">
        <v>28812153</v>
      </c>
      <c r="H480" s="24"/>
      <c r="S480" s="2"/>
      <c r="T480" s="2"/>
      <c r="U480" s="2"/>
      <c r="V480" s="2"/>
      <c r="Z480" s="23"/>
      <c r="AA480" s="23"/>
      <c r="AB480" s="23"/>
      <c r="AC480" s="23"/>
      <c r="AD480" s="23"/>
      <c r="AE480" s="23"/>
      <c r="AF480" s="23"/>
      <c r="AG480" s="23"/>
      <c r="AH480" s="23"/>
      <c r="AI480" s="7"/>
    </row>
    <row r="481" spans="1:35" x14ac:dyDescent="0.2">
      <c r="A481" s="5">
        <v>2022</v>
      </c>
      <c r="B481" s="2" t="s">
        <v>473</v>
      </c>
      <c r="C481" s="2" t="s">
        <v>727</v>
      </c>
      <c r="D481" s="2" t="s">
        <v>671</v>
      </c>
      <c r="E481" s="2">
        <v>17301210</v>
      </c>
      <c r="G481" s="24">
        <v>17301210</v>
      </c>
      <c r="H481" s="24"/>
      <c r="S481" s="2"/>
      <c r="T481" s="2"/>
      <c r="U481" s="2"/>
      <c r="V481" s="2"/>
      <c r="Z481" s="23"/>
      <c r="AA481" s="23"/>
      <c r="AB481" s="23"/>
      <c r="AC481" s="23"/>
      <c r="AD481" s="23"/>
      <c r="AE481" s="23"/>
      <c r="AF481" s="23"/>
      <c r="AG481" s="23"/>
      <c r="AH481" s="23"/>
      <c r="AI481" s="7"/>
    </row>
    <row r="482" spans="1:35" x14ac:dyDescent="0.2">
      <c r="A482" s="5">
        <v>2022</v>
      </c>
      <c r="B482" s="2" t="s">
        <v>473</v>
      </c>
      <c r="C482" s="2" t="s">
        <v>728</v>
      </c>
      <c r="D482" s="2" t="s">
        <v>671</v>
      </c>
      <c r="E482" s="2">
        <v>11969633</v>
      </c>
      <c r="G482" s="24">
        <v>11969633</v>
      </c>
      <c r="H482" s="24"/>
      <c r="S482" s="2"/>
      <c r="T482" s="2"/>
      <c r="U482" s="2"/>
      <c r="V482" s="2"/>
      <c r="Z482" s="23"/>
      <c r="AA482" s="23"/>
      <c r="AB482" s="23"/>
      <c r="AC482" s="23"/>
      <c r="AD482" s="23"/>
      <c r="AE482" s="23"/>
      <c r="AF482" s="23"/>
      <c r="AG482" s="23"/>
      <c r="AH482" s="23"/>
      <c r="AI482" s="7"/>
    </row>
    <row r="483" spans="1:35" x14ac:dyDescent="0.2">
      <c r="A483" s="5">
        <v>2022</v>
      </c>
      <c r="B483" s="2" t="s">
        <v>473</v>
      </c>
      <c r="C483" s="2" t="s">
        <v>729</v>
      </c>
      <c r="D483" s="2" t="s">
        <v>671</v>
      </c>
      <c r="E483" s="2">
        <v>14288899</v>
      </c>
      <c r="G483" s="24">
        <v>14288899</v>
      </c>
      <c r="H483" s="24"/>
      <c r="S483" s="2"/>
      <c r="T483" s="2"/>
      <c r="U483" s="2"/>
      <c r="V483" s="2"/>
      <c r="Z483" s="23"/>
      <c r="AA483" s="23"/>
      <c r="AB483" s="23"/>
      <c r="AC483" s="23"/>
      <c r="AD483" s="23"/>
      <c r="AE483" s="23"/>
      <c r="AF483" s="23"/>
      <c r="AG483" s="23"/>
      <c r="AH483" s="23"/>
      <c r="AI483" s="7"/>
    </row>
    <row r="484" spans="1:35" x14ac:dyDescent="0.2">
      <c r="A484" s="5">
        <v>2022</v>
      </c>
      <c r="B484" s="2" t="s">
        <v>473</v>
      </c>
      <c r="C484" s="2" t="s">
        <v>730</v>
      </c>
      <c r="D484" s="2" t="s">
        <v>671</v>
      </c>
      <c r="E484" s="2">
        <v>27753410</v>
      </c>
      <c r="G484" s="24">
        <v>27753410</v>
      </c>
      <c r="H484" s="24"/>
      <c r="S484" s="2"/>
      <c r="T484" s="2"/>
      <c r="U484" s="2"/>
      <c r="V484" s="2"/>
      <c r="Z484" s="23"/>
      <c r="AA484" s="23"/>
      <c r="AB484" s="23"/>
      <c r="AC484" s="23"/>
      <c r="AD484" s="23"/>
      <c r="AE484" s="23"/>
      <c r="AF484" s="23"/>
      <c r="AG484" s="23"/>
      <c r="AH484" s="23"/>
      <c r="AI484" s="7"/>
    </row>
    <row r="485" spans="1:35" x14ac:dyDescent="0.2">
      <c r="A485" s="5">
        <v>2022</v>
      </c>
      <c r="B485" s="2" t="s">
        <v>473</v>
      </c>
      <c r="C485" s="2" t="s">
        <v>482</v>
      </c>
      <c r="D485" s="2" t="s">
        <v>671</v>
      </c>
      <c r="E485" s="2">
        <v>5554457</v>
      </c>
      <c r="G485" s="24">
        <v>5554457</v>
      </c>
      <c r="H485" s="24"/>
      <c r="S485" s="2"/>
      <c r="T485" s="2"/>
      <c r="U485" s="2"/>
      <c r="V485" s="2"/>
      <c r="Z485" s="23"/>
      <c r="AA485" s="23"/>
      <c r="AB485" s="23"/>
      <c r="AC485" s="23"/>
      <c r="AD485" s="23"/>
      <c r="AE485" s="23"/>
      <c r="AF485" s="23"/>
      <c r="AG485" s="23"/>
      <c r="AH485" s="23"/>
      <c r="AI485" s="7"/>
    </row>
    <row r="486" spans="1:35" x14ac:dyDescent="0.2">
      <c r="A486" s="5">
        <v>2022</v>
      </c>
      <c r="B486" s="2" t="s">
        <v>721</v>
      </c>
      <c r="C486" s="2" t="s">
        <v>731</v>
      </c>
      <c r="D486" s="2" t="s">
        <v>671</v>
      </c>
      <c r="E486" s="2">
        <v>39702164</v>
      </c>
      <c r="H486" s="24"/>
      <c r="S486" s="2"/>
      <c r="T486" s="2"/>
      <c r="U486" s="2"/>
      <c r="V486" s="2"/>
      <c r="Z486" s="23"/>
      <c r="AA486" s="23"/>
      <c r="AB486" s="23"/>
      <c r="AC486" s="23"/>
      <c r="AD486" s="23"/>
      <c r="AE486" s="23"/>
      <c r="AF486" s="23"/>
      <c r="AG486" s="23"/>
      <c r="AH486" s="23"/>
      <c r="AI486" s="7"/>
    </row>
    <row r="487" spans="1:35" x14ac:dyDescent="0.2">
      <c r="A487" s="5">
        <v>2022</v>
      </c>
      <c r="B487" s="2" t="s">
        <v>721</v>
      </c>
      <c r="C487" s="2" t="s">
        <v>732</v>
      </c>
      <c r="D487" s="2" t="s">
        <v>671</v>
      </c>
      <c r="E487" s="2">
        <v>19876932</v>
      </c>
      <c r="H487" s="24"/>
      <c r="S487" s="2"/>
      <c r="T487" s="2"/>
      <c r="U487" s="2"/>
      <c r="V487" s="2"/>
      <c r="Z487" s="23"/>
      <c r="AA487" s="23"/>
      <c r="AB487" s="23"/>
      <c r="AC487" s="23"/>
      <c r="AD487" s="23"/>
      <c r="AE487" s="23"/>
      <c r="AF487" s="23"/>
      <c r="AG487" s="23"/>
      <c r="AH487" s="23"/>
      <c r="AI487" s="7"/>
    </row>
    <row r="488" spans="1:35" x14ac:dyDescent="0.2">
      <c r="A488" s="5">
        <v>2022</v>
      </c>
      <c r="B488" s="2" t="s">
        <v>722</v>
      </c>
      <c r="C488" s="2" t="s">
        <v>733</v>
      </c>
      <c r="D488" s="2" t="s">
        <v>671</v>
      </c>
      <c r="E488" s="2">
        <v>34234943</v>
      </c>
      <c r="H488" s="24"/>
      <c r="S488" s="2"/>
      <c r="T488" s="2"/>
      <c r="U488" s="2"/>
      <c r="V488" s="2"/>
      <c r="Z488" s="23"/>
      <c r="AA488" s="23"/>
      <c r="AB488" s="23"/>
      <c r="AC488" s="23"/>
      <c r="AD488" s="23"/>
      <c r="AE488" s="23"/>
      <c r="AF488" s="23"/>
      <c r="AG488" s="23"/>
      <c r="AH488" s="23"/>
      <c r="AI488" s="7"/>
    </row>
    <row r="489" spans="1:35" x14ac:dyDescent="0.2">
      <c r="A489" s="5">
        <v>2022</v>
      </c>
      <c r="B489" s="2" t="s">
        <v>722</v>
      </c>
      <c r="C489" s="2" t="s">
        <v>734</v>
      </c>
      <c r="D489" s="2" t="s">
        <v>671</v>
      </c>
      <c r="E489" s="2">
        <v>71647646</v>
      </c>
      <c r="H489" s="24"/>
      <c r="S489" s="2"/>
      <c r="T489" s="2"/>
      <c r="U489" s="2"/>
      <c r="V489" s="2"/>
      <c r="Z489" s="23"/>
      <c r="AA489" s="23"/>
      <c r="AB489" s="23"/>
      <c r="AC489" s="23"/>
      <c r="AD489" s="23"/>
      <c r="AE489" s="23"/>
      <c r="AF489" s="23"/>
      <c r="AG489" s="23"/>
      <c r="AH489" s="23"/>
      <c r="AI489" s="7"/>
    </row>
    <row r="490" spans="1:35" x14ac:dyDescent="0.2">
      <c r="A490" s="5">
        <v>2022</v>
      </c>
      <c r="B490" s="2" t="s">
        <v>722</v>
      </c>
      <c r="C490" s="2" t="s">
        <v>735</v>
      </c>
      <c r="D490" s="2" t="s">
        <v>671</v>
      </c>
      <c r="E490" s="2">
        <v>103332589</v>
      </c>
      <c r="H490" s="24"/>
      <c r="S490" s="2"/>
      <c r="T490" s="2"/>
      <c r="U490" s="2"/>
      <c r="V490" s="2"/>
      <c r="Z490" s="23"/>
      <c r="AA490" s="23"/>
      <c r="AB490" s="23"/>
      <c r="AC490" s="23"/>
      <c r="AD490" s="23"/>
      <c r="AE490" s="23"/>
      <c r="AF490" s="23"/>
      <c r="AG490" s="23"/>
      <c r="AH490" s="23"/>
      <c r="AI490" s="7"/>
    </row>
    <row r="491" spans="1:35" x14ac:dyDescent="0.2">
      <c r="A491" s="5">
        <v>2022</v>
      </c>
      <c r="B491" s="2" t="s">
        <v>721</v>
      </c>
      <c r="C491" s="2" t="s">
        <v>736</v>
      </c>
      <c r="D491" s="2" t="s">
        <v>671</v>
      </c>
      <c r="E491" s="2">
        <v>32663090</v>
      </c>
      <c r="H491" s="24"/>
      <c r="S491" s="2"/>
      <c r="T491" s="2"/>
      <c r="U491" s="2"/>
      <c r="V491" s="2"/>
      <c r="Z491" s="23"/>
      <c r="AA491" s="23"/>
      <c r="AB491" s="23"/>
      <c r="AC491" s="23"/>
      <c r="AD491" s="23"/>
      <c r="AE491" s="23"/>
      <c r="AF491" s="23"/>
      <c r="AG491" s="23"/>
      <c r="AH491" s="23"/>
      <c r="AI491" s="7"/>
    </row>
    <row r="492" spans="1:35" x14ac:dyDescent="0.2">
      <c r="A492" s="5">
        <v>2022</v>
      </c>
      <c r="B492" s="2" t="s">
        <v>722</v>
      </c>
      <c r="C492" s="2" t="s">
        <v>491</v>
      </c>
      <c r="D492" s="2" t="s">
        <v>671</v>
      </c>
      <c r="E492" s="2">
        <v>12876215</v>
      </c>
      <c r="H492" s="24"/>
      <c r="S492" s="2"/>
      <c r="T492" s="2"/>
      <c r="U492" s="2"/>
      <c r="V492" s="2"/>
      <c r="Z492" s="23"/>
      <c r="AA492" s="23"/>
      <c r="AB492" s="23"/>
      <c r="AC492" s="23"/>
      <c r="AD492" s="23"/>
      <c r="AE492" s="23"/>
      <c r="AF492" s="23"/>
      <c r="AG492" s="23"/>
      <c r="AH492" s="23"/>
      <c r="AI492" s="7"/>
    </row>
    <row r="493" spans="1:35" x14ac:dyDescent="0.2">
      <c r="A493" s="5">
        <v>2022</v>
      </c>
      <c r="B493" s="2" t="s">
        <v>721</v>
      </c>
      <c r="C493" s="2" t="s">
        <v>492</v>
      </c>
      <c r="D493" s="2" t="s">
        <v>671</v>
      </c>
      <c r="E493" s="2">
        <v>16413225</v>
      </c>
      <c r="H493" s="24"/>
      <c r="S493" s="2"/>
      <c r="T493" s="2"/>
      <c r="U493" s="2"/>
      <c r="V493" s="2"/>
      <c r="Z493" s="23"/>
      <c r="AA493" s="23"/>
      <c r="AB493" s="23"/>
      <c r="AC493" s="23"/>
      <c r="AD493" s="23"/>
      <c r="AE493" s="23"/>
      <c r="AF493" s="23"/>
      <c r="AG493" s="23"/>
      <c r="AH493" s="23"/>
      <c r="AI493" s="7"/>
    </row>
    <row r="494" spans="1:35" x14ac:dyDescent="0.2">
      <c r="A494" s="5">
        <v>2022</v>
      </c>
      <c r="B494" s="2" t="s">
        <v>721</v>
      </c>
      <c r="C494" s="2" t="s">
        <v>737</v>
      </c>
      <c r="D494" s="2" t="s">
        <v>671</v>
      </c>
      <c r="E494" s="2">
        <v>8787464</v>
      </c>
      <c r="H494" s="24"/>
      <c r="S494" s="2"/>
      <c r="T494" s="2"/>
      <c r="U494" s="2"/>
      <c r="V494" s="2"/>
      <c r="Z494" s="23"/>
      <c r="AA494" s="23"/>
      <c r="AB494" s="23"/>
      <c r="AC494" s="23"/>
      <c r="AD494" s="23"/>
      <c r="AE494" s="23"/>
      <c r="AF494" s="23"/>
      <c r="AG494" s="23"/>
      <c r="AH494" s="23"/>
      <c r="AI494" s="7"/>
    </row>
    <row r="495" spans="1:35" x14ac:dyDescent="0.2">
      <c r="A495" s="5">
        <v>2022</v>
      </c>
      <c r="B495" s="2" t="s">
        <v>722</v>
      </c>
      <c r="C495" s="2" t="s">
        <v>738</v>
      </c>
      <c r="D495" s="2" t="s">
        <v>671</v>
      </c>
      <c r="E495" s="2">
        <v>29309041</v>
      </c>
      <c r="H495" s="24"/>
      <c r="S495" s="2"/>
      <c r="T495" s="2"/>
      <c r="U495" s="2"/>
      <c r="V495" s="2"/>
      <c r="Z495" s="23"/>
      <c r="AA495" s="23"/>
      <c r="AB495" s="23"/>
      <c r="AC495" s="23"/>
      <c r="AD495" s="23"/>
      <c r="AE495" s="23"/>
      <c r="AF495" s="23"/>
      <c r="AG495" s="23"/>
      <c r="AH495" s="23"/>
      <c r="AI495" s="7"/>
    </row>
    <row r="496" spans="1:35" x14ac:dyDescent="0.2">
      <c r="A496" s="5">
        <v>2022</v>
      </c>
      <c r="B496" s="2" t="s">
        <v>473</v>
      </c>
      <c r="C496" s="2" t="s">
        <v>723</v>
      </c>
      <c r="D496" s="2" t="s">
        <v>680</v>
      </c>
      <c r="H496" s="24"/>
      <c r="S496" s="2"/>
      <c r="T496" s="2"/>
      <c r="U496" s="2"/>
      <c r="V496" s="2"/>
      <c r="Z496" s="23"/>
      <c r="AA496" s="23"/>
      <c r="AB496" s="23"/>
      <c r="AC496" s="23"/>
      <c r="AD496" s="23"/>
      <c r="AE496" s="23"/>
      <c r="AF496" s="23"/>
      <c r="AG496" s="23"/>
      <c r="AH496" s="23"/>
      <c r="AI496" s="7"/>
    </row>
    <row r="497" spans="1:35" x14ac:dyDescent="0.2">
      <c r="A497" s="5">
        <v>2022</v>
      </c>
      <c r="B497" s="2" t="s">
        <v>473</v>
      </c>
      <c r="C497" s="2" t="s">
        <v>724</v>
      </c>
      <c r="D497" s="2" t="s">
        <v>680</v>
      </c>
      <c r="H497" s="24"/>
      <c r="S497" s="2"/>
      <c r="T497" s="2"/>
      <c r="U497" s="2"/>
      <c r="V497" s="2"/>
      <c r="Z497" s="23"/>
      <c r="AA497" s="23"/>
      <c r="AB497" s="23"/>
      <c r="AC497" s="23"/>
      <c r="AD497" s="23"/>
      <c r="AE497" s="23"/>
      <c r="AF497" s="23"/>
      <c r="AG497" s="23"/>
      <c r="AH497" s="23"/>
      <c r="AI497" s="7"/>
    </row>
    <row r="498" spans="1:35" x14ac:dyDescent="0.2">
      <c r="A498" s="5">
        <v>2022</v>
      </c>
      <c r="B498" s="2" t="s">
        <v>473</v>
      </c>
      <c r="C498" s="2" t="s">
        <v>725</v>
      </c>
      <c r="D498" s="2" t="s">
        <v>680</v>
      </c>
      <c r="H498" s="24"/>
      <c r="S498" s="2"/>
      <c r="T498" s="2"/>
      <c r="U498" s="2"/>
      <c r="V498" s="2"/>
      <c r="Z498" s="23"/>
      <c r="AA498" s="23"/>
      <c r="AB498" s="23"/>
      <c r="AC498" s="23"/>
      <c r="AD498" s="23"/>
      <c r="AE498" s="23"/>
      <c r="AF498" s="23"/>
      <c r="AG498" s="23"/>
      <c r="AH498" s="23"/>
      <c r="AI498" s="7"/>
    </row>
    <row r="499" spans="1:35" x14ac:dyDescent="0.2">
      <c r="A499" s="5">
        <v>2022</v>
      </c>
      <c r="B499" s="2" t="s">
        <v>473</v>
      </c>
      <c r="C499" s="2" t="s">
        <v>726</v>
      </c>
      <c r="D499" s="2" t="s">
        <v>680</v>
      </c>
      <c r="H499" s="24"/>
      <c r="S499" s="2"/>
      <c r="T499" s="2"/>
      <c r="U499" s="2"/>
      <c r="V499" s="2"/>
      <c r="Z499" s="23"/>
      <c r="AA499" s="23"/>
      <c r="AB499" s="23"/>
      <c r="AC499" s="23"/>
      <c r="AD499" s="23"/>
      <c r="AE499" s="23"/>
      <c r="AF499" s="23"/>
      <c r="AG499" s="23"/>
      <c r="AH499" s="23"/>
      <c r="AI499" s="7"/>
    </row>
    <row r="500" spans="1:35" x14ac:dyDescent="0.2">
      <c r="A500" s="5">
        <v>2022</v>
      </c>
      <c r="B500" s="2" t="s">
        <v>473</v>
      </c>
      <c r="C500" s="2" t="s">
        <v>727</v>
      </c>
      <c r="D500" s="2" t="s">
        <v>680</v>
      </c>
      <c r="H500" s="24"/>
      <c r="S500" s="2"/>
      <c r="T500" s="2"/>
      <c r="U500" s="2"/>
      <c r="V500" s="2"/>
      <c r="Z500" s="23"/>
      <c r="AA500" s="23"/>
      <c r="AB500" s="23"/>
      <c r="AC500" s="23"/>
      <c r="AD500" s="23"/>
      <c r="AE500" s="23"/>
      <c r="AF500" s="23"/>
      <c r="AG500" s="23"/>
      <c r="AH500" s="23"/>
      <c r="AI500" s="7"/>
    </row>
    <row r="501" spans="1:35" x14ac:dyDescent="0.2">
      <c r="A501" s="5">
        <v>2022</v>
      </c>
      <c r="B501" s="2" t="s">
        <v>473</v>
      </c>
      <c r="C501" s="2" t="s">
        <v>728</v>
      </c>
      <c r="D501" s="2" t="s">
        <v>680</v>
      </c>
      <c r="H501" s="24"/>
      <c r="S501" s="2"/>
      <c r="T501" s="2"/>
      <c r="U501" s="2"/>
      <c r="V501" s="2"/>
      <c r="Z501" s="23"/>
      <c r="AA501" s="23"/>
      <c r="AB501" s="23"/>
      <c r="AC501" s="23"/>
      <c r="AD501" s="23"/>
      <c r="AE501" s="23"/>
      <c r="AF501" s="23"/>
      <c r="AG501" s="23"/>
      <c r="AH501" s="23"/>
      <c r="AI501" s="7"/>
    </row>
    <row r="502" spans="1:35" x14ac:dyDescent="0.2">
      <c r="A502" s="5">
        <v>2022</v>
      </c>
      <c r="B502" s="2" t="s">
        <v>473</v>
      </c>
      <c r="C502" s="2" t="s">
        <v>729</v>
      </c>
      <c r="D502" s="2" t="s">
        <v>680</v>
      </c>
      <c r="H502" s="24"/>
      <c r="S502" s="2"/>
      <c r="T502" s="2"/>
      <c r="U502" s="2"/>
      <c r="V502" s="2"/>
      <c r="Z502" s="23"/>
      <c r="AA502" s="23"/>
      <c r="AB502" s="23"/>
      <c r="AC502" s="23"/>
      <c r="AD502" s="23"/>
      <c r="AE502" s="23"/>
      <c r="AF502" s="23"/>
      <c r="AG502" s="23"/>
      <c r="AH502" s="23"/>
      <c r="AI502" s="7"/>
    </row>
    <row r="503" spans="1:35" x14ac:dyDescent="0.2">
      <c r="A503" s="5">
        <v>2022</v>
      </c>
      <c r="B503" s="2" t="s">
        <v>473</v>
      </c>
      <c r="C503" s="2" t="s">
        <v>730</v>
      </c>
      <c r="D503" s="2" t="s">
        <v>680</v>
      </c>
      <c r="H503" s="24"/>
      <c r="S503" s="2"/>
      <c r="T503" s="2"/>
      <c r="U503" s="2"/>
      <c r="V503" s="2"/>
      <c r="Z503" s="23"/>
      <c r="AA503" s="23"/>
      <c r="AB503" s="23"/>
      <c r="AC503" s="23"/>
      <c r="AD503" s="23"/>
      <c r="AE503" s="23"/>
      <c r="AF503" s="23"/>
      <c r="AG503" s="23"/>
      <c r="AH503" s="23"/>
      <c r="AI503" s="7"/>
    </row>
    <row r="504" spans="1:35" x14ac:dyDescent="0.2">
      <c r="A504" s="5">
        <v>2022</v>
      </c>
      <c r="B504" s="2" t="s">
        <v>473</v>
      </c>
      <c r="C504" s="2" t="s">
        <v>482</v>
      </c>
      <c r="D504" s="2" t="s">
        <v>680</v>
      </c>
      <c r="H504" s="24"/>
      <c r="S504" s="2"/>
      <c r="T504" s="2"/>
      <c r="U504" s="2"/>
      <c r="V504" s="2"/>
      <c r="Z504" s="23"/>
      <c r="AA504" s="23"/>
      <c r="AB504" s="23"/>
      <c r="AC504" s="23"/>
      <c r="AD504" s="23"/>
      <c r="AE504" s="23"/>
      <c r="AF504" s="23"/>
      <c r="AG504" s="23"/>
      <c r="AH504" s="23"/>
      <c r="AI504" s="7"/>
    </row>
    <row r="505" spans="1:35" x14ac:dyDescent="0.2">
      <c r="A505" s="5">
        <v>2022</v>
      </c>
      <c r="B505" s="2" t="s">
        <v>721</v>
      </c>
      <c r="C505" s="2" t="s">
        <v>731</v>
      </c>
      <c r="D505" s="2" t="s">
        <v>680</v>
      </c>
      <c r="H505" s="24"/>
      <c r="S505" s="2"/>
      <c r="T505" s="2"/>
      <c r="U505" s="2"/>
      <c r="V505" s="2"/>
      <c r="Z505" s="23"/>
      <c r="AA505" s="23"/>
      <c r="AB505" s="23"/>
      <c r="AC505" s="23"/>
      <c r="AD505" s="23"/>
      <c r="AE505" s="23"/>
      <c r="AF505" s="23"/>
      <c r="AG505" s="23"/>
      <c r="AH505" s="23"/>
      <c r="AI505" s="7"/>
    </row>
    <row r="506" spans="1:35" x14ac:dyDescent="0.2">
      <c r="A506" s="5">
        <v>2022</v>
      </c>
      <c r="B506" s="2" t="s">
        <v>721</v>
      </c>
      <c r="C506" s="2" t="s">
        <v>732</v>
      </c>
      <c r="D506" s="2" t="s">
        <v>680</v>
      </c>
      <c r="H506" s="24"/>
      <c r="S506" s="2"/>
      <c r="T506" s="2"/>
      <c r="U506" s="2"/>
      <c r="V506" s="2"/>
      <c r="Z506" s="23"/>
      <c r="AA506" s="23"/>
      <c r="AB506" s="23"/>
      <c r="AC506" s="23"/>
      <c r="AD506" s="23"/>
      <c r="AE506" s="23"/>
      <c r="AF506" s="23"/>
      <c r="AG506" s="23"/>
      <c r="AH506" s="23"/>
      <c r="AI506" s="7"/>
    </row>
    <row r="507" spans="1:35" x14ac:dyDescent="0.2">
      <c r="A507" s="5">
        <v>2022</v>
      </c>
      <c r="B507" s="2" t="s">
        <v>722</v>
      </c>
      <c r="C507" s="2" t="s">
        <v>733</v>
      </c>
      <c r="D507" s="2" t="s">
        <v>680</v>
      </c>
      <c r="H507" s="24"/>
      <c r="S507" s="2"/>
      <c r="T507" s="2"/>
      <c r="U507" s="2"/>
      <c r="V507" s="2"/>
      <c r="Z507" s="23"/>
      <c r="AA507" s="23"/>
      <c r="AB507" s="23"/>
      <c r="AC507" s="23"/>
      <c r="AD507" s="23"/>
      <c r="AE507" s="23"/>
      <c r="AF507" s="23"/>
      <c r="AG507" s="23"/>
      <c r="AH507" s="23"/>
      <c r="AI507" s="7"/>
    </row>
    <row r="508" spans="1:35" x14ac:dyDescent="0.2">
      <c r="A508" s="5">
        <v>2022</v>
      </c>
      <c r="B508" s="2" t="s">
        <v>722</v>
      </c>
      <c r="C508" s="2" t="s">
        <v>734</v>
      </c>
      <c r="D508" s="2" t="s">
        <v>680</v>
      </c>
      <c r="H508" s="24"/>
      <c r="S508" s="2"/>
      <c r="T508" s="2"/>
      <c r="U508" s="2"/>
      <c r="V508" s="2"/>
      <c r="Z508" s="23"/>
      <c r="AA508" s="23"/>
      <c r="AB508" s="23"/>
      <c r="AC508" s="23"/>
      <c r="AD508" s="23"/>
      <c r="AE508" s="23"/>
      <c r="AF508" s="23"/>
      <c r="AG508" s="23"/>
      <c r="AH508" s="23"/>
      <c r="AI508" s="7"/>
    </row>
    <row r="509" spans="1:35" x14ac:dyDescent="0.2">
      <c r="A509" s="5">
        <v>2022</v>
      </c>
      <c r="B509" s="2" t="s">
        <v>722</v>
      </c>
      <c r="C509" s="2" t="s">
        <v>735</v>
      </c>
      <c r="D509" s="2" t="s">
        <v>680</v>
      </c>
      <c r="H509" s="24"/>
      <c r="S509" s="2"/>
      <c r="T509" s="2"/>
      <c r="U509" s="2"/>
      <c r="V509" s="2"/>
      <c r="Z509" s="23"/>
      <c r="AA509" s="23"/>
      <c r="AB509" s="23"/>
      <c r="AC509" s="23"/>
      <c r="AD509" s="23"/>
      <c r="AE509" s="23"/>
      <c r="AF509" s="23"/>
      <c r="AG509" s="23"/>
      <c r="AH509" s="23"/>
      <c r="AI509" s="7"/>
    </row>
    <row r="510" spans="1:35" x14ac:dyDescent="0.2">
      <c r="A510" s="5">
        <v>2022</v>
      </c>
      <c r="B510" s="2" t="s">
        <v>721</v>
      </c>
      <c r="C510" s="2" t="s">
        <v>736</v>
      </c>
      <c r="D510" s="2" t="s">
        <v>680</v>
      </c>
      <c r="H510" s="24"/>
      <c r="S510" s="2"/>
      <c r="T510" s="2"/>
      <c r="U510" s="2"/>
      <c r="V510" s="2"/>
      <c r="Z510" s="23"/>
      <c r="AA510" s="23"/>
      <c r="AB510" s="23"/>
      <c r="AC510" s="23"/>
      <c r="AD510" s="23"/>
      <c r="AE510" s="23"/>
      <c r="AF510" s="23"/>
      <c r="AG510" s="23"/>
      <c r="AH510" s="23"/>
      <c r="AI510" s="7"/>
    </row>
    <row r="511" spans="1:35" x14ac:dyDescent="0.2">
      <c r="A511" s="5">
        <v>2022</v>
      </c>
      <c r="B511" s="2" t="s">
        <v>722</v>
      </c>
      <c r="C511" s="2" t="s">
        <v>491</v>
      </c>
      <c r="D511" s="2" t="s">
        <v>680</v>
      </c>
      <c r="H511" s="24"/>
      <c r="S511" s="2"/>
      <c r="T511" s="2"/>
      <c r="U511" s="2"/>
      <c r="V511" s="2"/>
      <c r="Z511" s="23"/>
      <c r="AA511" s="23"/>
      <c r="AB511" s="23"/>
      <c r="AC511" s="23"/>
      <c r="AD511" s="23"/>
      <c r="AE511" s="23"/>
      <c r="AF511" s="23"/>
      <c r="AG511" s="23"/>
      <c r="AH511" s="23"/>
      <c r="AI511" s="7"/>
    </row>
    <row r="512" spans="1:35" x14ac:dyDescent="0.2">
      <c r="A512" s="5">
        <v>2022</v>
      </c>
      <c r="B512" s="2" t="s">
        <v>721</v>
      </c>
      <c r="C512" s="2" t="s">
        <v>492</v>
      </c>
      <c r="D512" s="2" t="s">
        <v>680</v>
      </c>
      <c r="H512" s="24"/>
      <c r="S512" s="2"/>
      <c r="T512" s="2"/>
      <c r="U512" s="2"/>
      <c r="V512" s="2"/>
      <c r="Z512" s="23"/>
      <c r="AA512" s="23"/>
      <c r="AB512" s="23"/>
      <c r="AC512" s="23"/>
      <c r="AD512" s="23"/>
      <c r="AE512" s="23"/>
      <c r="AF512" s="23"/>
      <c r="AG512" s="23"/>
      <c r="AH512" s="23"/>
      <c r="AI512" s="7"/>
    </row>
    <row r="513" spans="1:35" x14ac:dyDescent="0.2">
      <c r="A513" s="5">
        <v>2022</v>
      </c>
      <c r="B513" s="2" t="s">
        <v>721</v>
      </c>
      <c r="C513" s="2" t="s">
        <v>737</v>
      </c>
      <c r="D513" s="2" t="s">
        <v>680</v>
      </c>
      <c r="H513" s="24"/>
      <c r="S513" s="2"/>
      <c r="T513" s="2"/>
      <c r="U513" s="2"/>
      <c r="V513" s="2"/>
      <c r="Z513" s="23"/>
      <c r="AA513" s="23"/>
      <c r="AB513" s="23"/>
      <c r="AC513" s="23"/>
      <c r="AD513" s="23"/>
      <c r="AE513" s="23"/>
      <c r="AF513" s="23"/>
      <c r="AG513" s="23"/>
      <c r="AH513" s="23"/>
      <c r="AI513" s="7"/>
    </row>
    <row r="514" spans="1:35" x14ac:dyDescent="0.2">
      <c r="A514" s="5">
        <v>2022</v>
      </c>
      <c r="B514" s="2" t="s">
        <v>722</v>
      </c>
      <c r="C514" s="2" t="s">
        <v>738</v>
      </c>
      <c r="D514" s="2" t="s">
        <v>680</v>
      </c>
      <c r="H514" s="24"/>
      <c r="S514" s="2"/>
      <c r="T514" s="2"/>
      <c r="U514" s="2"/>
      <c r="V514" s="2"/>
      <c r="Z514" s="23"/>
      <c r="AA514" s="23"/>
      <c r="AB514" s="23"/>
      <c r="AC514" s="23"/>
      <c r="AD514" s="23"/>
      <c r="AE514" s="23"/>
      <c r="AF514" s="23"/>
      <c r="AG514" s="23"/>
      <c r="AH514" s="23"/>
      <c r="AI514" s="7"/>
    </row>
    <row r="515" spans="1:35" x14ac:dyDescent="0.2">
      <c r="A515" s="5">
        <v>2022</v>
      </c>
      <c r="B515" s="2" t="s">
        <v>473</v>
      </c>
      <c r="C515" s="2" t="s">
        <v>723</v>
      </c>
      <c r="D515" s="2" t="s">
        <v>672</v>
      </c>
      <c r="E515" s="2">
        <v>7295296</v>
      </c>
      <c r="G515" s="24">
        <v>7295296</v>
      </c>
      <c r="H515" s="24"/>
      <c r="S515" s="2"/>
      <c r="T515" s="2"/>
      <c r="U515" s="2"/>
      <c r="V515" s="2"/>
      <c r="Z515" s="23"/>
      <c r="AA515" s="23"/>
      <c r="AB515" s="23"/>
      <c r="AC515" s="23"/>
      <c r="AD515" s="23"/>
      <c r="AE515" s="23"/>
      <c r="AF515" s="23"/>
      <c r="AG515" s="23"/>
      <c r="AH515" s="23"/>
      <c r="AI515" s="7"/>
    </row>
    <row r="516" spans="1:35" x14ac:dyDescent="0.2">
      <c r="A516" s="5">
        <v>2022</v>
      </c>
      <c r="B516" s="2" t="s">
        <v>473</v>
      </c>
      <c r="C516" s="2" t="s">
        <v>724</v>
      </c>
      <c r="D516" s="2" t="s">
        <v>672</v>
      </c>
      <c r="E516" s="2">
        <v>32927206</v>
      </c>
      <c r="G516" s="24">
        <v>32927206</v>
      </c>
      <c r="H516" s="24"/>
      <c r="S516" s="2"/>
      <c r="T516" s="2"/>
      <c r="U516" s="2"/>
      <c r="V516" s="2"/>
      <c r="Z516" s="23"/>
      <c r="AA516" s="23"/>
      <c r="AB516" s="23"/>
      <c r="AC516" s="23"/>
      <c r="AD516" s="23"/>
      <c r="AE516" s="23"/>
      <c r="AF516" s="23"/>
      <c r="AG516" s="23"/>
      <c r="AH516" s="23"/>
      <c r="AI516" s="7"/>
    </row>
    <row r="517" spans="1:35" x14ac:dyDescent="0.2">
      <c r="A517" s="5">
        <v>2022</v>
      </c>
      <c r="B517" s="2" t="s">
        <v>473</v>
      </c>
      <c r="C517" s="2" t="s">
        <v>725</v>
      </c>
      <c r="D517" s="2" t="s">
        <v>672</v>
      </c>
      <c r="E517" s="2">
        <v>4629911</v>
      </c>
      <c r="G517" s="24">
        <v>4629911</v>
      </c>
      <c r="H517" s="24"/>
      <c r="S517" s="2"/>
      <c r="T517" s="2"/>
      <c r="U517" s="2"/>
      <c r="V517" s="2"/>
      <c r="Z517" s="23"/>
      <c r="AA517" s="23"/>
      <c r="AB517" s="23"/>
      <c r="AC517" s="23"/>
      <c r="AD517" s="23"/>
      <c r="AE517" s="23"/>
      <c r="AF517" s="23"/>
      <c r="AG517" s="23"/>
      <c r="AH517" s="23"/>
      <c r="AI517" s="7"/>
    </row>
    <row r="518" spans="1:35" x14ac:dyDescent="0.2">
      <c r="A518" s="5">
        <v>2022</v>
      </c>
      <c r="B518" s="2" t="s">
        <v>473</v>
      </c>
      <c r="C518" s="2" t="s">
        <v>726</v>
      </c>
      <c r="D518" s="2" t="s">
        <v>672</v>
      </c>
      <c r="E518" s="2">
        <v>7700083</v>
      </c>
      <c r="G518" s="24">
        <v>7700083</v>
      </c>
      <c r="H518" s="24"/>
      <c r="S518" s="2"/>
      <c r="T518" s="2"/>
      <c r="U518" s="2"/>
      <c r="V518" s="2"/>
      <c r="Z518" s="23"/>
      <c r="AA518" s="23"/>
      <c r="AB518" s="23"/>
      <c r="AC518" s="23"/>
      <c r="AD518" s="23"/>
      <c r="AE518" s="23"/>
      <c r="AF518" s="23"/>
      <c r="AG518" s="23"/>
      <c r="AH518" s="23"/>
      <c r="AI518" s="7"/>
    </row>
    <row r="519" spans="1:35" x14ac:dyDescent="0.2">
      <c r="A519" s="5">
        <v>2022</v>
      </c>
      <c r="B519" s="2" t="s">
        <v>473</v>
      </c>
      <c r="C519" s="2" t="s">
        <v>727</v>
      </c>
      <c r="D519" s="2" t="s">
        <v>672</v>
      </c>
      <c r="E519" s="2">
        <v>12595857</v>
      </c>
      <c r="G519" s="24">
        <v>12595857</v>
      </c>
      <c r="H519" s="24"/>
      <c r="S519" s="2"/>
      <c r="T519" s="2"/>
      <c r="U519" s="2"/>
      <c r="V519" s="2"/>
      <c r="Z519" s="23"/>
      <c r="AA519" s="23"/>
      <c r="AB519" s="23"/>
      <c r="AC519" s="23"/>
      <c r="AD519" s="23"/>
      <c r="AE519" s="23"/>
      <c r="AF519" s="23"/>
      <c r="AG519" s="23"/>
      <c r="AH519" s="23"/>
      <c r="AI519" s="7"/>
    </row>
    <row r="520" spans="1:35" x14ac:dyDescent="0.2">
      <c r="A520" s="5">
        <v>2022</v>
      </c>
      <c r="B520" s="2" t="s">
        <v>473</v>
      </c>
      <c r="C520" s="2" t="s">
        <v>728</v>
      </c>
      <c r="D520" s="2" t="s">
        <v>672</v>
      </c>
      <c r="E520" s="2">
        <v>14008910</v>
      </c>
      <c r="G520" s="24">
        <v>14008910</v>
      </c>
      <c r="H520" s="24"/>
      <c r="S520" s="2"/>
      <c r="T520" s="2"/>
      <c r="U520" s="2"/>
      <c r="V520" s="2"/>
      <c r="Z520" s="23"/>
      <c r="AA520" s="23"/>
      <c r="AB520" s="23"/>
      <c r="AC520" s="23"/>
      <c r="AD520" s="23"/>
      <c r="AE520" s="23"/>
      <c r="AF520" s="23"/>
      <c r="AG520" s="23"/>
      <c r="AH520" s="23"/>
      <c r="AI520" s="7"/>
    </row>
    <row r="521" spans="1:35" x14ac:dyDescent="0.2">
      <c r="A521" s="5">
        <v>2022</v>
      </c>
      <c r="B521" s="2" t="s">
        <v>473</v>
      </c>
      <c r="C521" s="2" t="s">
        <v>729</v>
      </c>
      <c r="D521" s="2" t="s">
        <v>672</v>
      </c>
      <c r="E521" s="2">
        <v>12689464</v>
      </c>
      <c r="G521" s="24">
        <v>12689464</v>
      </c>
      <c r="H521" s="24"/>
      <c r="S521" s="2"/>
      <c r="T521" s="2"/>
      <c r="U521" s="2"/>
      <c r="V521" s="2"/>
      <c r="Z521" s="23"/>
      <c r="AA521" s="23"/>
      <c r="AB521" s="23"/>
      <c r="AC521" s="23"/>
      <c r="AD521" s="23"/>
      <c r="AE521" s="23"/>
      <c r="AF521" s="23"/>
      <c r="AG521" s="23"/>
      <c r="AH521" s="23"/>
      <c r="AI521" s="7"/>
    </row>
    <row r="522" spans="1:35" x14ac:dyDescent="0.2">
      <c r="A522" s="5">
        <v>2022</v>
      </c>
      <c r="B522" s="2" t="s">
        <v>473</v>
      </c>
      <c r="C522" s="2" t="s">
        <v>730</v>
      </c>
      <c r="D522" s="2" t="s">
        <v>672</v>
      </c>
      <c r="E522" s="2">
        <v>12978277</v>
      </c>
      <c r="G522" s="24">
        <v>12978277</v>
      </c>
      <c r="H522" s="24"/>
      <c r="S522" s="2"/>
      <c r="T522" s="2"/>
      <c r="U522" s="2"/>
      <c r="V522" s="2"/>
      <c r="Z522" s="23"/>
      <c r="AA522" s="23"/>
      <c r="AB522" s="23"/>
      <c r="AC522" s="23"/>
      <c r="AD522" s="23"/>
      <c r="AE522" s="23"/>
      <c r="AF522" s="23"/>
      <c r="AG522" s="23"/>
      <c r="AH522" s="23"/>
      <c r="AI522" s="7"/>
    </row>
    <row r="523" spans="1:35" x14ac:dyDescent="0.2">
      <c r="A523" s="5">
        <v>2022</v>
      </c>
      <c r="B523" s="2" t="s">
        <v>473</v>
      </c>
      <c r="C523" s="2" t="s">
        <v>482</v>
      </c>
      <c r="D523" s="2" t="s">
        <v>672</v>
      </c>
      <c r="E523" s="2">
        <v>4486767</v>
      </c>
      <c r="G523" s="24">
        <v>4486767</v>
      </c>
      <c r="H523" s="24"/>
      <c r="S523" s="2"/>
      <c r="T523" s="2"/>
      <c r="U523" s="2"/>
      <c r="V523" s="2"/>
      <c r="Z523" s="23"/>
      <c r="AA523" s="23"/>
      <c r="AB523" s="23"/>
      <c r="AC523" s="23"/>
      <c r="AD523" s="23"/>
      <c r="AE523" s="23"/>
      <c r="AF523" s="23"/>
      <c r="AG523" s="23"/>
      <c r="AH523" s="23"/>
      <c r="AI523" s="7"/>
    </row>
    <row r="524" spans="1:35" x14ac:dyDescent="0.2">
      <c r="A524" s="5">
        <v>2022</v>
      </c>
      <c r="B524" s="2" t="s">
        <v>721</v>
      </c>
      <c r="C524" s="2" t="s">
        <v>731</v>
      </c>
      <c r="D524" s="2" t="s">
        <v>672</v>
      </c>
      <c r="E524" s="24">
        <v>108266459</v>
      </c>
      <c r="H524" s="24"/>
      <c r="S524" s="2"/>
      <c r="T524" s="2"/>
      <c r="U524" s="2"/>
      <c r="V524" s="2"/>
      <c r="Z524" s="23"/>
      <c r="AA524" s="23"/>
      <c r="AB524" s="23"/>
      <c r="AC524" s="23"/>
      <c r="AD524" s="23"/>
      <c r="AE524" s="23"/>
      <c r="AF524" s="23"/>
      <c r="AG524" s="23"/>
      <c r="AH524" s="23"/>
      <c r="AI524" s="7"/>
    </row>
    <row r="525" spans="1:35" x14ac:dyDescent="0.2">
      <c r="A525" s="5">
        <v>2022</v>
      </c>
      <c r="B525" s="2" t="s">
        <v>721</v>
      </c>
      <c r="C525" s="2" t="s">
        <v>732</v>
      </c>
      <c r="D525" s="2" t="s">
        <v>672</v>
      </c>
      <c r="E525" s="24">
        <v>73718604</v>
      </c>
      <c r="H525" s="24"/>
      <c r="S525" s="2"/>
      <c r="T525" s="2"/>
      <c r="U525" s="2"/>
      <c r="V525" s="2"/>
      <c r="Z525" s="23"/>
      <c r="AA525" s="23"/>
      <c r="AB525" s="23"/>
      <c r="AC525" s="23"/>
      <c r="AD525" s="23"/>
      <c r="AE525" s="23"/>
      <c r="AF525" s="23"/>
      <c r="AG525" s="23"/>
      <c r="AH525" s="23"/>
      <c r="AI525" s="7"/>
    </row>
    <row r="526" spans="1:35" x14ac:dyDescent="0.2">
      <c r="A526" s="5">
        <v>2022</v>
      </c>
      <c r="B526" s="2" t="s">
        <v>722</v>
      </c>
      <c r="C526" s="2" t="s">
        <v>733</v>
      </c>
      <c r="D526" s="2" t="s">
        <v>672</v>
      </c>
      <c r="E526" s="24">
        <v>28427637</v>
      </c>
      <c r="H526" s="24"/>
      <c r="S526" s="2"/>
      <c r="T526" s="2"/>
      <c r="U526" s="2"/>
      <c r="V526" s="2"/>
      <c r="Z526" s="23"/>
      <c r="AA526" s="23"/>
      <c r="AB526" s="23"/>
      <c r="AC526" s="23"/>
      <c r="AD526" s="23"/>
      <c r="AE526" s="23"/>
      <c r="AF526" s="23"/>
      <c r="AG526" s="23"/>
      <c r="AH526" s="23"/>
      <c r="AI526" s="7"/>
    </row>
    <row r="527" spans="1:35" x14ac:dyDescent="0.2">
      <c r="A527" s="5">
        <v>2022</v>
      </c>
      <c r="B527" s="2" t="s">
        <v>722</v>
      </c>
      <c r="C527" s="2" t="s">
        <v>734</v>
      </c>
      <c r="D527" s="2" t="s">
        <v>672</v>
      </c>
      <c r="E527" s="24">
        <v>70805229</v>
      </c>
      <c r="H527" s="24"/>
      <c r="S527" s="2"/>
      <c r="T527" s="2"/>
      <c r="U527" s="2"/>
      <c r="V527" s="2"/>
      <c r="Z527" s="23"/>
      <c r="AA527" s="23"/>
      <c r="AB527" s="23"/>
      <c r="AC527" s="23"/>
      <c r="AD527" s="23"/>
      <c r="AE527" s="23"/>
      <c r="AF527" s="23"/>
      <c r="AG527" s="23"/>
      <c r="AH527" s="23"/>
      <c r="AI527" s="7"/>
    </row>
    <row r="528" spans="1:35" x14ac:dyDescent="0.2">
      <c r="A528" s="5">
        <v>2022</v>
      </c>
      <c r="B528" s="2" t="s">
        <v>722</v>
      </c>
      <c r="C528" s="2" t="s">
        <v>735</v>
      </c>
      <c r="D528" s="2" t="s">
        <v>672</v>
      </c>
      <c r="E528" s="24">
        <v>21850516</v>
      </c>
      <c r="H528" s="24"/>
      <c r="S528" s="2"/>
      <c r="T528" s="2"/>
      <c r="U528" s="2"/>
      <c r="V528" s="2"/>
      <c r="Z528" s="23"/>
      <c r="AA528" s="23"/>
      <c r="AB528" s="23"/>
      <c r="AC528" s="23"/>
      <c r="AD528" s="23"/>
      <c r="AE528" s="23"/>
      <c r="AF528" s="23"/>
      <c r="AG528" s="23"/>
      <c r="AH528" s="23"/>
      <c r="AI528" s="7"/>
    </row>
    <row r="529" spans="1:35" x14ac:dyDescent="0.2">
      <c r="A529" s="5">
        <v>2022</v>
      </c>
      <c r="B529" s="2" t="s">
        <v>721</v>
      </c>
      <c r="C529" s="2" t="s">
        <v>736</v>
      </c>
      <c r="D529" s="2" t="s">
        <v>672</v>
      </c>
      <c r="E529" s="24">
        <v>94016965</v>
      </c>
      <c r="H529" s="24"/>
      <c r="S529" s="2"/>
      <c r="T529" s="2"/>
      <c r="U529" s="2"/>
      <c r="V529" s="2"/>
      <c r="Z529" s="23"/>
      <c r="AA529" s="23"/>
      <c r="AB529" s="23"/>
      <c r="AC529" s="23"/>
      <c r="AD529" s="23"/>
      <c r="AE529" s="23"/>
      <c r="AF529" s="23"/>
      <c r="AG529" s="23"/>
      <c r="AH529" s="23"/>
      <c r="AI529" s="7"/>
    </row>
    <row r="530" spans="1:35" x14ac:dyDescent="0.2">
      <c r="A530" s="5">
        <v>2022</v>
      </c>
      <c r="B530" s="2" t="s">
        <v>722</v>
      </c>
      <c r="C530" s="2" t="s">
        <v>491</v>
      </c>
      <c r="D530" s="2" t="s">
        <v>672</v>
      </c>
      <c r="E530" s="24">
        <v>121274615</v>
      </c>
      <c r="H530" s="24"/>
      <c r="S530" s="2"/>
      <c r="T530" s="2"/>
      <c r="U530" s="2"/>
      <c r="V530" s="2"/>
      <c r="Z530" s="23"/>
      <c r="AA530" s="23"/>
      <c r="AB530" s="23"/>
      <c r="AC530" s="23"/>
      <c r="AD530" s="23"/>
      <c r="AE530" s="23"/>
      <c r="AF530" s="23"/>
      <c r="AG530" s="23"/>
      <c r="AH530" s="23"/>
      <c r="AI530" s="7"/>
    </row>
    <row r="531" spans="1:35" x14ac:dyDescent="0.2">
      <c r="A531" s="5">
        <v>2022</v>
      </c>
      <c r="B531" s="2" t="s">
        <v>721</v>
      </c>
      <c r="C531" s="2" t="s">
        <v>492</v>
      </c>
      <c r="D531" s="2" t="s">
        <v>672</v>
      </c>
      <c r="E531" s="24">
        <v>9979671</v>
      </c>
      <c r="H531" s="24"/>
      <c r="S531" s="2"/>
      <c r="T531" s="2"/>
      <c r="U531" s="2"/>
      <c r="V531" s="2"/>
      <c r="Z531" s="23"/>
      <c r="AA531" s="23"/>
      <c r="AB531" s="23"/>
      <c r="AC531" s="23"/>
      <c r="AD531" s="23"/>
      <c r="AE531" s="23"/>
      <c r="AF531" s="23"/>
      <c r="AG531" s="23"/>
      <c r="AH531" s="23"/>
      <c r="AI531" s="7"/>
    </row>
    <row r="532" spans="1:35" x14ac:dyDescent="0.2">
      <c r="A532" s="5">
        <v>2022</v>
      </c>
      <c r="B532" s="2" t="s">
        <v>721</v>
      </c>
      <c r="C532" s="2" t="s">
        <v>737</v>
      </c>
      <c r="D532" s="2" t="s">
        <v>672</v>
      </c>
      <c r="E532" s="24">
        <v>39002853</v>
      </c>
      <c r="H532" s="24"/>
      <c r="S532" s="2"/>
      <c r="T532" s="2"/>
      <c r="U532" s="2"/>
      <c r="V532" s="2"/>
      <c r="Z532" s="23"/>
      <c r="AA532" s="23"/>
      <c r="AB532" s="23"/>
      <c r="AC532" s="23"/>
      <c r="AD532" s="23"/>
      <c r="AE532" s="23"/>
      <c r="AF532" s="23"/>
      <c r="AG532" s="23"/>
      <c r="AH532" s="23"/>
      <c r="AI532" s="7"/>
    </row>
    <row r="533" spans="1:35" x14ac:dyDescent="0.2">
      <c r="A533" s="5">
        <v>2022</v>
      </c>
      <c r="B533" s="2" t="s">
        <v>722</v>
      </c>
      <c r="C533" s="2" t="s">
        <v>738</v>
      </c>
      <c r="D533" s="2" t="s">
        <v>672</v>
      </c>
      <c r="E533" s="24">
        <v>19937381</v>
      </c>
      <c r="H533" s="24"/>
      <c r="S533" s="2"/>
      <c r="T533" s="2"/>
      <c r="U533" s="2"/>
      <c r="V533" s="2"/>
      <c r="Z533" s="23"/>
      <c r="AA533" s="23"/>
      <c r="AB533" s="23"/>
      <c r="AC533" s="23"/>
      <c r="AD533" s="23"/>
      <c r="AE533" s="23"/>
      <c r="AF533" s="23"/>
      <c r="AG533" s="23"/>
      <c r="AH533" s="23"/>
      <c r="AI533" s="7"/>
    </row>
    <row r="534" spans="1:35" x14ac:dyDescent="0.2">
      <c r="A534" s="5">
        <v>2022</v>
      </c>
      <c r="B534" s="2" t="s">
        <v>473</v>
      </c>
      <c r="C534" s="2" t="s">
        <v>723</v>
      </c>
      <c r="D534" s="2" t="s">
        <v>678</v>
      </c>
      <c r="F534" s="2">
        <v>0</v>
      </c>
      <c r="H534" s="24"/>
      <c r="S534" s="2"/>
      <c r="T534" s="2"/>
      <c r="U534" s="2"/>
      <c r="V534" s="2"/>
      <c r="Z534" s="23"/>
      <c r="AA534" s="23"/>
      <c r="AB534" s="23"/>
      <c r="AC534" s="23"/>
      <c r="AD534" s="23"/>
      <c r="AE534" s="23"/>
      <c r="AF534" s="23"/>
      <c r="AG534" s="23"/>
      <c r="AH534" s="23"/>
      <c r="AI534" s="7"/>
    </row>
    <row r="535" spans="1:35" x14ac:dyDescent="0.2">
      <c r="A535" s="5">
        <v>2022</v>
      </c>
      <c r="B535" s="2" t="s">
        <v>473</v>
      </c>
      <c r="C535" s="2" t="s">
        <v>724</v>
      </c>
      <c r="D535" s="2" t="s">
        <v>678</v>
      </c>
      <c r="F535" s="2">
        <v>0</v>
      </c>
      <c r="H535" s="24"/>
      <c r="S535" s="2"/>
      <c r="T535" s="2"/>
      <c r="U535" s="2"/>
      <c r="V535" s="2"/>
      <c r="Z535" s="23"/>
      <c r="AA535" s="23"/>
      <c r="AB535" s="23"/>
      <c r="AC535" s="23"/>
      <c r="AD535" s="23"/>
      <c r="AE535" s="23"/>
      <c r="AF535" s="23"/>
      <c r="AG535" s="23"/>
      <c r="AH535" s="23"/>
      <c r="AI535" s="7"/>
    </row>
    <row r="536" spans="1:35" x14ac:dyDescent="0.2">
      <c r="A536" s="5">
        <v>2022</v>
      </c>
      <c r="B536" s="2" t="s">
        <v>473</v>
      </c>
      <c r="C536" s="2" t="s">
        <v>725</v>
      </c>
      <c r="D536" s="2" t="s">
        <v>678</v>
      </c>
      <c r="F536" s="2">
        <v>4943866</v>
      </c>
      <c r="H536" s="24"/>
      <c r="S536" s="2"/>
      <c r="T536" s="2"/>
      <c r="U536" s="2"/>
      <c r="V536" s="2"/>
      <c r="Z536" s="23"/>
      <c r="AA536" s="23"/>
      <c r="AB536" s="23"/>
      <c r="AC536" s="23"/>
      <c r="AD536" s="23"/>
      <c r="AE536" s="23"/>
      <c r="AF536" s="23"/>
      <c r="AG536" s="23"/>
      <c r="AH536" s="23"/>
      <c r="AI536" s="7"/>
    </row>
    <row r="537" spans="1:35" x14ac:dyDescent="0.2">
      <c r="A537" s="5">
        <v>2022</v>
      </c>
      <c r="B537" s="2" t="s">
        <v>473</v>
      </c>
      <c r="C537" s="2" t="s">
        <v>726</v>
      </c>
      <c r="D537" s="2" t="s">
        <v>678</v>
      </c>
      <c r="F537" s="2">
        <v>2822916</v>
      </c>
      <c r="H537" s="24"/>
      <c r="S537" s="2"/>
      <c r="T537" s="2"/>
      <c r="U537" s="2"/>
      <c r="V537" s="2"/>
      <c r="Z537" s="23"/>
      <c r="AA537" s="23"/>
      <c r="AB537" s="23"/>
      <c r="AC537" s="23"/>
      <c r="AD537" s="23"/>
      <c r="AE537" s="23"/>
      <c r="AF537" s="23"/>
      <c r="AG537" s="23"/>
      <c r="AH537" s="23"/>
      <c r="AI537" s="7"/>
    </row>
    <row r="538" spans="1:35" x14ac:dyDescent="0.2">
      <c r="A538" s="5">
        <v>2022</v>
      </c>
      <c r="B538" s="2" t="s">
        <v>473</v>
      </c>
      <c r="C538" s="2" t="s">
        <v>727</v>
      </c>
      <c r="D538" s="2" t="s">
        <v>678</v>
      </c>
      <c r="F538" s="2">
        <v>4518000</v>
      </c>
      <c r="H538" s="24"/>
      <c r="S538" s="2"/>
      <c r="T538" s="2"/>
      <c r="U538" s="2"/>
      <c r="V538" s="2"/>
      <c r="Z538" s="23"/>
      <c r="AA538" s="23"/>
      <c r="AB538" s="23"/>
      <c r="AC538" s="23"/>
      <c r="AD538" s="23"/>
      <c r="AE538" s="23"/>
      <c r="AF538" s="23"/>
      <c r="AG538" s="23"/>
      <c r="AH538" s="23"/>
      <c r="AI538" s="7"/>
    </row>
    <row r="539" spans="1:35" x14ac:dyDescent="0.2">
      <c r="A539" s="5">
        <v>2022</v>
      </c>
      <c r="B539" s="2" t="s">
        <v>473</v>
      </c>
      <c r="C539" s="2" t="s">
        <v>728</v>
      </c>
      <c r="D539" s="2" t="s">
        <v>678</v>
      </c>
      <c r="F539" s="2">
        <v>3249992</v>
      </c>
      <c r="H539" s="24"/>
      <c r="S539" s="2"/>
      <c r="T539" s="2"/>
      <c r="U539" s="2"/>
      <c r="V539" s="2"/>
      <c r="Z539" s="23"/>
      <c r="AA539" s="23"/>
      <c r="AB539" s="23"/>
      <c r="AC539" s="23"/>
      <c r="AD539" s="23"/>
      <c r="AE539" s="23"/>
      <c r="AF539" s="23"/>
      <c r="AG539" s="23"/>
      <c r="AH539" s="23"/>
      <c r="AI539" s="7"/>
    </row>
    <row r="540" spans="1:35" x14ac:dyDescent="0.2">
      <c r="A540" s="5">
        <v>2022</v>
      </c>
      <c r="B540" s="2" t="s">
        <v>473</v>
      </c>
      <c r="C540" s="2" t="s">
        <v>729</v>
      </c>
      <c r="D540" s="2" t="s">
        <v>678</v>
      </c>
      <c r="F540" s="2">
        <v>5971425</v>
      </c>
      <c r="H540" s="24"/>
      <c r="S540" s="2"/>
      <c r="T540" s="2"/>
      <c r="U540" s="2"/>
      <c r="V540" s="2"/>
      <c r="Z540" s="23"/>
      <c r="AA540" s="23"/>
      <c r="AB540" s="23"/>
      <c r="AC540" s="23"/>
      <c r="AD540" s="23"/>
      <c r="AE540" s="23"/>
      <c r="AF540" s="23"/>
      <c r="AG540" s="23"/>
      <c r="AH540" s="23"/>
      <c r="AI540" s="7"/>
    </row>
    <row r="541" spans="1:35" x14ac:dyDescent="0.2">
      <c r="A541" s="5">
        <v>2022</v>
      </c>
      <c r="B541" s="2" t="s">
        <v>473</v>
      </c>
      <c r="C541" s="2" t="s">
        <v>730</v>
      </c>
      <c r="D541" s="2" t="s">
        <v>678</v>
      </c>
      <c r="F541" s="2">
        <v>0</v>
      </c>
      <c r="H541" s="24"/>
      <c r="S541" s="2"/>
      <c r="T541" s="2"/>
      <c r="U541" s="2"/>
      <c r="V541" s="2"/>
      <c r="Z541" s="23"/>
      <c r="AA541" s="23"/>
      <c r="AB541" s="23"/>
      <c r="AC541" s="23"/>
      <c r="AD541" s="23"/>
      <c r="AE541" s="23"/>
      <c r="AF541" s="23"/>
      <c r="AG541" s="23"/>
      <c r="AH541" s="23"/>
      <c r="AI541" s="7"/>
    </row>
    <row r="542" spans="1:35" x14ac:dyDescent="0.2">
      <c r="A542" s="5">
        <v>2022</v>
      </c>
      <c r="B542" s="2" t="s">
        <v>473</v>
      </c>
      <c r="C542" s="2" t="s">
        <v>482</v>
      </c>
      <c r="D542" s="2" t="s">
        <v>678</v>
      </c>
      <c r="F542" s="2">
        <v>0</v>
      </c>
      <c r="H542" s="24"/>
      <c r="S542" s="2"/>
      <c r="T542" s="2"/>
      <c r="U542" s="2"/>
      <c r="V542" s="2"/>
      <c r="Z542" s="23"/>
      <c r="AA542" s="23"/>
      <c r="AB542" s="23"/>
      <c r="AC542" s="23"/>
      <c r="AD542" s="23"/>
      <c r="AE542" s="23"/>
      <c r="AF542" s="23"/>
      <c r="AG542" s="23"/>
      <c r="AH542" s="23"/>
      <c r="AI542" s="7"/>
    </row>
    <row r="543" spans="1:35" x14ac:dyDescent="0.2">
      <c r="A543" s="5">
        <v>2022</v>
      </c>
      <c r="B543" s="2" t="s">
        <v>721</v>
      </c>
      <c r="C543" s="2" t="s">
        <v>731</v>
      </c>
      <c r="D543" s="2" t="s">
        <v>678</v>
      </c>
      <c r="F543" s="2">
        <v>0</v>
      </c>
      <c r="H543" s="24"/>
      <c r="S543" s="2"/>
      <c r="T543" s="2"/>
      <c r="U543" s="2"/>
      <c r="V543" s="2"/>
      <c r="Z543" s="23"/>
      <c r="AA543" s="23"/>
      <c r="AB543" s="23"/>
      <c r="AC543" s="23"/>
      <c r="AD543" s="23"/>
      <c r="AE543" s="23"/>
      <c r="AF543" s="23"/>
      <c r="AG543" s="23"/>
      <c r="AH543" s="23"/>
      <c r="AI543" s="7"/>
    </row>
    <row r="544" spans="1:35" x14ac:dyDescent="0.2">
      <c r="A544" s="5">
        <v>2022</v>
      </c>
      <c r="B544" s="2" t="s">
        <v>721</v>
      </c>
      <c r="C544" s="2" t="s">
        <v>732</v>
      </c>
      <c r="D544" s="2" t="s">
        <v>678</v>
      </c>
      <c r="F544" s="2">
        <v>0</v>
      </c>
      <c r="H544" s="24"/>
      <c r="S544" s="2"/>
      <c r="T544" s="2"/>
      <c r="U544" s="2"/>
      <c r="V544" s="2"/>
      <c r="Z544" s="23"/>
      <c r="AA544" s="23"/>
      <c r="AB544" s="23"/>
      <c r="AC544" s="23"/>
      <c r="AD544" s="23"/>
      <c r="AE544" s="23"/>
      <c r="AF544" s="23"/>
      <c r="AG544" s="23"/>
      <c r="AH544" s="23"/>
      <c r="AI544" s="7"/>
    </row>
    <row r="545" spans="1:35" x14ac:dyDescent="0.2">
      <c r="A545" s="5">
        <v>2022</v>
      </c>
      <c r="B545" s="2" t="s">
        <v>722</v>
      </c>
      <c r="C545" s="2" t="s">
        <v>733</v>
      </c>
      <c r="D545" s="2" t="s">
        <v>678</v>
      </c>
      <c r="F545" s="2">
        <v>3263429</v>
      </c>
      <c r="H545" s="24"/>
      <c r="S545" s="2"/>
      <c r="T545" s="2"/>
      <c r="U545" s="2"/>
      <c r="V545" s="2"/>
      <c r="Z545" s="23"/>
      <c r="AA545" s="23"/>
      <c r="AB545" s="23"/>
      <c r="AC545" s="23"/>
      <c r="AD545" s="23"/>
      <c r="AE545" s="23"/>
      <c r="AF545" s="23"/>
      <c r="AG545" s="23"/>
      <c r="AH545" s="23"/>
      <c r="AI545" s="7"/>
    </row>
    <row r="546" spans="1:35" x14ac:dyDescent="0.2">
      <c r="A546" s="5">
        <v>2022</v>
      </c>
      <c r="B546" s="2" t="s">
        <v>722</v>
      </c>
      <c r="C546" s="2" t="s">
        <v>734</v>
      </c>
      <c r="D546" s="2" t="s">
        <v>678</v>
      </c>
      <c r="F546" s="2">
        <v>13860524</v>
      </c>
      <c r="H546" s="24"/>
      <c r="S546" s="2"/>
      <c r="T546" s="2"/>
      <c r="U546" s="2"/>
      <c r="V546" s="2"/>
      <c r="Z546" s="23"/>
      <c r="AA546" s="23"/>
      <c r="AB546" s="23"/>
      <c r="AC546" s="23"/>
      <c r="AD546" s="23"/>
      <c r="AE546" s="23"/>
      <c r="AF546" s="23"/>
      <c r="AG546" s="23"/>
      <c r="AH546" s="23"/>
      <c r="AI546" s="7"/>
    </row>
    <row r="547" spans="1:35" x14ac:dyDescent="0.2">
      <c r="A547" s="5">
        <v>2022</v>
      </c>
      <c r="B547" s="2" t="s">
        <v>722</v>
      </c>
      <c r="C547" s="2" t="s">
        <v>735</v>
      </c>
      <c r="D547" s="2" t="s">
        <v>678</v>
      </c>
      <c r="F547" s="2">
        <v>4644543</v>
      </c>
      <c r="H547" s="24"/>
      <c r="S547" s="2"/>
      <c r="T547" s="2"/>
      <c r="U547" s="2"/>
      <c r="V547" s="2"/>
      <c r="Z547" s="23"/>
      <c r="AA547" s="23"/>
      <c r="AB547" s="23"/>
      <c r="AC547" s="23"/>
      <c r="AD547" s="23"/>
      <c r="AE547" s="23"/>
      <c r="AF547" s="23"/>
      <c r="AG547" s="23"/>
      <c r="AH547" s="23"/>
      <c r="AI547" s="7"/>
    </row>
    <row r="548" spans="1:35" x14ac:dyDescent="0.2">
      <c r="A548" s="5">
        <v>2022</v>
      </c>
      <c r="B548" s="2" t="s">
        <v>721</v>
      </c>
      <c r="C548" s="2" t="s">
        <v>736</v>
      </c>
      <c r="D548" s="2" t="s">
        <v>678</v>
      </c>
      <c r="F548" s="2">
        <v>0</v>
      </c>
      <c r="H548" s="24"/>
      <c r="S548" s="2"/>
      <c r="T548" s="2"/>
      <c r="U548" s="2"/>
      <c r="V548" s="2"/>
      <c r="Z548" s="23"/>
      <c r="AA548" s="23"/>
      <c r="AB548" s="23"/>
      <c r="AC548" s="23"/>
      <c r="AD548" s="23"/>
      <c r="AE548" s="23"/>
      <c r="AF548" s="23"/>
      <c r="AG548" s="23"/>
      <c r="AH548" s="23"/>
      <c r="AI548" s="7"/>
    </row>
    <row r="549" spans="1:35" x14ac:dyDescent="0.2">
      <c r="A549" s="5">
        <v>2022</v>
      </c>
      <c r="B549" s="2" t="s">
        <v>722</v>
      </c>
      <c r="C549" s="2" t="s">
        <v>491</v>
      </c>
      <c r="D549" s="2" t="s">
        <v>678</v>
      </c>
      <c r="F549" s="2">
        <v>0</v>
      </c>
      <c r="H549" s="24"/>
      <c r="S549" s="2"/>
      <c r="T549" s="2"/>
      <c r="U549" s="2"/>
      <c r="V549" s="2"/>
      <c r="Z549" s="23"/>
      <c r="AA549" s="23"/>
      <c r="AB549" s="23"/>
      <c r="AC549" s="23"/>
      <c r="AD549" s="23"/>
      <c r="AE549" s="23"/>
      <c r="AF549" s="23"/>
      <c r="AG549" s="23"/>
      <c r="AH549" s="23"/>
      <c r="AI549" s="7"/>
    </row>
    <row r="550" spans="1:35" x14ac:dyDescent="0.2">
      <c r="A550" s="5">
        <v>2022</v>
      </c>
      <c r="B550" s="2" t="s">
        <v>721</v>
      </c>
      <c r="C550" s="2" t="s">
        <v>492</v>
      </c>
      <c r="D550" s="2" t="s">
        <v>678</v>
      </c>
      <c r="F550" s="2">
        <v>0</v>
      </c>
      <c r="H550" s="24"/>
      <c r="S550" s="2"/>
      <c r="T550" s="2"/>
      <c r="U550" s="2"/>
      <c r="V550" s="2"/>
      <c r="Z550" s="23"/>
      <c r="AA550" s="23"/>
      <c r="AB550" s="23"/>
      <c r="AC550" s="23"/>
      <c r="AD550" s="23"/>
      <c r="AE550" s="23"/>
      <c r="AF550" s="23"/>
      <c r="AG550" s="23"/>
      <c r="AH550" s="23"/>
      <c r="AI550" s="7"/>
    </row>
    <row r="551" spans="1:35" x14ac:dyDescent="0.2">
      <c r="A551" s="5">
        <v>2022</v>
      </c>
      <c r="B551" s="2" t="s">
        <v>721</v>
      </c>
      <c r="C551" s="2" t="s">
        <v>737</v>
      </c>
      <c r="D551" s="2" t="s">
        <v>678</v>
      </c>
      <c r="F551" s="2">
        <v>0</v>
      </c>
      <c r="H551" s="24"/>
      <c r="S551" s="2"/>
      <c r="T551" s="2"/>
      <c r="U551" s="2"/>
      <c r="V551" s="2"/>
      <c r="Z551" s="23"/>
      <c r="AA551" s="23"/>
      <c r="AB551" s="23"/>
      <c r="AC551" s="23"/>
      <c r="AD551" s="23"/>
      <c r="AE551" s="23"/>
      <c r="AF551" s="23"/>
      <c r="AG551" s="23"/>
      <c r="AH551" s="23"/>
      <c r="AI551" s="7"/>
    </row>
    <row r="552" spans="1:35" x14ac:dyDescent="0.2">
      <c r="A552" s="5">
        <v>2022</v>
      </c>
      <c r="B552" s="2" t="s">
        <v>722</v>
      </c>
      <c r="C552" s="2" t="s">
        <v>738</v>
      </c>
      <c r="D552" s="2" t="s">
        <v>678</v>
      </c>
      <c r="F552" s="2">
        <v>0</v>
      </c>
      <c r="H552" s="24"/>
      <c r="S552" s="2"/>
      <c r="T552" s="2"/>
      <c r="U552" s="2"/>
      <c r="V552" s="2"/>
      <c r="Z552" s="23"/>
      <c r="AA552" s="23"/>
      <c r="AB552" s="23"/>
      <c r="AC552" s="23"/>
      <c r="AD552" s="23"/>
      <c r="AE552" s="23"/>
      <c r="AF552" s="23"/>
      <c r="AG552" s="23"/>
      <c r="AH552" s="23"/>
      <c r="AI552" s="7"/>
    </row>
    <row r="553" spans="1:35" x14ac:dyDescent="0.2">
      <c r="A553" s="5">
        <v>2022</v>
      </c>
      <c r="B553" s="2" t="s">
        <v>473</v>
      </c>
      <c r="C553" s="2" t="s">
        <v>723</v>
      </c>
      <c r="D553" s="2" t="s">
        <v>676</v>
      </c>
      <c r="F553" s="2">
        <v>911023</v>
      </c>
      <c r="H553" s="24"/>
      <c r="S553" s="2"/>
      <c r="T553" s="2"/>
      <c r="U553" s="2"/>
      <c r="V553" s="2"/>
      <c r="Z553" s="23"/>
      <c r="AA553" s="23"/>
      <c r="AB553" s="23"/>
      <c r="AC553" s="23"/>
      <c r="AD553" s="23"/>
      <c r="AE553" s="23"/>
      <c r="AF553" s="23"/>
      <c r="AG553" s="23"/>
      <c r="AH553" s="23"/>
      <c r="AI553" s="7"/>
    </row>
    <row r="554" spans="1:35" x14ac:dyDescent="0.2">
      <c r="A554" s="5">
        <v>2022</v>
      </c>
      <c r="B554" s="2" t="s">
        <v>473</v>
      </c>
      <c r="C554" s="2" t="s">
        <v>724</v>
      </c>
      <c r="D554" s="2" t="s">
        <v>676</v>
      </c>
      <c r="F554" s="2">
        <v>0</v>
      </c>
      <c r="H554" s="24"/>
      <c r="S554" s="2"/>
      <c r="T554" s="2"/>
      <c r="U554" s="2"/>
      <c r="V554" s="2"/>
      <c r="Z554" s="23"/>
      <c r="AA554" s="23"/>
      <c r="AB554" s="23"/>
      <c r="AC554" s="23"/>
      <c r="AD554" s="23"/>
      <c r="AE554" s="23"/>
      <c r="AF554" s="23"/>
      <c r="AG554" s="23"/>
      <c r="AH554" s="23"/>
      <c r="AI554" s="7"/>
    </row>
    <row r="555" spans="1:35" x14ac:dyDescent="0.2">
      <c r="A555" s="5">
        <v>2022</v>
      </c>
      <c r="B555" s="2" t="s">
        <v>473</v>
      </c>
      <c r="C555" s="2" t="s">
        <v>725</v>
      </c>
      <c r="D555" s="2" t="s">
        <v>676</v>
      </c>
      <c r="F555" s="2">
        <v>9159650</v>
      </c>
      <c r="H555" s="24"/>
      <c r="S555" s="2"/>
      <c r="T555" s="2"/>
      <c r="U555" s="2"/>
      <c r="V555" s="2"/>
      <c r="Z555" s="23"/>
      <c r="AA555" s="23"/>
      <c r="AB555" s="23"/>
      <c r="AC555" s="23"/>
      <c r="AD555" s="23"/>
      <c r="AE555" s="23"/>
      <c r="AF555" s="23"/>
      <c r="AG555" s="23"/>
      <c r="AH555" s="23"/>
      <c r="AI555" s="7"/>
    </row>
    <row r="556" spans="1:35" x14ac:dyDescent="0.2">
      <c r="A556" s="5">
        <v>2022</v>
      </c>
      <c r="B556" s="2" t="s">
        <v>473</v>
      </c>
      <c r="C556" s="2" t="s">
        <v>726</v>
      </c>
      <c r="D556" s="2" t="s">
        <v>676</v>
      </c>
      <c r="F556" s="2">
        <v>88737562</v>
      </c>
      <c r="H556" s="24"/>
      <c r="S556" s="2"/>
      <c r="T556" s="2"/>
      <c r="U556" s="2"/>
      <c r="V556" s="2"/>
      <c r="Z556" s="23"/>
      <c r="AA556" s="23"/>
      <c r="AB556" s="23"/>
      <c r="AC556" s="23"/>
      <c r="AD556" s="23"/>
      <c r="AE556" s="23"/>
      <c r="AF556" s="23"/>
      <c r="AG556" s="23"/>
      <c r="AH556" s="23"/>
      <c r="AI556" s="7"/>
    </row>
    <row r="557" spans="1:35" x14ac:dyDescent="0.2">
      <c r="A557" s="5">
        <v>2022</v>
      </c>
      <c r="B557" s="2" t="s">
        <v>473</v>
      </c>
      <c r="C557" s="2" t="s">
        <v>727</v>
      </c>
      <c r="D557" s="2" t="s">
        <v>676</v>
      </c>
      <c r="F557" s="2">
        <v>20759610</v>
      </c>
      <c r="H557" s="24"/>
      <c r="S557" s="2"/>
      <c r="T557" s="2"/>
      <c r="U557" s="2"/>
      <c r="V557" s="2"/>
      <c r="Z557" s="23"/>
      <c r="AA557" s="23"/>
      <c r="AB557" s="23"/>
      <c r="AC557" s="23"/>
      <c r="AD557" s="23"/>
      <c r="AE557" s="23"/>
      <c r="AF557" s="23"/>
      <c r="AG557" s="23"/>
      <c r="AH557" s="23"/>
      <c r="AI557" s="7"/>
    </row>
    <row r="558" spans="1:35" x14ac:dyDescent="0.2">
      <c r="A558" s="5">
        <v>2022</v>
      </c>
      <c r="B558" s="2" t="s">
        <v>473</v>
      </c>
      <c r="C558" s="2" t="s">
        <v>728</v>
      </c>
      <c r="D558" s="2" t="s">
        <v>676</v>
      </c>
      <c r="F558" s="2">
        <v>0</v>
      </c>
      <c r="H558" s="24"/>
      <c r="S558" s="2"/>
      <c r="T558" s="2"/>
      <c r="U558" s="2"/>
      <c r="V558" s="2"/>
      <c r="Z558" s="23"/>
      <c r="AA558" s="23"/>
      <c r="AB558" s="23"/>
      <c r="AC558" s="23"/>
      <c r="AD558" s="23"/>
      <c r="AE558" s="23"/>
      <c r="AF558" s="23"/>
      <c r="AG558" s="23"/>
      <c r="AH558" s="23"/>
      <c r="AI558" s="7"/>
    </row>
    <row r="559" spans="1:35" x14ac:dyDescent="0.2">
      <c r="A559" s="5">
        <v>2022</v>
      </c>
      <c r="B559" s="2" t="s">
        <v>473</v>
      </c>
      <c r="C559" s="2" t="s">
        <v>729</v>
      </c>
      <c r="D559" s="2" t="s">
        <v>676</v>
      </c>
      <c r="F559" s="2">
        <v>8116375</v>
      </c>
      <c r="H559" s="24"/>
      <c r="S559" s="2"/>
      <c r="T559" s="2"/>
      <c r="U559" s="2"/>
      <c r="V559" s="2"/>
      <c r="Z559" s="23"/>
      <c r="AA559" s="23"/>
      <c r="AB559" s="23"/>
      <c r="AC559" s="23"/>
      <c r="AD559" s="23"/>
      <c r="AE559" s="23"/>
      <c r="AF559" s="23"/>
      <c r="AG559" s="23"/>
      <c r="AH559" s="23"/>
      <c r="AI559" s="7"/>
    </row>
    <row r="560" spans="1:35" x14ac:dyDescent="0.2">
      <c r="A560" s="5">
        <v>2022</v>
      </c>
      <c r="B560" s="2" t="s">
        <v>473</v>
      </c>
      <c r="C560" s="2" t="s">
        <v>730</v>
      </c>
      <c r="D560" s="2" t="s">
        <v>676</v>
      </c>
      <c r="F560" s="2">
        <v>20337251</v>
      </c>
      <c r="H560" s="24"/>
      <c r="S560" s="2"/>
      <c r="T560" s="2"/>
      <c r="U560" s="2"/>
      <c r="V560" s="2"/>
      <c r="Z560" s="23"/>
      <c r="AA560" s="23"/>
      <c r="AB560" s="23"/>
      <c r="AC560" s="23"/>
      <c r="AD560" s="23"/>
      <c r="AE560" s="23"/>
      <c r="AF560" s="23"/>
      <c r="AG560" s="23"/>
      <c r="AH560" s="23"/>
      <c r="AI560" s="7"/>
    </row>
    <row r="561" spans="1:35" x14ac:dyDescent="0.2">
      <c r="A561" s="5">
        <v>2022</v>
      </c>
      <c r="B561" s="2" t="s">
        <v>473</v>
      </c>
      <c r="C561" s="2" t="s">
        <v>482</v>
      </c>
      <c r="D561" s="2" t="s">
        <v>676</v>
      </c>
      <c r="F561" s="2">
        <v>0</v>
      </c>
      <c r="H561" s="24"/>
      <c r="S561" s="2"/>
      <c r="T561" s="2"/>
      <c r="U561" s="2"/>
      <c r="V561" s="2"/>
      <c r="Z561" s="23"/>
      <c r="AA561" s="23"/>
      <c r="AB561" s="23"/>
      <c r="AC561" s="23"/>
      <c r="AD561" s="23"/>
      <c r="AE561" s="23"/>
      <c r="AF561" s="23"/>
      <c r="AG561" s="23"/>
      <c r="AH561" s="23"/>
      <c r="AI561" s="7"/>
    </row>
    <row r="562" spans="1:35" x14ac:dyDescent="0.2">
      <c r="A562" s="5">
        <v>2022</v>
      </c>
      <c r="B562" s="2" t="s">
        <v>721</v>
      </c>
      <c r="C562" s="2" t="s">
        <v>731</v>
      </c>
      <c r="D562" s="2" t="s">
        <v>676</v>
      </c>
      <c r="F562" s="2">
        <v>0</v>
      </c>
      <c r="H562" s="24"/>
      <c r="S562" s="2"/>
      <c r="T562" s="2"/>
      <c r="U562" s="2"/>
      <c r="V562" s="2"/>
      <c r="Z562" s="23"/>
      <c r="AA562" s="23"/>
      <c r="AB562" s="23"/>
      <c r="AC562" s="23"/>
      <c r="AD562" s="23"/>
      <c r="AE562" s="23"/>
      <c r="AF562" s="23"/>
      <c r="AG562" s="23"/>
      <c r="AH562" s="23"/>
      <c r="AI562" s="7"/>
    </row>
    <row r="563" spans="1:35" x14ac:dyDescent="0.2">
      <c r="A563" s="5">
        <v>2022</v>
      </c>
      <c r="B563" s="2" t="s">
        <v>721</v>
      </c>
      <c r="C563" s="2" t="s">
        <v>732</v>
      </c>
      <c r="D563" s="2" t="s">
        <v>676</v>
      </c>
      <c r="F563" s="2">
        <v>0</v>
      </c>
      <c r="H563" s="24"/>
      <c r="S563" s="2"/>
      <c r="T563" s="2"/>
      <c r="U563" s="2"/>
      <c r="V563" s="2"/>
      <c r="Z563" s="23"/>
      <c r="AA563" s="23"/>
      <c r="AB563" s="23"/>
      <c r="AC563" s="23"/>
      <c r="AD563" s="23"/>
      <c r="AE563" s="23"/>
      <c r="AF563" s="23"/>
      <c r="AG563" s="23"/>
      <c r="AH563" s="23"/>
      <c r="AI563" s="7"/>
    </row>
    <row r="564" spans="1:35" x14ac:dyDescent="0.2">
      <c r="A564" s="5">
        <v>2022</v>
      </c>
      <c r="B564" s="2" t="s">
        <v>722</v>
      </c>
      <c r="C564" s="2" t="s">
        <v>733</v>
      </c>
      <c r="D564" s="2" t="s">
        <v>676</v>
      </c>
      <c r="F564" s="2">
        <v>1563606</v>
      </c>
      <c r="H564" s="24"/>
      <c r="S564" s="2"/>
      <c r="T564" s="2"/>
      <c r="U564" s="2"/>
      <c r="V564" s="2"/>
      <c r="Z564" s="23"/>
      <c r="AA564" s="23"/>
      <c r="AB564" s="23"/>
      <c r="AC564" s="23"/>
      <c r="AD564" s="23"/>
      <c r="AE564" s="23"/>
      <c r="AF564" s="23"/>
      <c r="AG564" s="23"/>
      <c r="AH564" s="23"/>
      <c r="AI564" s="7"/>
    </row>
    <row r="565" spans="1:35" x14ac:dyDescent="0.2">
      <c r="A565" s="5">
        <v>2022</v>
      </c>
      <c r="B565" s="2" t="s">
        <v>722</v>
      </c>
      <c r="C565" s="2" t="s">
        <v>734</v>
      </c>
      <c r="D565" s="2" t="s">
        <v>676</v>
      </c>
      <c r="F565" s="2">
        <v>11673480</v>
      </c>
      <c r="H565" s="24"/>
      <c r="S565" s="2"/>
      <c r="T565" s="2"/>
      <c r="U565" s="2"/>
      <c r="V565" s="2"/>
      <c r="Z565" s="23"/>
      <c r="AA565" s="23"/>
      <c r="AB565" s="23"/>
      <c r="AC565" s="23"/>
      <c r="AD565" s="23"/>
      <c r="AE565" s="23"/>
      <c r="AF565" s="23"/>
      <c r="AG565" s="23"/>
      <c r="AH565" s="23"/>
      <c r="AI565" s="7"/>
    </row>
    <row r="566" spans="1:35" x14ac:dyDescent="0.2">
      <c r="A566" s="5">
        <v>2022</v>
      </c>
      <c r="B566" s="2" t="s">
        <v>722</v>
      </c>
      <c r="C566" s="2" t="s">
        <v>735</v>
      </c>
      <c r="D566" s="2" t="s">
        <v>676</v>
      </c>
      <c r="F566" s="2">
        <v>9363777</v>
      </c>
      <c r="H566" s="24"/>
      <c r="S566" s="2"/>
      <c r="T566" s="2"/>
      <c r="U566" s="2"/>
      <c r="V566" s="2"/>
      <c r="Z566" s="23"/>
      <c r="AA566" s="23"/>
      <c r="AB566" s="23"/>
      <c r="AC566" s="23"/>
      <c r="AD566" s="23"/>
      <c r="AE566" s="23"/>
      <c r="AF566" s="23"/>
      <c r="AG566" s="23"/>
      <c r="AH566" s="23"/>
      <c r="AI566" s="7"/>
    </row>
    <row r="567" spans="1:35" x14ac:dyDescent="0.2">
      <c r="A567" s="5">
        <v>2022</v>
      </c>
      <c r="B567" s="2" t="s">
        <v>721</v>
      </c>
      <c r="C567" s="2" t="s">
        <v>736</v>
      </c>
      <c r="D567" s="2" t="s">
        <v>676</v>
      </c>
      <c r="F567" s="2">
        <v>0</v>
      </c>
      <c r="H567" s="24"/>
      <c r="S567" s="2"/>
      <c r="T567" s="2"/>
      <c r="U567" s="2"/>
      <c r="V567" s="2"/>
      <c r="Z567" s="23"/>
      <c r="AA567" s="23"/>
      <c r="AB567" s="23"/>
      <c r="AC567" s="23"/>
      <c r="AD567" s="23"/>
      <c r="AE567" s="23"/>
      <c r="AF567" s="23"/>
      <c r="AG567" s="23"/>
      <c r="AH567" s="23"/>
      <c r="AI567" s="7"/>
    </row>
    <row r="568" spans="1:35" x14ac:dyDescent="0.2">
      <c r="A568" s="5">
        <v>2022</v>
      </c>
      <c r="B568" s="2" t="s">
        <v>722</v>
      </c>
      <c r="C568" s="2" t="s">
        <v>491</v>
      </c>
      <c r="D568" s="2" t="s">
        <v>676</v>
      </c>
      <c r="F568" s="2">
        <v>0</v>
      </c>
      <c r="H568" s="24"/>
      <c r="S568" s="2"/>
      <c r="T568" s="2"/>
      <c r="U568" s="2"/>
      <c r="V568" s="2"/>
      <c r="Z568" s="23"/>
      <c r="AA568" s="23"/>
      <c r="AB568" s="23"/>
      <c r="AC568" s="23"/>
      <c r="AD568" s="23"/>
      <c r="AE568" s="23"/>
      <c r="AF568" s="23"/>
      <c r="AG568" s="23"/>
      <c r="AH568" s="23"/>
      <c r="AI568" s="7"/>
    </row>
    <row r="569" spans="1:35" x14ac:dyDescent="0.2">
      <c r="A569" s="5">
        <v>2022</v>
      </c>
      <c r="B569" s="2" t="s">
        <v>721</v>
      </c>
      <c r="C569" s="2" t="s">
        <v>492</v>
      </c>
      <c r="D569" s="2" t="s">
        <v>676</v>
      </c>
      <c r="F569" s="2">
        <v>0</v>
      </c>
      <c r="H569" s="24"/>
      <c r="S569" s="2"/>
      <c r="T569" s="2"/>
      <c r="U569" s="2"/>
      <c r="V569" s="2"/>
      <c r="Z569" s="23"/>
      <c r="AA569" s="23"/>
      <c r="AB569" s="23"/>
      <c r="AC569" s="23"/>
      <c r="AD569" s="23"/>
      <c r="AE569" s="23"/>
      <c r="AF569" s="23"/>
      <c r="AG569" s="23"/>
      <c r="AH569" s="23"/>
      <c r="AI569" s="7"/>
    </row>
    <row r="570" spans="1:35" x14ac:dyDescent="0.2">
      <c r="A570" s="5">
        <v>2022</v>
      </c>
      <c r="B570" s="2" t="s">
        <v>721</v>
      </c>
      <c r="C570" s="2" t="s">
        <v>737</v>
      </c>
      <c r="D570" s="2" t="s">
        <v>676</v>
      </c>
      <c r="F570" s="2">
        <v>0</v>
      </c>
      <c r="H570" s="24"/>
      <c r="S570" s="2"/>
      <c r="T570" s="2"/>
      <c r="U570" s="2"/>
      <c r="V570" s="2"/>
      <c r="Z570" s="23"/>
      <c r="AA570" s="23"/>
      <c r="AB570" s="23"/>
      <c r="AC570" s="23"/>
      <c r="AD570" s="23"/>
      <c r="AE570" s="23"/>
      <c r="AF570" s="23"/>
      <c r="AG570" s="23"/>
      <c r="AH570" s="23"/>
      <c r="AI570" s="7"/>
    </row>
    <row r="571" spans="1:35" x14ac:dyDescent="0.2">
      <c r="A571" s="5">
        <v>2022</v>
      </c>
      <c r="B571" s="2" t="s">
        <v>722</v>
      </c>
      <c r="C571" s="2" t="s">
        <v>738</v>
      </c>
      <c r="D571" s="2" t="s">
        <v>676</v>
      </c>
      <c r="F571" s="2">
        <v>8854185</v>
      </c>
      <c r="H571" s="24"/>
      <c r="S571" s="2"/>
      <c r="T571" s="2"/>
      <c r="U571" s="2"/>
      <c r="V571" s="2"/>
      <c r="Z571" s="23"/>
      <c r="AA571" s="23"/>
      <c r="AB571" s="23"/>
      <c r="AC571" s="23"/>
      <c r="AD571" s="23"/>
      <c r="AE571" s="23"/>
      <c r="AF571" s="23"/>
      <c r="AG571" s="23"/>
      <c r="AH571" s="23"/>
      <c r="AI571" s="7"/>
    </row>
    <row r="572" spans="1:35" x14ac:dyDescent="0.2">
      <c r="A572" s="5">
        <v>2022</v>
      </c>
      <c r="B572" s="2" t="s">
        <v>473</v>
      </c>
      <c r="C572" s="2" t="s">
        <v>723</v>
      </c>
      <c r="D572" s="2" t="s">
        <v>675</v>
      </c>
      <c r="F572" s="2">
        <v>0</v>
      </c>
      <c r="H572" s="24"/>
      <c r="S572" s="2"/>
      <c r="T572" s="2"/>
      <c r="U572" s="2"/>
      <c r="V572" s="2"/>
      <c r="Z572" s="23"/>
      <c r="AA572" s="23"/>
      <c r="AB572" s="23"/>
      <c r="AC572" s="23"/>
      <c r="AD572" s="23"/>
      <c r="AE572" s="23"/>
      <c r="AF572" s="23"/>
      <c r="AG572" s="23"/>
      <c r="AH572" s="23"/>
      <c r="AI572" s="7"/>
    </row>
    <row r="573" spans="1:35" x14ac:dyDescent="0.2">
      <c r="A573" s="5">
        <v>2022</v>
      </c>
      <c r="B573" s="2" t="s">
        <v>473</v>
      </c>
      <c r="C573" s="2" t="s">
        <v>724</v>
      </c>
      <c r="D573" s="2" t="s">
        <v>675</v>
      </c>
      <c r="F573" s="2">
        <v>0</v>
      </c>
      <c r="H573" s="24"/>
      <c r="S573" s="2"/>
      <c r="T573" s="2"/>
      <c r="U573" s="2"/>
      <c r="V573" s="2"/>
      <c r="Z573" s="23"/>
      <c r="AA573" s="23"/>
      <c r="AB573" s="23"/>
      <c r="AC573" s="23"/>
      <c r="AD573" s="23"/>
      <c r="AE573" s="23"/>
      <c r="AF573" s="23"/>
      <c r="AG573" s="23"/>
      <c r="AH573" s="23"/>
      <c r="AI573" s="7"/>
    </row>
    <row r="574" spans="1:35" x14ac:dyDescent="0.2">
      <c r="A574" s="5">
        <v>2022</v>
      </c>
      <c r="B574" s="2" t="s">
        <v>473</v>
      </c>
      <c r="C574" s="2" t="s">
        <v>725</v>
      </c>
      <c r="D574" s="2" t="s">
        <v>675</v>
      </c>
      <c r="F574" s="2">
        <v>0</v>
      </c>
      <c r="H574" s="24"/>
      <c r="S574" s="2"/>
      <c r="T574" s="2"/>
      <c r="U574" s="2"/>
      <c r="V574" s="2"/>
      <c r="Z574" s="23"/>
      <c r="AA574" s="23"/>
      <c r="AB574" s="23"/>
      <c r="AC574" s="23"/>
      <c r="AD574" s="23"/>
      <c r="AE574" s="23"/>
      <c r="AF574" s="23"/>
      <c r="AG574" s="23"/>
      <c r="AH574" s="23"/>
      <c r="AI574" s="7"/>
    </row>
    <row r="575" spans="1:35" x14ac:dyDescent="0.2">
      <c r="A575" s="5">
        <v>2022</v>
      </c>
      <c r="B575" s="2" t="s">
        <v>473</v>
      </c>
      <c r="C575" s="2" t="s">
        <v>726</v>
      </c>
      <c r="D575" s="2" t="s">
        <v>675</v>
      </c>
      <c r="F575" s="2">
        <v>0</v>
      </c>
      <c r="H575" s="24"/>
      <c r="S575" s="2"/>
      <c r="T575" s="2"/>
      <c r="U575" s="2"/>
      <c r="V575" s="2"/>
      <c r="Z575" s="23"/>
      <c r="AA575" s="23"/>
      <c r="AB575" s="23"/>
      <c r="AC575" s="23"/>
      <c r="AD575" s="23"/>
      <c r="AE575" s="23"/>
      <c r="AF575" s="23"/>
      <c r="AG575" s="23"/>
      <c r="AH575" s="23"/>
      <c r="AI575" s="7"/>
    </row>
    <row r="576" spans="1:35" x14ac:dyDescent="0.2">
      <c r="A576" s="5">
        <v>2022</v>
      </c>
      <c r="B576" s="2" t="s">
        <v>473</v>
      </c>
      <c r="C576" s="2" t="s">
        <v>727</v>
      </c>
      <c r="D576" s="2" t="s">
        <v>675</v>
      </c>
      <c r="F576" s="2">
        <v>0</v>
      </c>
      <c r="H576" s="24"/>
      <c r="S576" s="2"/>
      <c r="T576" s="2"/>
      <c r="U576" s="2"/>
      <c r="V576" s="2"/>
      <c r="Z576" s="23"/>
      <c r="AA576" s="23"/>
      <c r="AB576" s="23"/>
      <c r="AC576" s="23"/>
      <c r="AD576" s="23"/>
      <c r="AE576" s="23"/>
      <c r="AF576" s="23"/>
      <c r="AG576" s="23"/>
      <c r="AH576" s="23"/>
      <c r="AI576" s="7"/>
    </row>
    <row r="577" spans="1:35" x14ac:dyDescent="0.2">
      <c r="A577" s="5">
        <v>2022</v>
      </c>
      <c r="B577" s="2" t="s">
        <v>473</v>
      </c>
      <c r="C577" s="2" t="s">
        <v>728</v>
      </c>
      <c r="D577" s="2" t="s">
        <v>675</v>
      </c>
      <c r="F577" s="2">
        <v>3436823</v>
      </c>
      <c r="H577" s="24"/>
      <c r="S577" s="2"/>
      <c r="T577" s="2"/>
      <c r="U577" s="2"/>
      <c r="V577" s="2"/>
      <c r="Z577" s="23"/>
      <c r="AA577" s="23"/>
      <c r="AB577" s="23"/>
      <c r="AC577" s="23"/>
      <c r="AD577" s="23"/>
      <c r="AE577" s="23"/>
      <c r="AF577" s="23"/>
      <c r="AG577" s="23"/>
      <c r="AH577" s="23"/>
      <c r="AI577" s="7"/>
    </row>
    <row r="578" spans="1:35" x14ac:dyDescent="0.2">
      <c r="A578" s="5">
        <v>2022</v>
      </c>
      <c r="B578" s="2" t="s">
        <v>473</v>
      </c>
      <c r="C578" s="2" t="s">
        <v>729</v>
      </c>
      <c r="D578" s="2" t="s">
        <v>675</v>
      </c>
      <c r="F578" s="2">
        <v>0</v>
      </c>
      <c r="H578" s="24"/>
      <c r="S578" s="2"/>
      <c r="T578" s="2"/>
      <c r="U578" s="2"/>
      <c r="V578" s="2"/>
      <c r="Z578" s="23"/>
      <c r="AA578" s="23"/>
      <c r="AB578" s="23"/>
      <c r="AC578" s="23"/>
      <c r="AD578" s="23"/>
      <c r="AE578" s="23"/>
      <c r="AF578" s="23"/>
      <c r="AG578" s="23"/>
      <c r="AH578" s="23"/>
      <c r="AI578" s="7"/>
    </row>
    <row r="579" spans="1:35" x14ac:dyDescent="0.2">
      <c r="A579" s="5">
        <v>2022</v>
      </c>
      <c r="B579" s="2" t="s">
        <v>473</v>
      </c>
      <c r="C579" s="2" t="s">
        <v>730</v>
      </c>
      <c r="D579" s="2" t="s">
        <v>675</v>
      </c>
      <c r="F579" s="2">
        <v>7479734</v>
      </c>
      <c r="H579" s="24"/>
      <c r="S579" s="2"/>
      <c r="T579" s="2"/>
      <c r="U579" s="2"/>
      <c r="V579" s="2"/>
      <c r="Z579" s="23"/>
      <c r="AA579" s="23"/>
      <c r="AB579" s="23"/>
      <c r="AC579" s="23"/>
      <c r="AD579" s="23"/>
      <c r="AE579" s="23"/>
      <c r="AF579" s="23"/>
      <c r="AG579" s="23"/>
      <c r="AH579" s="23"/>
      <c r="AI579" s="7"/>
    </row>
    <row r="580" spans="1:35" x14ac:dyDescent="0.2">
      <c r="A580" s="5">
        <v>2022</v>
      </c>
      <c r="B580" s="2" t="s">
        <v>473</v>
      </c>
      <c r="C580" s="2" t="s">
        <v>482</v>
      </c>
      <c r="D580" s="2" t="s">
        <v>675</v>
      </c>
      <c r="F580" s="2">
        <v>0</v>
      </c>
      <c r="H580" s="24"/>
      <c r="S580" s="2"/>
      <c r="T580" s="2"/>
      <c r="U580" s="2"/>
      <c r="V580" s="2"/>
      <c r="Z580" s="23"/>
      <c r="AA580" s="23"/>
      <c r="AB580" s="23"/>
      <c r="AC580" s="23"/>
      <c r="AD580" s="23"/>
      <c r="AE580" s="23"/>
      <c r="AF580" s="23"/>
      <c r="AG580" s="23"/>
      <c r="AH580" s="23"/>
      <c r="AI580" s="7"/>
    </row>
    <row r="581" spans="1:35" x14ac:dyDescent="0.2">
      <c r="A581" s="5">
        <v>2022</v>
      </c>
      <c r="B581" s="2" t="s">
        <v>721</v>
      </c>
      <c r="C581" s="2" t="s">
        <v>731</v>
      </c>
      <c r="D581" s="2" t="s">
        <v>675</v>
      </c>
      <c r="F581" s="2">
        <v>25755143</v>
      </c>
      <c r="H581" s="24"/>
      <c r="S581" s="2"/>
      <c r="T581" s="2"/>
      <c r="U581" s="2"/>
      <c r="V581" s="2"/>
      <c r="Z581" s="23"/>
      <c r="AA581" s="23"/>
      <c r="AB581" s="23"/>
      <c r="AC581" s="23"/>
      <c r="AD581" s="23"/>
      <c r="AE581" s="23"/>
      <c r="AF581" s="23"/>
      <c r="AG581" s="23"/>
      <c r="AH581" s="23"/>
      <c r="AI581" s="7"/>
    </row>
    <row r="582" spans="1:35" x14ac:dyDescent="0.2">
      <c r="A582" s="5">
        <v>2022</v>
      </c>
      <c r="B582" s="2" t="s">
        <v>721</v>
      </c>
      <c r="C582" s="2" t="s">
        <v>732</v>
      </c>
      <c r="D582" s="2" t="s">
        <v>675</v>
      </c>
      <c r="F582" s="2">
        <v>27239605</v>
      </c>
      <c r="H582" s="24"/>
      <c r="S582" s="2"/>
      <c r="T582" s="2"/>
      <c r="U582" s="2"/>
      <c r="V582" s="2"/>
      <c r="Z582" s="23"/>
      <c r="AA582" s="23"/>
      <c r="AB582" s="23"/>
      <c r="AC582" s="23"/>
      <c r="AD582" s="23"/>
      <c r="AE582" s="23"/>
      <c r="AF582" s="23"/>
      <c r="AG582" s="23"/>
      <c r="AH582" s="23"/>
      <c r="AI582" s="7"/>
    </row>
    <row r="583" spans="1:35" x14ac:dyDescent="0.2">
      <c r="A583" s="5">
        <v>2022</v>
      </c>
      <c r="B583" s="2" t="s">
        <v>722</v>
      </c>
      <c r="C583" s="2" t="s">
        <v>733</v>
      </c>
      <c r="D583" s="2" t="s">
        <v>675</v>
      </c>
      <c r="F583" s="2">
        <v>12629896</v>
      </c>
      <c r="H583" s="24"/>
      <c r="S583" s="2"/>
      <c r="T583" s="2"/>
      <c r="U583" s="2"/>
      <c r="V583" s="2"/>
      <c r="Z583" s="23"/>
      <c r="AA583" s="23"/>
      <c r="AB583" s="23"/>
      <c r="AC583" s="23"/>
      <c r="AD583" s="23"/>
      <c r="AE583" s="23"/>
      <c r="AF583" s="23"/>
      <c r="AG583" s="23"/>
      <c r="AH583" s="23"/>
      <c r="AI583" s="7"/>
    </row>
    <row r="584" spans="1:35" x14ac:dyDescent="0.2">
      <c r="A584" s="5">
        <v>2022</v>
      </c>
      <c r="B584" s="2" t="s">
        <v>722</v>
      </c>
      <c r="C584" s="2" t="s">
        <v>734</v>
      </c>
      <c r="D584" s="2" t="s">
        <v>675</v>
      </c>
      <c r="F584" s="2">
        <v>24784813</v>
      </c>
      <c r="H584" s="24"/>
      <c r="S584" s="2"/>
      <c r="T584" s="2"/>
      <c r="U584" s="2"/>
      <c r="V584" s="2"/>
      <c r="Z584" s="23"/>
      <c r="AA584" s="23"/>
      <c r="AB584" s="23"/>
      <c r="AC584" s="23"/>
      <c r="AD584" s="23"/>
      <c r="AE584" s="23"/>
      <c r="AF584" s="23"/>
      <c r="AG584" s="23"/>
      <c r="AH584" s="23"/>
      <c r="AI584" s="7"/>
    </row>
    <row r="585" spans="1:35" x14ac:dyDescent="0.2">
      <c r="A585" s="5">
        <v>2022</v>
      </c>
      <c r="B585" s="2" t="s">
        <v>722</v>
      </c>
      <c r="C585" s="2" t="s">
        <v>735</v>
      </c>
      <c r="D585" s="2" t="s">
        <v>675</v>
      </c>
      <c r="F585" s="2">
        <v>29525304</v>
      </c>
      <c r="H585" s="24"/>
      <c r="S585" s="2"/>
      <c r="T585" s="2"/>
      <c r="U585" s="2"/>
      <c r="V585" s="2"/>
      <c r="Z585" s="23"/>
      <c r="AA585" s="23"/>
      <c r="AB585" s="23"/>
      <c r="AC585" s="23"/>
      <c r="AD585" s="23"/>
      <c r="AE585" s="23"/>
      <c r="AF585" s="23"/>
      <c r="AG585" s="23"/>
      <c r="AH585" s="23"/>
      <c r="AI585" s="7"/>
    </row>
    <row r="586" spans="1:35" x14ac:dyDescent="0.2">
      <c r="A586" s="5">
        <v>2022</v>
      </c>
      <c r="B586" s="2" t="s">
        <v>721</v>
      </c>
      <c r="C586" s="2" t="s">
        <v>736</v>
      </c>
      <c r="D586" s="2" t="s">
        <v>675</v>
      </c>
      <c r="F586" s="2">
        <v>30131914</v>
      </c>
      <c r="H586" s="24"/>
      <c r="S586" s="2"/>
      <c r="T586" s="2"/>
      <c r="U586" s="2"/>
      <c r="V586" s="2"/>
      <c r="Z586" s="23"/>
      <c r="AA586" s="23"/>
      <c r="AB586" s="23"/>
      <c r="AC586" s="23"/>
      <c r="AD586" s="23"/>
      <c r="AE586" s="23"/>
      <c r="AF586" s="23"/>
      <c r="AG586" s="23"/>
      <c r="AH586" s="23"/>
      <c r="AI586" s="7"/>
    </row>
    <row r="587" spans="1:35" x14ac:dyDescent="0.2">
      <c r="A587" s="5">
        <v>2022</v>
      </c>
      <c r="B587" s="2" t="s">
        <v>722</v>
      </c>
      <c r="C587" s="2" t="s">
        <v>491</v>
      </c>
      <c r="D587" s="2" t="s">
        <v>675</v>
      </c>
      <c r="F587" s="2">
        <v>0</v>
      </c>
      <c r="H587" s="24"/>
      <c r="S587" s="2"/>
      <c r="T587" s="2"/>
      <c r="U587" s="2"/>
      <c r="V587" s="2"/>
      <c r="Z587" s="23"/>
      <c r="AA587" s="23"/>
      <c r="AB587" s="23"/>
      <c r="AC587" s="23"/>
      <c r="AD587" s="23"/>
      <c r="AE587" s="23"/>
      <c r="AF587" s="23"/>
      <c r="AG587" s="23"/>
      <c r="AH587" s="23"/>
      <c r="AI587" s="7"/>
    </row>
    <row r="588" spans="1:35" x14ac:dyDescent="0.2">
      <c r="A588" s="5">
        <v>2022</v>
      </c>
      <c r="B588" s="2" t="s">
        <v>721</v>
      </c>
      <c r="C588" s="2" t="s">
        <v>492</v>
      </c>
      <c r="D588" s="2" t="s">
        <v>675</v>
      </c>
      <c r="F588" s="2">
        <v>0</v>
      </c>
      <c r="H588" s="24"/>
      <c r="S588" s="2"/>
      <c r="T588" s="2"/>
      <c r="U588" s="2"/>
      <c r="V588" s="2"/>
      <c r="Z588" s="23"/>
      <c r="AA588" s="23"/>
      <c r="AB588" s="23"/>
      <c r="AC588" s="23"/>
      <c r="AD588" s="23"/>
      <c r="AE588" s="23"/>
      <c r="AF588" s="23"/>
      <c r="AG588" s="23"/>
      <c r="AH588" s="23"/>
      <c r="AI588" s="7"/>
    </row>
    <row r="589" spans="1:35" x14ac:dyDescent="0.2">
      <c r="A589" s="5">
        <v>2022</v>
      </c>
      <c r="B589" s="2" t="s">
        <v>721</v>
      </c>
      <c r="C589" s="2" t="s">
        <v>737</v>
      </c>
      <c r="D589" s="2" t="s">
        <v>675</v>
      </c>
      <c r="F589" s="2">
        <v>19779643</v>
      </c>
      <c r="H589" s="24"/>
      <c r="S589" s="2"/>
      <c r="T589" s="2"/>
      <c r="U589" s="2"/>
      <c r="V589" s="2"/>
      <c r="Z589" s="23"/>
      <c r="AA589" s="23"/>
      <c r="AB589" s="23"/>
      <c r="AC589" s="23"/>
      <c r="AD589" s="23"/>
      <c r="AE589" s="23"/>
      <c r="AF589" s="23"/>
      <c r="AG589" s="23"/>
      <c r="AH589" s="23"/>
      <c r="AI589" s="7"/>
    </row>
    <row r="590" spans="1:35" x14ac:dyDescent="0.2">
      <c r="A590" s="5">
        <v>2022</v>
      </c>
      <c r="B590" s="2" t="s">
        <v>722</v>
      </c>
      <c r="C590" s="2" t="s">
        <v>738</v>
      </c>
      <c r="D590" s="2" t="s">
        <v>675</v>
      </c>
      <c r="F590" s="2">
        <v>0</v>
      </c>
      <c r="H590" s="24"/>
      <c r="S590" s="2"/>
      <c r="T590" s="2"/>
      <c r="U590" s="2"/>
      <c r="V590" s="2"/>
      <c r="Z590" s="23"/>
      <c r="AA590" s="23"/>
      <c r="AB590" s="23"/>
      <c r="AC590" s="23"/>
      <c r="AD590" s="23"/>
      <c r="AE590" s="23"/>
      <c r="AF590" s="23"/>
      <c r="AG590" s="23"/>
      <c r="AH590" s="23"/>
      <c r="AI590" s="7"/>
    </row>
    <row r="591" spans="1:35" x14ac:dyDescent="0.2">
      <c r="A591" s="5">
        <v>2022</v>
      </c>
      <c r="B591" s="2" t="s">
        <v>473</v>
      </c>
      <c r="C591" s="2" t="s">
        <v>723</v>
      </c>
      <c r="D591" s="2" t="s">
        <v>674</v>
      </c>
      <c r="E591" s="2">
        <v>3411803</v>
      </c>
      <c r="F591" s="2">
        <v>6557950</v>
      </c>
      <c r="H591" s="24"/>
      <c r="S591" s="2"/>
      <c r="T591" s="2"/>
      <c r="U591" s="2"/>
      <c r="V591" s="2"/>
      <c r="Z591" s="23"/>
      <c r="AA591" s="23"/>
      <c r="AB591" s="23"/>
      <c r="AC591" s="23"/>
      <c r="AD591" s="23"/>
      <c r="AE591" s="23"/>
      <c r="AF591" s="23"/>
      <c r="AG591" s="23"/>
      <c r="AH591" s="23"/>
      <c r="AI591" s="7"/>
    </row>
    <row r="592" spans="1:35" x14ac:dyDescent="0.2">
      <c r="A592" s="5">
        <v>2022</v>
      </c>
      <c r="B592" s="2" t="s">
        <v>473</v>
      </c>
      <c r="C592" s="2" t="s">
        <v>724</v>
      </c>
      <c r="D592" s="2" t="s">
        <v>674</v>
      </c>
      <c r="E592" s="2">
        <v>23593298</v>
      </c>
      <c r="F592" s="2">
        <v>0</v>
      </c>
      <c r="H592" s="24"/>
      <c r="S592" s="2"/>
      <c r="T592" s="2"/>
      <c r="U592" s="2"/>
      <c r="V592" s="2"/>
      <c r="Z592" s="23"/>
      <c r="AA592" s="23"/>
      <c r="AB592" s="23"/>
      <c r="AC592" s="23"/>
      <c r="AD592" s="23"/>
      <c r="AE592" s="23"/>
      <c r="AF592" s="23"/>
      <c r="AG592" s="23"/>
      <c r="AH592" s="23"/>
      <c r="AI592" s="7"/>
    </row>
    <row r="593" spans="1:35" x14ac:dyDescent="0.2">
      <c r="A593" s="5">
        <v>2022</v>
      </c>
      <c r="B593" s="2" t="s">
        <v>473</v>
      </c>
      <c r="C593" s="2" t="s">
        <v>725</v>
      </c>
      <c r="D593" s="2" t="s">
        <v>674</v>
      </c>
      <c r="E593" s="2">
        <v>5881912</v>
      </c>
      <c r="F593" s="2">
        <v>9464471</v>
      </c>
      <c r="H593" s="24"/>
      <c r="S593" s="2"/>
      <c r="T593" s="2"/>
      <c r="U593" s="2"/>
      <c r="V593" s="2"/>
      <c r="Z593" s="23"/>
      <c r="AA593" s="23"/>
      <c r="AB593" s="23"/>
      <c r="AC593" s="23"/>
      <c r="AD593" s="23"/>
      <c r="AE593" s="23"/>
      <c r="AF593" s="23"/>
      <c r="AG593" s="23"/>
      <c r="AH593" s="23"/>
      <c r="AI593" s="7"/>
    </row>
    <row r="594" spans="1:35" x14ac:dyDescent="0.2">
      <c r="A594" s="5">
        <v>2022</v>
      </c>
      <c r="B594" s="2" t="s">
        <v>473</v>
      </c>
      <c r="C594" s="2" t="s">
        <v>726</v>
      </c>
      <c r="D594" s="2" t="s">
        <v>674</v>
      </c>
      <c r="E594" s="2">
        <v>9037114</v>
      </c>
      <c r="F594" s="2">
        <v>6759675</v>
      </c>
      <c r="H594" s="24"/>
      <c r="S594" s="2"/>
      <c r="T594" s="2"/>
      <c r="U594" s="2"/>
      <c r="V594" s="2"/>
      <c r="Z594" s="23"/>
      <c r="AA594" s="23"/>
      <c r="AB594" s="23"/>
      <c r="AC594" s="23"/>
      <c r="AD594" s="23"/>
      <c r="AE594" s="23"/>
      <c r="AF594" s="23"/>
      <c r="AG594" s="23"/>
      <c r="AH594" s="23"/>
      <c r="AI594" s="7"/>
    </row>
    <row r="595" spans="1:35" x14ac:dyDescent="0.2">
      <c r="A595" s="5">
        <v>2022</v>
      </c>
      <c r="B595" s="2" t="s">
        <v>473</v>
      </c>
      <c r="C595" s="2" t="s">
        <v>727</v>
      </c>
      <c r="D595" s="2" t="s">
        <v>674</v>
      </c>
      <c r="E595" s="2">
        <v>31244864</v>
      </c>
      <c r="F595" s="2">
        <v>13977000</v>
      </c>
      <c r="H595" s="24"/>
      <c r="S595" s="2"/>
      <c r="T595" s="2"/>
      <c r="U595" s="2"/>
      <c r="V595" s="2"/>
      <c r="Z595" s="23"/>
      <c r="AA595" s="23"/>
      <c r="AB595" s="23"/>
      <c r="AC595" s="23"/>
      <c r="AD595" s="23"/>
      <c r="AE595" s="23"/>
      <c r="AF595" s="23"/>
      <c r="AG595" s="23"/>
      <c r="AH595" s="23"/>
      <c r="AI595" s="7"/>
    </row>
    <row r="596" spans="1:35" x14ac:dyDescent="0.2">
      <c r="A596" s="5">
        <v>2022</v>
      </c>
      <c r="B596" s="2" t="s">
        <v>473</v>
      </c>
      <c r="C596" s="2" t="s">
        <v>728</v>
      </c>
      <c r="D596" s="2" t="s">
        <v>674</v>
      </c>
      <c r="E596" s="2">
        <v>9592370</v>
      </c>
      <c r="F596" s="2">
        <v>11808334</v>
      </c>
      <c r="H596" s="24"/>
      <c r="S596" s="2"/>
      <c r="T596" s="2"/>
      <c r="U596" s="2"/>
      <c r="V596" s="2"/>
      <c r="Z596" s="23"/>
      <c r="AA596" s="23"/>
      <c r="AB596" s="23"/>
      <c r="AC596" s="23"/>
      <c r="AD596" s="23"/>
      <c r="AE596" s="23"/>
      <c r="AF596" s="23"/>
      <c r="AG596" s="23"/>
      <c r="AH596" s="23"/>
      <c r="AI596" s="7"/>
    </row>
    <row r="597" spans="1:35" x14ac:dyDescent="0.2">
      <c r="A597" s="5">
        <v>2022</v>
      </c>
      <c r="B597" s="2" t="s">
        <v>473</v>
      </c>
      <c r="C597" s="2" t="s">
        <v>729</v>
      </c>
      <c r="D597" s="2" t="s">
        <v>674</v>
      </c>
      <c r="E597" s="2">
        <v>6579251</v>
      </c>
      <c r="F597" s="2">
        <v>5915038</v>
      </c>
      <c r="H597" s="24"/>
      <c r="S597" s="2"/>
      <c r="T597" s="2"/>
      <c r="U597" s="2"/>
      <c r="V597" s="2"/>
      <c r="Z597" s="23"/>
      <c r="AA597" s="23"/>
      <c r="AB597" s="23"/>
      <c r="AC597" s="23"/>
      <c r="AD597" s="23"/>
      <c r="AE597" s="23"/>
      <c r="AF597" s="23"/>
      <c r="AG597" s="23"/>
      <c r="AH597" s="23"/>
      <c r="AI597" s="7"/>
    </row>
    <row r="598" spans="1:35" x14ac:dyDescent="0.2">
      <c r="A598" s="5">
        <v>2022</v>
      </c>
      <c r="B598" s="2" t="s">
        <v>473</v>
      </c>
      <c r="C598" s="2" t="s">
        <v>730</v>
      </c>
      <c r="D598" s="2" t="s">
        <v>674</v>
      </c>
      <c r="E598" s="2">
        <v>7601691</v>
      </c>
      <c r="F598" s="2">
        <v>15980865</v>
      </c>
      <c r="H598" s="24"/>
      <c r="S598" s="2"/>
      <c r="T598" s="2"/>
      <c r="U598" s="2"/>
      <c r="V598" s="2"/>
      <c r="Z598" s="23"/>
      <c r="AA598" s="23"/>
      <c r="AB598" s="23"/>
      <c r="AC598" s="23"/>
      <c r="AD598" s="23"/>
      <c r="AE598" s="23"/>
      <c r="AF598" s="23"/>
      <c r="AG598" s="23"/>
      <c r="AH598" s="23"/>
      <c r="AI598" s="7"/>
    </row>
    <row r="599" spans="1:35" x14ac:dyDescent="0.2">
      <c r="A599" s="5">
        <v>2022</v>
      </c>
      <c r="B599" s="2" t="s">
        <v>473</v>
      </c>
      <c r="C599" s="2" t="s">
        <v>482</v>
      </c>
      <c r="D599" s="2" t="s">
        <v>674</v>
      </c>
      <c r="E599" s="2">
        <v>24608347</v>
      </c>
      <c r="F599" s="2">
        <v>0</v>
      </c>
      <c r="H599" s="24"/>
      <c r="S599" s="2"/>
      <c r="T599" s="2"/>
      <c r="U599" s="2"/>
      <c r="V599" s="2"/>
      <c r="Z599" s="23"/>
      <c r="AA599" s="23"/>
      <c r="AB599" s="23"/>
      <c r="AC599" s="23"/>
      <c r="AD599" s="23"/>
      <c r="AE599" s="23"/>
      <c r="AF599" s="23"/>
      <c r="AG599" s="23"/>
      <c r="AH599" s="23"/>
      <c r="AI599" s="7"/>
    </row>
    <row r="600" spans="1:35" x14ac:dyDescent="0.2">
      <c r="A600" s="5">
        <v>2022</v>
      </c>
      <c r="B600" s="2" t="s">
        <v>721</v>
      </c>
      <c r="C600" s="2" t="s">
        <v>731</v>
      </c>
      <c r="D600" s="2" t="s">
        <v>674</v>
      </c>
      <c r="E600" s="2">
        <v>13472381</v>
      </c>
      <c r="F600" s="2">
        <v>41436660</v>
      </c>
      <c r="H600" s="24"/>
      <c r="S600" s="2"/>
      <c r="T600" s="2"/>
      <c r="U600" s="2"/>
      <c r="V600" s="2"/>
      <c r="Z600" s="23"/>
      <c r="AA600" s="23"/>
      <c r="AB600" s="23"/>
      <c r="AC600" s="23"/>
      <c r="AD600" s="23"/>
      <c r="AE600" s="23"/>
      <c r="AF600" s="23"/>
      <c r="AG600" s="23"/>
      <c r="AH600" s="23"/>
      <c r="AI600" s="7"/>
    </row>
    <row r="601" spans="1:35" x14ac:dyDescent="0.2">
      <c r="A601" s="5">
        <v>2022</v>
      </c>
      <c r="B601" s="2" t="s">
        <v>721</v>
      </c>
      <c r="C601" s="2" t="s">
        <v>732</v>
      </c>
      <c r="D601" s="2" t="s">
        <v>674</v>
      </c>
      <c r="E601" s="2">
        <v>48890315</v>
      </c>
      <c r="F601" s="2">
        <v>50499716</v>
      </c>
      <c r="H601" s="24"/>
      <c r="S601" s="2"/>
      <c r="T601" s="2"/>
      <c r="U601" s="2"/>
      <c r="V601" s="2"/>
      <c r="Z601" s="23"/>
      <c r="AA601" s="23"/>
      <c r="AB601" s="23"/>
      <c r="AC601" s="23"/>
      <c r="AD601" s="23"/>
      <c r="AE601" s="23"/>
      <c r="AF601" s="23"/>
      <c r="AG601" s="23"/>
      <c r="AH601" s="23"/>
      <c r="AI601" s="7"/>
    </row>
    <row r="602" spans="1:35" x14ac:dyDescent="0.2">
      <c r="A602" s="5">
        <v>2022</v>
      </c>
      <c r="B602" s="2" t="s">
        <v>722</v>
      </c>
      <c r="C602" s="2" t="s">
        <v>733</v>
      </c>
      <c r="D602" s="2" t="s">
        <v>674</v>
      </c>
      <c r="E602" s="2">
        <v>7434202</v>
      </c>
      <c r="F602" s="2">
        <v>41373769</v>
      </c>
      <c r="H602" s="24"/>
      <c r="S602" s="2"/>
      <c r="T602" s="2"/>
      <c r="U602" s="2"/>
      <c r="V602" s="2"/>
      <c r="Z602" s="23"/>
      <c r="AA602" s="23"/>
      <c r="AB602" s="23"/>
      <c r="AC602" s="23"/>
      <c r="AD602" s="23"/>
      <c r="AE602" s="23"/>
      <c r="AF602" s="23"/>
      <c r="AG602" s="23"/>
      <c r="AH602" s="23"/>
      <c r="AI602" s="7"/>
    </row>
    <row r="603" spans="1:35" x14ac:dyDescent="0.2">
      <c r="A603" s="5">
        <v>2022</v>
      </c>
      <c r="B603" s="2" t="s">
        <v>722</v>
      </c>
      <c r="C603" s="2" t="s">
        <v>734</v>
      </c>
      <c r="D603" s="2" t="s">
        <v>674</v>
      </c>
      <c r="E603" s="2">
        <v>23174462</v>
      </c>
      <c r="F603" s="2">
        <v>44467779</v>
      </c>
      <c r="H603" s="24"/>
      <c r="S603" s="2"/>
      <c r="T603" s="2"/>
      <c r="U603" s="2"/>
      <c r="V603" s="2"/>
      <c r="Z603" s="23"/>
      <c r="AA603" s="23"/>
      <c r="AB603" s="23"/>
      <c r="AC603" s="23"/>
      <c r="AD603" s="23"/>
      <c r="AE603" s="23"/>
      <c r="AF603" s="23"/>
      <c r="AG603" s="23"/>
      <c r="AH603" s="23"/>
      <c r="AI603" s="7"/>
    </row>
    <row r="604" spans="1:35" x14ac:dyDescent="0.2">
      <c r="A604" s="5">
        <v>2022</v>
      </c>
      <c r="B604" s="2" t="s">
        <v>722</v>
      </c>
      <c r="C604" s="2" t="s">
        <v>735</v>
      </c>
      <c r="D604" s="2" t="s">
        <v>674</v>
      </c>
      <c r="E604" s="2">
        <v>23285086</v>
      </c>
      <c r="F604" s="2">
        <v>39664509</v>
      </c>
      <c r="H604" s="24"/>
      <c r="S604" s="2"/>
      <c r="T604" s="2"/>
      <c r="U604" s="2"/>
      <c r="V604" s="2"/>
      <c r="Z604" s="23"/>
      <c r="AA604" s="23"/>
      <c r="AB604" s="23"/>
      <c r="AC604" s="23"/>
      <c r="AD604" s="23"/>
      <c r="AE604" s="23"/>
      <c r="AF604" s="23"/>
      <c r="AG604" s="23"/>
      <c r="AH604" s="23"/>
      <c r="AI604" s="7"/>
    </row>
    <row r="605" spans="1:35" x14ac:dyDescent="0.2">
      <c r="A605" s="5">
        <v>2022</v>
      </c>
      <c r="B605" s="2" t="s">
        <v>721</v>
      </c>
      <c r="C605" s="2" t="s">
        <v>736</v>
      </c>
      <c r="D605" s="2" t="s">
        <v>674</v>
      </c>
      <c r="E605" s="2">
        <v>9669258</v>
      </c>
      <c r="F605" s="2">
        <v>46822897</v>
      </c>
      <c r="H605" s="24"/>
      <c r="S605" s="2"/>
      <c r="T605" s="2"/>
      <c r="U605" s="2"/>
      <c r="V605" s="2"/>
      <c r="Z605" s="23"/>
      <c r="AA605" s="23"/>
      <c r="AB605" s="23"/>
      <c r="AC605" s="23"/>
      <c r="AD605" s="23"/>
      <c r="AE605" s="23"/>
      <c r="AF605" s="23"/>
      <c r="AG605" s="23"/>
      <c r="AH605" s="23"/>
      <c r="AI605" s="7"/>
    </row>
    <row r="606" spans="1:35" x14ac:dyDescent="0.2">
      <c r="A606" s="5">
        <v>2022</v>
      </c>
      <c r="B606" s="2" t="s">
        <v>722</v>
      </c>
      <c r="C606" s="2" t="s">
        <v>491</v>
      </c>
      <c r="D606" s="2" t="s">
        <v>674</v>
      </c>
      <c r="E606" s="2">
        <v>5606771</v>
      </c>
      <c r="F606" s="2">
        <v>4887544</v>
      </c>
      <c r="H606" s="24"/>
      <c r="S606" s="2"/>
      <c r="T606" s="2"/>
      <c r="U606" s="2"/>
      <c r="V606" s="2"/>
      <c r="Z606" s="23"/>
      <c r="AA606" s="23"/>
      <c r="AB606" s="23"/>
      <c r="AC606" s="23"/>
      <c r="AD606" s="23"/>
      <c r="AE606" s="23"/>
      <c r="AF606" s="23"/>
      <c r="AG606" s="23"/>
      <c r="AH606" s="23"/>
      <c r="AI606" s="7"/>
    </row>
    <row r="607" spans="1:35" x14ac:dyDescent="0.2">
      <c r="A607" s="5">
        <v>2022</v>
      </c>
      <c r="B607" s="2" t="s">
        <v>721</v>
      </c>
      <c r="C607" s="2" t="s">
        <v>492</v>
      </c>
      <c r="D607" s="2" t="s">
        <v>674</v>
      </c>
      <c r="E607" s="2">
        <v>26080583</v>
      </c>
      <c r="F607" s="2">
        <v>0</v>
      </c>
      <c r="H607" s="24"/>
      <c r="S607" s="2"/>
      <c r="T607" s="2"/>
      <c r="U607" s="2"/>
      <c r="V607" s="2"/>
      <c r="Z607" s="23"/>
      <c r="AA607" s="23"/>
      <c r="AB607" s="23"/>
      <c r="AC607" s="23"/>
      <c r="AD607" s="23"/>
      <c r="AE607" s="23"/>
      <c r="AF607" s="23"/>
      <c r="AG607" s="23"/>
      <c r="AH607" s="23"/>
      <c r="AI607" s="7"/>
    </row>
    <row r="608" spans="1:35" x14ac:dyDescent="0.2">
      <c r="A608" s="5">
        <v>2022</v>
      </c>
      <c r="B608" s="2" t="s">
        <v>721</v>
      </c>
      <c r="C608" s="2" t="s">
        <v>737</v>
      </c>
      <c r="D608" s="2" t="s">
        <v>674</v>
      </c>
      <c r="E608" s="2">
        <v>10649818</v>
      </c>
      <c r="F608" s="2">
        <v>29183144</v>
      </c>
      <c r="H608" s="24"/>
      <c r="S608" s="2"/>
      <c r="T608" s="2"/>
      <c r="U608" s="2"/>
      <c r="V608" s="2"/>
      <c r="Z608" s="23"/>
      <c r="AA608" s="23"/>
      <c r="AB608" s="23"/>
      <c r="AC608" s="23"/>
      <c r="AD608" s="23"/>
      <c r="AE608" s="23"/>
      <c r="AF608" s="23"/>
      <c r="AG608" s="23"/>
      <c r="AH608" s="23"/>
      <c r="AI608" s="7"/>
    </row>
    <row r="609" spans="1:35" x14ac:dyDescent="0.2">
      <c r="A609" s="5">
        <v>2022</v>
      </c>
      <c r="B609" s="2" t="s">
        <v>722</v>
      </c>
      <c r="C609" s="2" t="s">
        <v>738</v>
      </c>
      <c r="D609" s="2" t="s">
        <v>674</v>
      </c>
      <c r="E609" s="2">
        <v>9668368</v>
      </c>
      <c r="F609" s="2">
        <v>29595170</v>
      </c>
      <c r="H609" s="24"/>
      <c r="S609" s="2"/>
      <c r="T609" s="2"/>
      <c r="U609" s="2"/>
      <c r="V609" s="2"/>
      <c r="Z609" s="23"/>
      <c r="AA609" s="23"/>
      <c r="AB609" s="23"/>
      <c r="AC609" s="23"/>
      <c r="AD609" s="23"/>
      <c r="AE609" s="23"/>
      <c r="AF609" s="23"/>
      <c r="AG609" s="23"/>
      <c r="AH609" s="23"/>
      <c r="AI609" s="7"/>
    </row>
    <row r="610" spans="1:35" x14ac:dyDescent="0.2">
      <c r="A610" s="5">
        <v>2022</v>
      </c>
      <c r="B610" s="2" t="s">
        <v>473</v>
      </c>
      <c r="C610" s="2" t="s">
        <v>723</v>
      </c>
      <c r="D610" s="2" t="s">
        <v>677</v>
      </c>
      <c r="F610" s="2">
        <v>0</v>
      </c>
      <c r="H610" s="24"/>
      <c r="S610" s="2"/>
      <c r="T610" s="2"/>
      <c r="U610" s="2"/>
      <c r="V610" s="2"/>
      <c r="Z610" s="23"/>
      <c r="AA610" s="23"/>
      <c r="AB610" s="23"/>
      <c r="AC610" s="23"/>
      <c r="AD610" s="23"/>
      <c r="AE610" s="23"/>
      <c r="AF610" s="23"/>
      <c r="AG610" s="23"/>
      <c r="AH610" s="23"/>
      <c r="AI610" s="7"/>
    </row>
    <row r="611" spans="1:35" x14ac:dyDescent="0.2">
      <c r="A611" s="5">
        <v>2022</v>
      </c>
      <c r="B611" s="2" t="s">
        <v>473</v>
      </c>
      <c r="C611" s="2" t="s">
        <v>724</v>
      </c>
      <c r="D611" s="2" t="s">
        <v>677</v>
      </c>
      <c r="F611" s="2">
        <v>0</v>
      </c>
      <c r="H611" s="24"/>
      <c r="S611" s="2"/>
      <c r="T611" s="2"/>
      <c r="U611" s="2"/>
      <c r="V611" s="2"/>
      <c r="Z611" s="23"/>
      <c r="AA611" s="23"/>
      <c r="AB611" s="23"/>
      <c r="AC611" s="23"/>
      <c r="AD611" s="23"/>
      <c r="AE611" s="23"/>
      <c r="AF611" s="23"/>
      <c r="AG611" s="23"/>
      <c r="AH611" s="23"/>
      <c r="AI611" s="7"/>
    </row>
    <row r="612" spans="1:35" x14ac:dyDescent="0.2">
      <c r="A612" s="5">
        <v>2022</v>
      </c>
      <c r="B612" s="2" t="s">
        <v>473</v>
      </c>
      <c r="C612" s="2" t="s">
        <v>725</v>
      </c>
      <c r="D612" s="2" t="s">
        <v>677</v>
      </c>
      <c r="F612" s="2">
        <v>0</v>
      </c>
      <c r="H612" s="24"/>
      <c r="S612" s="2"/>
      <c r="T612" s="2"/>
      <c r="U612" s="2"/>
      <c r="V612" s="2"/>
      <c r="Z612" s="23"/>
      <c r="AA612" s="23"/>
      <c r="AB612" s="23"/>
      <c r="AC612" s="23"/>
      <c r="AD612" s="23"/>
      <c r="AE612" s="23"/>
      <c r="AF612" s="23"/>
      <c r="AG612" s="23"/>
      <c r="AH612" s="23"/>
      <c r="AI612" s="7"/>
    </row>
    <row r="613" spans="1:35" x14ac:dyDescent="0.2">
      <c r="A613" s="5">
        <v>2022</v>
      </c>
      <c r="B613" s="2" t="s">
        <v>473</v>
      </c>
      <c r="C613" s="2" t="s">
        <v>726</v>
      </c>
      <c r="D613" s="2" t="s">
        <v>677</v>
      </c>
      <c r="F613" s="2">
        <v>0</v>
      </c>
      <c r="H613" s="24"/>
      <c r="S613" s="2"/>
      <c r="T613" s="2"/>
      <c r="U613" s="2"/>
      <c r="V613" s="2"/>
      <c r="Z613" s="23"/>
      <c r="AA613" s="23"/>
      <c r="AB613" s="23"/>
      <c r="AC613" s="23"/>
      <c r="AD613" s="23"/>
      <c r="AE613" s="23"/>
      <c r="AF613" s="23"/>
      <c r="AG613" s="23"/>
      <c r="AH613" s="23"/>
      <c r="AI613" s="7"/>
    </row>
    <row r="614" spans="1:35" x14ac:dyDescent="0.2">
      <c r="A614" s="5">
        <v>2022</v>
      </c>
      <c r="B614" s="2" t="s">
        <v>473</v>
      </c>
      <c r="C614" s="2" t="s">
        <v>727</v>
      </c>
      <c r="D614" s="2" t="s">
        <v>677</v>
      </c>
      <c r="F614" s="2">
        <v>0</v>
      </c>
      <c r="H614" s="24"/>
      <c r="S614" s="2"/>
      <c r="T614" s="2"/>
      <c r="U614" s="2"/>
      <c r="V614" s="2"/>
      <c r="Z614" s="23"/>
      <c r="AA614" s="23"/>
      <c r="AB614" s="23"/>
      <c r="AC614" s="23"/>
      <c r="AD614" s="23"/>
      <c r="AE614" s="23"/>
      <c r="AF614" s="23"/>
      <c r="AG614" s="23"/>
      <c r="AH614" s="23"/>
      <c r="AI614" s="7"/>
    </row>
    <row r="615" spans="1:35" x14ac:dyDescent="0.2">
      <c r="A615" s="5">
        <v>2022</v>
      </c>
      <c r="B615" s="2" t="s">
        <v>473</v>
      </c>
      <c r="C615" s="2" t="s">
        <v>728</v>
      </c>
      <c r="D615" s="2" t="s">
        <v>677</v>
      </c>
      <c r="F615" s="2">
        <v>721057</v>
      </c>
      <c r="H615" s="24"/>
      <c r="S615" s="2"/>
      <c r="T615" s="2"/>
      <c r="U615" s="2"/>
      <c r="V615" s="2"/>
      <c r="Z615" s="23"/>
      <c r="AA615" s="23"/>
      <c r="AB615" s="23"/>
      <c r="AC615" s="23"/>
      <c r="AD615" s="23"/>
      <c r="AE615" s="23"/>
      <c r="AF615" s="23"/>
      <c r="AG615" s="23"/>
      <c r="AH615" s="23"/>
      <c r="AI615" s="7"/>
    </row>
    <row r="616" spans="1:35" x14ac:dyDescent="0.2">
      <c r="A616" s="5">
        <v>2022</v>
      </c>
      <c r="B616" s="2" t="s">
        <v>473</v>
      </c>
      <c r="C616" s="2" t="s">
        <v>729</v>
      </c>
      <c r="D616" s="2" t="s">
        <v>677</v>
      </c>
      <c r="F616" s="2">
        <v>0</v>
      </c>
      <c r="H616" s="24"/>
      <c r="S616" s="2"/>
      <c r="T616" s="2"/>
      <c r="U616" s="2"/>
      <c r="V616" s="2"/>
      <c r="Z616" s="23"/>
      <c r="AA616" s="23"/>
      <c r="AB616" s="23"/>
      <c r="AC616" s="23"/>
      <c r="AD616" s="23"/>
      <c r="AE616" s="23"/>
      <c r="AF616" s="23"/>
      <c r="AG616" s="23"/>
      <c r="AH616" s="23"/>
      <c r="AI616" s="7"/>
    </row>
    <row r="617" spans="1:35" x14ac:dyDescent="0.2">
      <c r="A617" s="5">
        <v>2022</v>
      </c>
      <c r="B617" s="2" t="s">
        <v>473</v>
      </c>
      <c r="C617" s="2" t="s">
        <v>730</v>
      </c>
      <c r="D617" s="2" t="s">
        <v>677</v>
      </c>
      <c r="F617" s="2">
        <v>0</v>
      </c>
      <c r="H617" s="24"/>
      <c r="S617" s="2"/>
      <c r="T617" s="2"/>
      <c r="U617" s="2"/>
      <c r="V617" s="2"/>
      <c r="Z617" s="23"/>
      <c r="AA617" s="23"/>
      <c r="AB617" s="23"/>
      <c r="AC617" s="23"/>
      <c r="AD617" s="23"/>
      <c r="AE617" s="23"/>
      <c r="AF617" s="23"/>
      <c r="AG617" s="23"/>
      <c r="AH617" s="23"/>
      <c r="AI617" s="7"/>
    </row>
    <row r="618" spans="1:35" x14ac:dyDescent="0.2">
      <c r="A618" s="5">
        <v>2022</v>
      </c>
      <c r="B618" s="2" t="s">
        <v>473</v>
      </c>
      <c r="C618" s="2" t="s">
        <v>482</v>
      </c>
      <c r="D618" s="2" t="s">
        <v>677</v>
      </c>
      <c r="F618" s="2">
        <v>0</v>
      </c>
      <c r="H618" s="24"/>
      <c r="S618" s="2"/>
      <c r="T618" s="2"/>
      <c r="U618" s="2"/>
      <c r="V618" s="2"/>
      <c r="Z618" s="23"/>
      <c r="AA618" s="23"/>
      <c r="AB618" s="23"/>
      <c r="AC618" s="23"/>
      <c r="AD618" s="23"/>
      <c r="AE618" s="23"/>
      <c r="AF618" s="23"/>
      <c r="AG618" s="23"/>
      <c r="AH618" s="23"/>
      <c r="AI618" s="7"/>
    </row>
    <row r="619" spans="1:35" x14ac:dyDescent="0.2">
      <c r="A619" s="5">
        <v>2022</v>
      </c>
      <c r="B619" s="2" t="s">
        <v>721</v>
      </c>
      <c r="C619" s="2" t="s">
        <v>731</v>
      </c>
      <c r="D619" s="2" t="s">
        <v>677</v>
      </c>
      <c r="F619" s="2">
        <v>8183500</v>
      </c>
      <c r="H619" s="24"/>
      <c r="S619" s="2"/>
      <c r="T619" s="2"/>
      <c r="U619" s="2"/>
      <c r="V619" s="2"/>
      <c r="Z619" s="23"/>
      <c r="AA619" s="23"/>
      <c r="AB619" s="23"/>
      <c r="AC619" s="23"/>
      <c r="AD619" s="23"/>
      <c r="AE619" s="23"/>
      <c r="AF619" s="23"/>
      <c r="AG619" s="23"/>
      <c r="AH619" s="23"/>
      <c r="AI619" s="7"/>
    </row>
    <row r="620" spans="1:35" x14ac:dyDescent="0.2">
      <c r="A620" s="5">
        <v>2022</v>
      </c>
      <c r="B620" s="2" t="s">
        <v>721</v>
      </c>
      <c r="C620" s="2" t="s">
        <v>732</v>
      </c>
      <c r="D620" s="2" t="s">
        <v>677</v>
      </c>
      <c r="F620" s="2">
        <v>3043100</v>
      </c>
      <c r="H620" s="24"/>
      <c r="S620" s="2"/>
      <c r="T620" s="2"/>
      <c r="U620" s="2"/>
      <c r="V620" s="2"/>
      <c r="Z620" s="23"/>
      <c r="AA620" s="23"/>
      <c r="AB620" s="23"/>
      <c r="AC620" s="23"/>
      <c r="AD620" s="23"/>
      <c r="AE620" s="23"/>
      <c r="AF620" s="23"/>
      <c r="AG620" s="23"/>
      <c r="AH620" s="23"/>
      <c r="AI620" s="7"/>
    </row>
    <row r="621" spans="1:35" x14ac:dyDescent="0.2">
      <c r="A621" s="5">
        <v>2022</v>
      </c>
      <c r="B621" s="2" t="s">
        <v>722</v>
      </c>
      <c r="C621" s="2" t="s">
        <v>733</v>
      </c>
      <c r="D621" s="2" t="s">
        <v>677</v>
      </c>
      <c r="F621" s="2">
        <v>0</v>
      </c>
      <c r="H621" s="24"/>
      <c r="S621" s="2"/>
      <c r="T621" s="2"/>
      <c r="U621" s="2"/>
      <c r="V621" s="2"/>
      <c r="Z621" s="23"/>
      <c r="AA621" s="23"/>
      <c r="AB621" s="23"/>
      <c r="AC621" s="23"/>
      <c r="AD621" s="23"/>
      <c r="AE621" s="23"/>
      <c r="AF621" s="23"/>
      <c r="AG621" s="23"/>
      <c r="AH621" s="23"/>
      <c r="AI621" s="7"/>
    </row>
    <row r="622" spans="1:35" x14ac:dyDescent="0.2">
      <c r="A622" s="5">
        <v>2022</v>
      </c>
      <c r="B622" s="2" t="s">
        <v>722</v>
      </c>
      <c r="C622" s="2" t="s">
        <v>734</v>
      </c>
      <c r="D622" s="2" t="s">
        <v>677</v>
      </c>
      <c r="F622" s="2">
        <v>6205921</v>
      </c>
      <c r="H622" s="24"/>
      <c r="S622" s="2"/>
      <c r="T622" s="2"/>
      <c r="U622" s="2"/>
      <c r="V622" s="2"/>
      <c r="Z622" s="23"/>
      <c r="AA622" s="23"/>
      <c r="AB622" s="23"/>
      <c r="AC622" s="23"/>
      <c r="AD622" s="23"/>
      <c r="AE622" s="23"/>
      <c r="AF622" s="23"/>
      <c r="AG622" s="23"/>
      <c r="AH622" s="23"/>
      <c r="AI622" s="7"/>
    </row>
    <row r="623" spans="1:35" x14ac:dyDescent="0.2">
      <c r="A623" s="5">
        <v>2022</v>
      </c>
      <c r="B623" s="2" t="s">
        <v>722</v>
      </c>
      <c r="C623" s="2" t="s">
        <v>735</v>
      </c>
      <c r="D623" s="2" t="s">
        <v>677</v>
      </c>
      <c r="F623" s="2">
        <v>6220213</v>
      </c>
      <c r="H623" s="24"/>
      <c r="S623" s="2"/>
      <c r="T623" s="2"/>
      <c r="U623" s="2"/>
      <c r="V623" s="2"/>
      <c r="Z623" s="23"/>
      <c r="AA623" s="23"/>
      <c r="AB623" s="23"/>
      <c r="AC623" s="23"/>
      <c r="AD623" s="23"/>
      <c r="AE623" s="23"/>
      <c r="AF623" s="23"/>
      <c r="AG623" s="23"/>
      <c r="AH623" s="23"/>
      <c r="AI623" s="7"/>
    </row>
    <row r="624" spans="1:35" x14ac:dyDescent="0.2">
      <c r="A624" s="5">
        <v>2022</v>
      </c>
      <c r="B624" s="2" t="s">
        <v>721</v>
      </c>
      <c r="C624" s="2" t="s">
        <v>736</v>
      </c>
      <c r="D624" s="2" t="s">
        <v>677</v>
      </c>
      <c r="F624" s="2">
        <v>3853500</v>
      </c>
      <c r="H624" s="24"/>
      <c r="S624" s="2"/>
      <c r="T624" s="2"/>
      <c r="U624" s="2"/>
      <c r="V624" s="2"/>
      <c r="Z624" s="23"/>
      <c r="AA624" s="23"/>
      <c r="AB624" s="23"/>
      <c r="AC624" s="23"/>
      <c r="AD624" s="23"/>
      <c r="AE624" s="23"/>
      <c r="AF624" s="23"/>
      <c r="AG624" s="23"/>
      <c r="AH624" s="23"/>
      <c r="AI624" s="7"/>
    </row>
    <row r="625" spans="1:35" x14ac:dyDescent="0.2">
      <c r="A625" s="5">
        <v>2022</v>
      </c>
      <c r="B625" s="2" t="s">
        <v>722</v>
      </c>
      <c r="C625" s="2" t="s">
        <v>491</v>
      </c>
      <c r="D625" s="2" t="s">
        <v>677</v>
      </c>
      <c r="F625" s="2">
        <v>0</v>
      </c>
      <c r="H625" s="24"/>
      <c r="S625" s="2"/>
      <c r="T625" s="2"/>
      <c r="U625" s="2"/>
      <c r="V625" s="2"/>
      <c r="Z625" s="23"/>
      <c r="AA625" s="23"/>
      <c r="AB625" s="23"/>
      <c r="AC625" s="23"/>
      <c r="AD625" s="23"/>
      <c r="AE625" s="23"/>
      <c r="AF625" s="23"/>
      <c r="AG625" s="23"/>
      <c r="AH625" s="23"/>
      <c r="AI625" s="7"/>
    </row>
    <row r="626" spans="1:35" x14ac:dyDescent="0.2">
      <c r="A626" s="5">
        <v>2022</v>
      </c>
      <c r="B626" s="2" t="s">
        <v>721</v>
      </c>
      <c r="C626" s="2" t="s">
        <v>492</v>
      </c>
      <c r="D626" s="2" t="s">
        <v>677</v>
      </c>
      <c r="F626" s="2">
        <v>0</v>
      </c>
      <c r="H626" s="24"/>
      <c r="S626" s="2"/>
      <c r="T626" s="2"/>
      <c r="U626" s="2"/>
      <c r="V626" s="2"/>
      <c r="Z626" s="23"/>
      <c r="AA626" s="23"/>
      <c r="AB626" s="23"/>
      <c r="AC626" s="23"/>
      <c r="AD626" s="23"/>
      <c r="AE626" s="23"/>
      <c r="AF626" s="23"/>
      <c r="AG626" s="23"/>
      <c r="AH626" s="23"/>
      <c r="AI626" s="7"/>
    </row>
    <row r="627" spans="1:35" x14ac:dyDescent="0.2">
      <c r="A627" s="5">
        <v>2022</v>
      </c>
      <c r="B627" s="2" t="s">
        <v>721</v>
      </c>
      <c r="C627" s="2" t="s">
        <v>737</v>
      </c>
      <c r="D627" s="2" t="s">
        <v>677</v>
      </c>
      <c r="F627" s="2">
        <v>5030000</v>
      </c>
      <c r="H627" s="24"/>
      <c r="S627" s="2"/>
      <c r="T627" s="2"/>
      <c r="U627" s="2"/>
      <c r="V627" s="2"/>
      <c r="Z627" s="23"/>
      <c r="AA627" s="23"/>
      <c r="AB627" s="23"/>
      <c r="AC627" s="23"/>
      <c r="AD627" s="23"/>
      <c r="AE627" s="23"/>
      <c r="AF627" s="23"/>
      <c r="AG627" s="23"/>
      <c r="AH627" s="23"/>
      <c r="AI627" s="7"/>
    </row>
    <row r="628" spans="1:35" x14ac:dyDescent="0.2">
      <c r="A628" s="5">
        <v>2022</v>
      </c>
      <c r="B628" s="2" t="s">
        <v>722</v>
      </c>
      <c r="C628" s="2" t="s">
        <v>738</v>
      </c>
      <c r="D628" s="2" t="s">
        <v>677</v>
      </c>
      <c r="F628" s="2">
        <v>0</v>
      </c>
      <c r="H628" s="24"/>
      <c r="S628" s="2"/>
      <c r="T628" s="2"/>
      <c r="U628" s="2"/>
      <c r="V628" s="2"/>
      <c r="Z628" s="23"/>
      <c r="AA628" s="23"/>
      <c r="AB628" s="23"/>
      <c r="AC628" s="23"/>
      <c r="AD628" s="23"/>
      <c r="AE628" s="23"/>
      <c r="AF628" s="23"/>
      <c r="AG628" s="23"/>
      <c r="AH628" s="23"/>
      <c r="AI628" s="7"/>
    </row>
    <row r="629" spans="1:35" x14ac:dyDescent="0.2">
      <c r="A629" s="5">
        <v>2022</v>
      </c>
      <c r="B629" s="2" t="s">
        <v>473</v>
      </c>
      <c r="C629" s="2" t="s">
        <v>723</v>
      </c>
      <c r="D629" s="2" t="s">
        <v>679</v>
      </c>
      <c r="E629" s="24">
        <v>3411803</v>
      </c>
      <c r="F629" s="2">
        <v>3872000</v>
      </c>
      <c r="H629" s="24"/>
      <c r="S629" s="2"/>
      <c r="T629" s="2"/>
      <c r="U629" s="2"/>
      <c r="V629" s="2"/>
      <c r="Z629" s="16">
        <v>13.75</v>
      </c>
      <c r="AA629" s="16"/>
      <c r="AB629" s="16">
        <v>46.89</v>
      </c>
      <c r="AC629" s="16" t="e">
        <v>#N/A</v>
      </c>
      <c r="AD629" s="16" t="e">
        <v>#N/A</v>
      </c>
      <c r="AE629" s="16" t="e">
        <v>#N/A</v>
      </c>
      <c r="AF629" s="16"/>
      <c r="AG629" s="16"/>
      <c r="AH629" s="16"/>
      <c r="AI629" s="7"/>
    </row>
    <row r="630" spans="1:35" x14ac:dyDescent="0.2">
      <c r="A630" s="5">
        <v>2022</v>
      </c>
      <c r="B630" s="2" t="s">
        <v>473</v>
      </c>
      <c r="C630" s="2" t="s">
        <v>724</v>
      </c>
      <c r="D630" s="2" t="s">
        <v>679</v>
      </c>
      <c r="E630" s="24">
        <v>23593298</v>
      </c>
      <c r="F630" s="2">
        <v>0</v>
      </c>
      <c r="H630" s="24"/>
      <c r="S630" s="2"/>
      <c r="T630" s="2"/>
      <c r="U630" s="2"/>
      <c r="V630" s="2"/>
      <c r="Z630" s="16">
        <v>9.56</v>
      </c>
      <c r="AA630" s="16"/>
      <c r="AB630" s="16">
        <v>20.010000000000002</v>
      </c>
      <c r="AC630" s="16" t="e">
        <v>#N/A</v>
      </c>
      <c r="AD630" s="16" t="e">
        <v>#N/A</v>
      </c>
      <c r="AE630" s="16" t="e">
        <v>#N/A</v>
      </c>
      <c r="AF630" s="16"/>
      <c r="AG630" s="16"/>
      <c r="AH630" s="16"/>
      <c r="AI630" s="7"/>
    </row>
    <row r="631" spans="1:35" x14ac:dyDescent="0.2">
      <c r="A631" s="5">
        <v>2022</v>
      </c>
      <c r="B631" s="2" t="s">
        <v>473</v>
      </c>
      <c r="C631" s="2" t="s">
        <v>725</v>
      </c>
      <c r="D631" s="2" t="s">
        <v>679</v>
      </c>
      <c r="E631" s="24">
        <v>5881912</v>
      </c>
      <c r="F631" s="2">
        <v>3601000</v>
      </c>
      <c r="H631" s="24"/>
      <c r="S631" s="2"/>
      <c r="T631" s="2"/>
      <c r="U631" s="2"/>
      <c r="V631" s="2"/>
      <c r="Z631" s="16">
        <v>35.25</v>
      </c>
      <c r="AA631" s="16"/>
      <c r="AB631" s="16">
        <v>18.97</v>
      </c>
      <c r="AC631" s="16" t="e">
        <v>#N/A</v>
      </c>
      <c r="AD631" s="16" t="e">
        <v>#N/A</v>
      </c>
      <c r="AE631" s="16" t="e">
        <v>#N/A</v>
      </c>
      <c r="AF631" s="16"/>
      <c r="AG631" s="16"/>
      <c r="AH631" s="16"/>
      <c r="AI631" s="7"/>
    </row>
    <row r="632" spans="1:35" x14ac:dyDescent="0.2">
      <c r="A632" s="5">
        <v>2022</v>
      </c>
      <c r="B632" s="2" t="s">
        <v>473</v>
      </c>
      <c r="C632" s="2" t="s">
        <v>726</v>
      </c>
      <c r="D632" s="2" t="s">
        <v>679</v>
      </c>
      <c r="E632" s="24">
        <v>9037114</v>
      </c>
      <c r="F632" s="2">
        <v>1600750</v>
      </c>
      <c r="H632" s="24"/>
      <c r="S632" s="2"/>
      <c r="T632" s="2"/>
      <c r="U632" s="2"/>
      <c r="V632" s="2"/>
      <c r="Z632" s="16">
        <v>21.01</v>
      </c>
      <c r="AA632" s="16"/>
      <c r="AB632" s="16">
        <v>34.659999999999997</v>
      </c>
      <c r="AC632" s="16" t="e">
        <v>#N/A</v>
      </c>
      <c r="AD632" s="16" t="e">
        <v>#N/A</v>
      </c>
      <c r="AE632" s="16" t="e">
        <v>#N/A</v>
      </c>
      <c r="AF632" s="16"/>
      <c r="AG632" s="16"/>
      <c r="AH632" s="16"/>
      <c r="AI632" s="7"/>
    </row>
    <row r="633" spans="1:35" x14ac:dyDescent="0.2">
      <c r="A633" s="5">
        <v>2022</v>
      </c>
      <c r="B633" s="2" t="s">
        <v>473</v>
      </c>
      <c r="C633" s="2" t="s">
        <v>727</v>
      </c>
      <c r="D633" s="2" t="s">
        <v>679</v>
      </c>
      <c r="E633" s="24">
        <v>31244864</v>
      </c>
      <c r="F633" s="2">
        <v>0</v>
      </c>
      <c r="H633" s="24"/>
      <c r="S633" s="2"/>
      <c r="T633" s="2"/>
      <c r="U633" s="2"/>
      <c r="V633" s="2"/>
      <c r="Z633" s="16">
        <v>12.6</v>
      </c>
      <c r="AA633" s="16"/>
      <c r="AB633" s="16">
        <v>23.61</v>
      </c>
      <c r="AC633" s="16" t="e">
        <v>#N/A</v>
      </c>
      <c r="AD633" s="16" t="e">
        <v>#N/A</v>
      </c>
      <c r="AE633" s="16" t="e">
        <v>#N/A</v>
      </c>
      <c r="AF633" s="16"/>
      <c r="AG633" s="16"/>
      <c r="AH633" s="16"/>
      <c r="AI633" s="7"/>
    </row>
    <row r="634" spans="1:35" x14ac:dyDescent="0.2">
      <c r="A634" s="5">
        <v>2022</v>
      </c>
      <c r="B634" s="2" t="s">
        <v>473</v>
      </c>
      <c r="C634" s="2" t="s">
        <v>728</v>
      </c>
      <c r="D634" s="2" t="s">
        <v>679</v>
      </c>
      <c r="E634" s="24">
        <v>9592370</v>
      </c>
      <c r="F634" s="2">
        <v>1007000</v>
      </c>
      <c r="H634" s="24"/>
      <c r="S634" s="2"/>
      <c r="T634" s="2"/>
      <c r="U634" s="2"/>
      <c r="V634" s="2"/>
      <c r="Z634" s="16" t="e">
        <v>#N/A</v>
      </c>
      <c r="AA634" s="16"/>
      <c r="AB634" s="16">
        <v>11.22</v>
      </c>
      <c r="AC634" s="16" t="e">
        <v>#N/A</v>
      </c>
      <c r="AD634" s="16" t="e">
        <v>#N/A</v>
      </c>
      <c r="AE634" s="16" t="e">
        <v>#N/A</v>
      </c>
      <c r="AF634" s="16"/>
      <c r="AG634" s="16"/>
      <c r="AH634" s="16"/>
      <c r="AI634" s="7"/>
    </row>
    <row r="635" spans="1:35" x14ac:dyDescent="0.2">
      <c r="A635" s="5">
        <v>2022</v>
      </c>
      <c r="B635" s="2" t="s">
        <v>473</v>
      </c>
      <c r="C635" s="2" t="s">
        <v>729</v>
      </c>
      <c r="D635" s="2" t="s">
        <v>679</v>
      </c>
      <c r="E635" s="24">
        <v>6579251</v>
      </c>
      <c r="F635" s="2">
        <v>1656000</v>
      </c>
      <c r="H635" s="24"/>
      <c r="S635" s="2"/>
      <c r="T635" s="2"/>
      <c r="U635" s="2"/>
      <c r="V635" s="2"/>
      <c r="Z635" s="16">
        <v>8.76</v>
      </c>
      <c r="AA635" s="16"/>
      <c r="AB635" s="16">
        <v>45.23</v>
      </c>
      <c r="AC635" s="16" t="e">
        <v>#N/A</v>
      </c>
      <c r="AD635" s="16" t="e">
        <v>#N/A</v>
      </c>
      <c r="AE635" s="16" t="e">
        <v>#N/A</v>
      </c>
      <c r="AF635" s="16"/>
      <c r="AG635" s="16"/>
      <c r="AH635" s="16"/>
      <c r="AI635" s="7"/>
    </row>
    <row r="636" spans="1:35" x14ac:dyDescent="0.2">
      <c r="A636" s="5">
        <v>2022</v>
      </c>
      <c r="B636" s="2" t="s">
        <v>473</v>
      </c>
      <c r="C636" s="2" t="s">
        <v>730</v>
      </c>
      <c r="D636" s="2" t="s">
        <v>679</v>
      </c>
      <c r="E636" s="24">
        <v>7601691</v>
      </c>
      <c r="F636" s="2">
        <v>784000</v>
      </c>
      <c r="H636" s="24"/>
      <c r="S636" s="2"/>
      <c r="T636" s="2"/>
      <c r="U636" s="2"/>
      <c r="V636" s="2"/>
      <c r="Z636" s="16">
        <v>19.11</v>
      </c>
      <c r="AA636" s="16"/>
      <c r="AB636" s="16">
        <v>37.46</v>
      </c>
      <c r="AC636" s="16" t="e">
        <v>#N/A</v>
      </c>
      <c r="AD636" s="16" t="e">
        <v>#N/A</v>
      </c>
      <c r="AE636" s="16" t="e">
        <v>#N/A</v>
      </c>
      <c r="AF636" s="16"/>
      <c r="AG636" s="16"/>
      <c r="AH636" s="16"/>
      <c r="AI636" s="7"/>
    </row>
    <row r="637" spans="1:35" x14ac:dyDescent="0.2">
      <c r="A637" s="5">
        <v>2022</v>
      </c>
      <c r="B637" s="2" t="s">
        <v>473</v>
      </c>
      <c r="C637" s="2" t="s">
        <v>482</v>
      </c>
      <c r="D637" s="2" t="s">
        <v>679</v>
      </c>
      <c r="E637" s="24">
        <v>24608347</v>
      </c>
      <c r="F637" s="2">
        <v>0</v>
      </c>
      <c r="H637" s="24"/>
      <c r="S637" s="2"/>
      <c r="T637" s="2"/>
      <c r="U637" s="2"/>
      <c r="V637" s="2"/>
      <c r="Z637" s="16">
        <v>20.48</v>
      </c>
      <c r="AA637" s="16"/>
      <c r="AB637" s="16">
        <v>48.12</v>
      </c>
      <c r="AC637" s="16" t="e">
        <v>#N/A</v>
      </c>
      <c r="AD637" s="16" t="e">
        <v>#N/A</v>
      </c>
      <c r="AE637" s="16" t="e">
        <v>#N/A</v>
      </c>
      <c r="AF637" s="16"/>
      <c r="AG637" s="16"/>
      <c r="AH637" s="16"/>
      <c r="AI637" s="7"/>
    </row>
    <row r="638" spans="1:35" x14ac:dyDescent="0.2">
      <c r="A638" s="5">
        <v>2022</v>
      </c>
      <c r="B638" s="2" t="s">
        <v>721</v>
      </c>
      <c r="C638" s="2" t="s">
        <v>731</v>
      </c>
      <c r="D638" s="2" t="s">
        <v>679</v>
      </c>
      <c r="E638" s="24">
        <v>13472381</v>
      </c>
      <c r="F638" s="2">
        <v>1365000</v>
      </c>
      <c r="H638" s="24"/>
      <c r="S638" s="2"/>
      <c r="T638" s="2"/>
      <c r="U638" s="2"/>
      <c r="V638" s="2"/>
      <c r="Z638" s="16">
        <v>71.319999999999993</v>
      </c>
      <c r="AA638" s="16"/>
      <c r="AB638" s="16" t="e">
        <v>#N/A</v>
      </c>
      <c r="AC638" s="16">
        <v>86.54</v>
      </c>
      <c r="AD638" s="16">
        <v>63.02</v>
      </c>
      <c r="AE638" s="16">
        <v>61.22</v>
      </c>
      <c r="AF638" s="16"/>
      <c r="AG638" s="16"/>
      <c r="AH638" s="16"/>
      <c r="AI638" s="7"/>
    </row>
    <row r="639" spans="1:35" x14ac:dyDescent="0.2">
      <c r="A639" s="5">
        <v>2022</v>
      </c>
      <c r="B639" s="2" t="s">
        <v>721</v>
      </c>
      <c r="C639" s="2" t="s">
        <v>732</v>
      </c>
      <c r="D639" s="2" t="s">
        <v>679</v>
      </c>
      <c r="E639" s="24">
        <v>48890315</v>
      </c>
      <c r="F639" s="2">
        <v>0</v>
      </c>
      <c r="H639" s="24"/>
      <c r="S639" s="2"/>
      <c r="T639" s="2"/>
      <c r="U639" s="2"/>
      <c r="V639" s="2"/>
      <c r="Z639" s="16">
        <v>30.97</v>
      </c>
      <c r="AA639" s="16"/>
      <c r="AB639" s="16" t="e">
        <v>#N/A</v>
      </c>
      <c r="AC639" s="16">
        <v>90.44</v>
      </c>
      <c r="AD639" s="16">
        <v>70.05</v>
      </c>
      <c r="AE639" s="16">
        <v>69.319999999999993</v>
      </c>
      <c r="AF639" s="16"/>
      <c r="AG639" s="16"/>
      <c r="AH639" s="16"/>
      <c r="AI639" s="7"/>
    </row>
    <row r="640" spans="1:35" x14ac:dyDescent="0.2">
      <c r="A640" s="5">
        <v>2022</v>
      </c>
      <c r="B640" s="2" t="s">
        <v>722</v>
      </c>
      <c r="C640" s="2" t="s">
        <v>733</v>
      </c>
      <c r="D640" s="2" t="s">
        <v>679</v>
      </c>
      <c r="E640" s="24">
        <v>7434202</v>
      </c>
      <c r="F640" s="2">
        <v>2869100</v>
      </c>
      <c r="H640" s="24"/>
      <c r="S640" s="2"/>
      <c r="T640" s="2"/>
      <c r="U640" s="2"/>
      <c r="V640" s="2"/>
      <c r="Z640" s="16">
        <v>100.25</v>
      </c>
      <c r="AA640" s="16"/>
      <c r="AB640" s="16" t="e">
        <v>#N/A</v>
      </c>
      <c r="AC640" s="16">
        <v>97.61</v>
      </c>
      <c r="AD640" s="16">
        <v>79.319999999999993</v>
      </c>
      <c r="AE640" s="16">
        <v>73.52</v>
      </c>
      <c r="AF640" s="16"/>
      <c r="AG640" s="16"/>
      <c r="AH640" s="16"/>
      <c r="AI640" s="7"/>
    </row>
    <row r="641" spans="1:35" x14ac:dyDescent="0.2">
      <c r="A641" s="5">
        <v>2022</v>
      </c>
      <c r="B641" s="2" t="s">
        <v>722</v>
      </c>
      <c r="C641" s="2" t="s">
        <v>734</v>
      </c>
      <c r="D641" s="2" t="s">
        <v>679</v>
      </c>
      <c r="E641" s="24">
        <v>23174462</v>
      </c>
      <c r="F641" s="2">
        <v>0</v>
      </c>
      <c r="H641" s="24"/>
      <c r="S641" s="2"/>
      <c r="T641" s="2"/>
      <c r="U641" s="2"/>
      <c r="V641" s="2"/>
      <c r="Z641" s="16">
        <v>128.1</v>
      </c>
      <c r="AA641" s="16"/>
      <c r="AB641" s="16" t="e">
        <v>#N/A</v>
      </c>
      <c r="AC641" s="16">
        <v>98.3</v>
      </c>
      <c r="AD641" s="16">
        <v>77.599999999999994</v>
      </c>
      <c r="AE641" s="16">
        <v>75.47</v>
      </c>
      <c r="AF641" s="16"/>
      <c r="AG641" s="16"/>
      <c r="AH641" s="16"/>
      <c r="AI641" s="7"/>
    </row>
    <row r="642" spans="1:35" x14ac:dyDescent="0.2">
      <c r="A642" s="5">
        <v>2022</v>
      </c>
      <c r="B642" s="2" t="s">
        <v>722</v>
      </c>
      <c r="C642" s="2" t="s">
        <v>735</v>
      </c>
      <c r="D642" s="2" t="s">
        <v>679</v>
      </c>
      <c r="E642" s="24">
        <v>23285086</v>
      </c>
      <c r="F642" s="2">
        <v>2035000</v>
      </c>
      <c r="H642" s="24"/>
      <c r="S642" s="2"/>
      <c r="T642" s="2"/>
      <c r="U642" s="2"/>
      <c r="V642" s="2"/>
      <c r="Z642" s="16">
        <v>183.84</v>
      </c>
      <c r="AA642" s="16"/>
      <c r="AB642" s="16" t="e">
        <v>#N/A</v>
      </c>
      <c r="AC642" s="16">
        <v>93.91</v>
      </c>
      <c r="AD642" s="16">
        <v>79.56</v>
      </c>
      <c r="AE642" s="16">
        <v>71.89</v>
      </c>
      <c r="AF642" s="16"/>
      <c r="AG642" s="16"/>
      <c r="AH642" s="16"/>
      <c r="AI642" s="7"/>
    </row>
    <row r="643" spans="1:35" x14ac:dyDescent="0.2">
      <c r="A643" s="5">
        <v>2022</v>
      </c>
      <c r="B643" s="2" t="s">
        <v>721</v>
      </c>
      <c r="C643" s="2" t="s">
        <v>736</v>
      </c>
      <c r="D643" s="2" t="s">
        <v>679</v>
      </c>
      <c r="E643" s="24">
        <v>9669258</v>
      </c>
      <c r="F643" s="2">
        <v>1315553</v>
      </c>
      <c r="H643" s="24"/>
      <c r="S643" s="2"/>
      <c r="T643" s="2"/>
      <c r="U643" s="2"/>
      <c r="V643" s="2"/>
      <c r="Z643" s="16">
        <v>62.88</v>
      </c>
      <c r="AA643" s="16"/>
      <c r="AB643" s="16" t="e">
        <v>#N/A</v>
      </c>
      <c r="AC643" s="16">
        <v>85.98</v>
      </c>
      <c r="AD643" s="16">
        <v>76.48</v>
      </c>
      <c r="AE643" s="16">
        <v>77.14</v>
      </c>
      <c r="AF643" s="16"/>
      <c r="AG643" s="16"/>
      <c r="AH643" s="16"/>
      <c r="AI643" s="7"/>
    </row>
    <row r="644" spans="1:35" x14ac:dyDescent="0.2">
      <c r="A644" s="5">
        <v>2022</v>
      </c>
      <c r="B644" s="2" t="s">
        <v>722</v>
      </c>
      <c r="C644" s="2" t="s">
        <v>491</v>
      </c>
      <c r="D644" s="2" t="s">
        <v>679</v>
      </c>
      <c r="E644" s="24">
        <v>5606771</v>
      </c>
      <c r="F644" s="2">
        <v>0</v>
      </c>
      <c r="H644" s="24"/>
      <c r="S644" s="2"/>
      <c r="T644" s="2"/>
      <c r="U644" s="2"/>
      <c r="V644" s="2"/>
      <c r="Z644" s="16">
        <v>41.8</v>
      </c>
      <c r="AA644" s="16"/>
      <c r="AB644" s="16" t="e">
        <v>#N/A</v>
      </c>
      <c r="AC644" s="16">
        <v>97.66</v>
      </c>
      <c r="AD644" s="16">
        <v>87.08</v>
      </c>
      <c r="AE644" s="16">
        <v>88</v>
      </c>
      <c r="AF644" s="16"/>
      <c r="AG644" s="16"/>
      <c r="AH644" s="16"/>
      <c r="AI644" s="7"/>
    </row>
    <row r="645" spans="1:35" x14ac:dyDescent="0.2">
      <c r="A645" s="5">
        <v>2022</v>
      </c>
      <c r="B645" s="2" t="s">
        <v>721</v>
      </c>
      <c r="C645" s="2" t="s">
        <v>492</v>
      </c>
      <c r="D645" s="2" t="s">
        <v>679</v>
      </c>
      <c r="E645" s="24">
        <v>26080583</v>
      </c>
      <c r="F645" s="2">
        <v>0</v>
      </c>
      <c r="H645" s="24"/>
      <c r="S645" s="2"/>
      <c r="T645" s="2"/>
      <c r="U645" s="2"/>
      <c r="V645" s="2"/>
      <c r="Z645" s="16">
        <v>14.66</v>
      </c>
      <c r="AA645" s="16"/>
      <c r="AB645" s="16" t="e">
        <v>#N/A</v>
      </c>
      <c r="AC645" s="16">
        <v>88.81</v>
      </c>
      <c r="AD645" s="16">
        <v>72.69</v>
      </c>
      <c r="AE645" s="16">
        <v>69.64</v>
      </c>
      <c r="AF645" s="16"/>
      <c r="AG645" s="16"/>
      <c r="AH645" s="16"/>
      <c r="AI645" s="7"/>
    </row>
    <row r="646" spans="1:35" x14ac:dyDescent="0.2">
      <c r="A646" s="5">
        <v>2022</v>
      </c>
      <c r="B646" s="2" t="s">
        <v>721</v>
      </c>
      <c r="C646" s="2" t="s">
        <v>737</v>
      </c>
      <c r="D646" s="2" t="s">
        <v>679</v>
      </c>
      <c r="E646" s="24">
        <v>10649818</v>
      </c>
      <c r="F646" s="2">
        <v>0</v>
      </c>
      <c r="H646" s="24"/>
      <c r="S646" s="2"/>
      <c r="T646" s="2"/>
      <c r="U646" s="2"/>
      <c r="V646" s="2"/>
      <c r="Z646" s="16">
        <v>20.2</v>
      </c>
      <c r="AA646" s="16"/>
      <c r="AB646" s="16" t="e">
        <v>#N/A</v>
      </c>
      <c r="AC646" s="16">
        <v>88.79</v>
      </c>
      <c r="AD646" s="16">
        <v>82.93</v>
      </c>
      <c r="AE646" s="16">
        <v>78.81</v>
      </c>
      <c r="AF646" s="16"/>
      <c r="AG646" s="16"/>
      <c r="AH646" s="16"/>
      <c r="AI646" s="7"/>
    </row>
    <row r="647" spans="1:35" x14ac:dyDescent="0.2">
      <c r="A647" s="5">
        <v>2022</v>
      </c>
      <c r="B647" s="2" t="s">
        <v>722</v>
      </c>
      <c r="C647" s="2" t="s">
        <v>738</v>
      </c>
      <c r="D647" s="2" t="s">
        <v>679</v>
      </c>
      <c r="E647" s="24">
        <v>9668368</v>
      </c>
      <c r="F647" s="2">
        <v>3929100</v>
      </c>
      <c r="H647" s="24"/>
      <c r="S647" s="2"/>
      <c r="T647" s="2"/>
      <c r="U647" s="2"/>
      <c r="V647" s="2"/>
      <c r="Z647" s="16">
        <v>59.86</v>
      </c>
      <c r="AA647" s="16"/>
      <c r="AB647" s="16" t="e">
        <v>#N/A</v>
      </c>
      <c r="AC647" s="16">
        <v>87.27</v>
      </c>
      <c r="AD647" s="16">
        <v>77.790000000000006</v>
      </c>
      <c r="AE647" s="16">
        <v>86.63</v>
      </c>
      <c r="AF647" s="16"/>
      <c r="AG647" s="16"/>
      <c r="AH647" s="16"/>
      <c r="AI647" s="7"/>
    </row>
    <row r="648" spans="1:35" x14ac:dyDescent="0.2">
      <c r="A648" s="5">
        <v>2022</v>
      </c>
      <c r="B648" s="2" t="s">
        <v>473</v>
      </c>
      <c r="C648" s="2" t="s">
        <v>723</v>
      </c>
      <c r="D648" s="2" t="s">
        <v>689</v>
      </c>
      <c r="H648" s="24"/>
      <c r="S648" s="2"/>
      <c r="T648" s="2"/>
      <c r="U648" s="2"/>
      <c r="V648" s="2"/>
      <c r="Z648" s="16"/>
      <c r="AA648" s="16"/>
      <c r="AB648" s="16">
        <v>46.89</v>
      </c>
      <c r="AC648" s="16" t="e">
        <v>#N/A</v>
      </c>
      <c r="AD648" s="16" t="e">
        <v>#N/A</v>
      </c>
      <c r="AE648" s="16" t="e">
        <v>#N/A</v>
      </c>
      <c r="AF648" s="16"/>
      <c r="AG648" s="16"/>
      <c r="AH648" s="16"/>
      <c r="AI648" s="7"/>
    </row>
    <row r="649" spans="1:35" x14ac:dyDescent="0.2">
      <c r="A649" s="5">
        <v>2022</v>
      </c>
      <c r="B649" s="2" t="s">
        <v>473</v>
      </c>
      <c r="C649" s="2" t="s">
        <v>724</v>
      </c>
      <c r="D649" s="2" t="s">
        <v>689</v>
      </c>
      <c r="H649" s="24"/>
      <c r="S649" s="2"/>
      <c r="T649" s="2"/>
      <c r="U649" s="2"/>
      <c r="V649" s="2"/>
      <c r="Z649" s="16"/>
      <c r="AA649" s="16"/>
      <c r="AB649" s="16">
        <v>20.010000000000002</v>
      </c>
      <c r="AC649" s="16" t="e">
        <v>#N/A</v>
      </c>
      <c r="AD649" s="16" t="e">
        <v>#N/A</v>
      </c>
      <c r="AE649" s="16" t="e">
        <v>#N/A</v>
      </c>
      <c r="AF649" s="16"/>
      <c r="AG649" s="16"/>
      <c r="AH649" s="16"/>
      <c r="AI649" s="7"/>
    </row>
    <row r="650" spans="1:35" x14ac:dyDescent="0.2">
      <c r="A650" s="5">
        <v>2022</v>
      </c>
      <c r="B650" s="2" t="s">
        <v>473</v>
      </c>
      <c r="C650" s="2" t="s">
        <v>725</v>
      </c>
      <c r="D650" s="2" t="s">
        <v>689</v>
      </c>
      <c r="H650" s="24"/>
      <c r="S650" s="2"/>
      <c r="T650" s="2"/>
      <c r="U650" s="2"/>
      <c r="V650" s="2"/>
      <c r="Z650" s="16"/>
      <c r="AA650" s="16"/>
      <c r="AB650" s="16">
        <v>18.97</v>
      </c>
      <c r="AC650" s="16" t="e">
        <v>#N/A</v>
      </c>
      <c r="AD650" s="16" t="e">
        <v>#N/A</v>
      </c>
      <c r="AE650" s="16" t="e">
        <v>#N/A</v>
      </c>
      <c r="AF650" s="16"/>
      <c r="AG650" s="16"/>
      <c r="AH650" s="16"/>
      <c r="AI650" s="7"/>
    </row>
    <row r="651" spans="1:35" x14ac:dyDescent="0.2">
      <c r="A651" s="5">
        <v>2022</v>
      </c>
      <c r="B651" s="2" t="s">
        <v>473</v>
      </c>
      <c r="C651" s="2" t="s">
        <v>726</v>
      </c>
      <c r="D651" s="2" t="s">
        <v>689</v>
      </c>
      <c r="H651" s="24"/>
      <c r="S651" s="2"/>
      <c r="T651" s="2"/>
      <c r="U651" s="2"/>
      <c r="V651" s="2"/>
      <c r="Z651" s="16"/>
      <c r="AA651" s="16"/>
      <c r="AB651" s="16">
        <v>34.659999999999997</v>
      </c>
      <c r="AC651" s="16" t="e">
        <v>#N/A</v>
      </c>
      <c r="AD651" s="16" t="e">
        <v>#N/A</v>
      </c>
      <c r="AE651" s="16" t="e">
        <v>#N/A</v>
      </c>
      <c r="AF651" s="16"/>
      <c r="AG651" s="16"/>
      <c r="AH651" s="16"/>
      <c r="AI651" s="7"/>
    </row>
    <row r="652" spans="1:35" x14ac:dyDescent="0.2">
      <c r="A652" s="5">
        <v>2022</v>
      </c>
      <c r="B652" s="2" t="s">
        <v>473</v>
      </c>
      <c r="C652" s="2" t="s">
        <v>727</v>
      </c>
      <c r="D652" s="2" t="s">
        <v>689</v>
      </c>
      <c r="H652" s="24"/>
      <c r="S652" s="2"/>
      <c r="T652" s="2"/>
      <c r="U652" s="2"/>
      <c r="V652" s="2"/>
      <c r="Z652" s="16"/>
      <c r="AA652" s="16"/>
      <c r="AB652" s="16">
        <v>23.61</v>
      </c>
      <c r="AC652" s="16" t="e">
        <v>#N/A</v>
      </c>
      <c r="AD652" s="16" t="e">
        <v>#N/A</v>
      </c>
      <c r="AE652" s="16" t="e">
        <v>#N/A</v>
      </c>
      <c r="AF652" s="16"/>
      <c r="AG652" s="16"/>
      <c r="AH652" s="16"/>
      <c r="AI652" s="7"/>
    </row>
    <row r="653" spans="1:35" x14ac:dyDescent="0.2">
      <c r="A653" s="5">
        <v>2022</v>
      </c>
      <c r="B653" s="2" t="s">
        <v>473</v>
      </c>
      <c r="C653" s="2" t="s">
        <v>728</v>
      </c>
      <c r="D653" s="2" t="s">
        <v>689</v>
      </c>
      <c r="H653" s="24"/>
      <c r="S653" s="2"/>
      <c r="T653" s="2"/>
      <c r="U653" s="2"/>
      <c r="V653" s="2"/>
      <c r="Z653" s="16"/>
      <c r="AA653" s="16"/>
      <c r="AB653" s="16">
        <v>11.22</v>
      </c>
      <c r="AC653" s="16" t="e">
        <v>#N/A</v>
      </c>
      <c r="AD653" s="16" t="e">
        <v>#N/A</v>
      </c>
      <c r="AE653" s="16" t="e">
        <v>#N/A</v>
      </c>
      <c r="AF653" s="16"/>
      <c r="AG653" s="16"/>
      <c r="AH653" s="16"/>
      <c r="AI653" s="7"/>
    </row>
    <row r="654" spans="1:35" x14ac:dyDescent="0.2">
      <c r="A654" s="5">
        <v>2022</v>
      </c>
      <c r="B654" s="2" t="s">
        <v>473</v>
      </c>
      <c r="C654" s="2" t="s">
        <v>729</v>
      </c>
      <c r="D654" s="2" t="s">
        <v>689</v>
      </c>
      <c r="H654" s="24"/>
      <c r="S654" s="2"/>
      <c r="T654" s="2"/>
      <c r="U654" s="2"/>
      <c r="V654" s="2"/>
      <c r="Z654" s="16"/>
      <c r="AA654" s="16"/>
      <c r="AB654" s="16">
        <v>45.23</v>
      </c>
      <c r="AC654" s="16" t="e">
        <v>#N/A</v>
      </c>
      <c r="AD654" s="16" t="e">
        <v>#N/A</v>
      </c>
      <c r="AE654" s="16" t="e">
        <v>#N/A</v>
      </c>
      <c r="AF654" s="16"/>
      <c r="AG654" s="16"/>
      <c r="AH654" s="16"/>
      <c r="AI654" s="7"/>
    </row>
    <row r="655" spans="1:35" x14ac:dyDescent="0.2">
      <c r="A655" s="5">
        <v>2022</v>
      </c>
      <c r="B655" s="2" t="s">
        <v>473</v>
      </c>
      <c r="C655" s="2" t="s">
        <v>730</v>
      </c>
      <c r="D655" s="2" t="s">
        <v>689</v>
      </c>
      <c r="H655" s="24"/>
      <c r="S655" s="2"/>
      <c r="T655" s="2"/>
      <c r="U655" s="2"/>
      <c r="V655" s="2"/>
      <c r="Z655" s="16"/>
      <c r="AA655" s="16"/>
      <c r="AB655" s="16">
        <v>37.46</v>
      </c>
      <c r="AC655" s="16" t="e">
        <v>#N/A</v>
      </c>
      <c r="AD655" s="16" t="e">
        <v>#N/A</v>
      </c>
      <c r="AE655" s="16" t="e">
        <v>#N/A</v>
      </c>
      <c r="AF655" s="16"/>
      <c r="AG655" s="16"/>
      <c r="AH655" s="16"/>
      <c r="AI655" s="7"/>
    </row>
    <row r="656" spans="1:35" x14ac:dyDescent="0.2">
      <c r="A656" s="5">
        <v>2022</v>
      </c>
      <c r="B656" s="2" t="s">
        <v>473</v>
      </c>
      <c r="C656" s="2" t="s">
        <v>482</v>
      </c>
      <c r="D656" s="2" t="s">
        <v>689</v>
      </c>
      <c r="H656" s="24"/>
      <c r="S656" s="2"/>
      <c r="T656" s="2"/>
      <c r="U656" s="2"/>
      <c r="V656" s="2"/>
      <c r="Z656" s="16"/>
      <c r="AA656" s="16"/>
      <c r="AB656" s="16">
        <v>48.12</v>
      </c>
      <c r="AC656" s="16" t="e">
        <v>#N/A</v>
      </c>
      <c r="AD656" s="16" t="e">
        <v>#N/A</v>
      </c>
      <c r="AE656" s="16" t="e">
        <v>#N/A</v>
      </c>
      <c r="AF656" s="16"/>
      <c r="AG656" s="16"/>
      <c r="AH656" s="16"/>
      <c r="AI656" s="7"/>
    </row>
    <row r="657" spans="1:35" x14ac:dyDescent="0.2">
      <c r="A657" s="5">
        <v>2022</v>
      </c>
      <c r="B657" s="2" t="s">
        <v>721</v>
      </c>
      <c r="C657" s="2" t="s">
        <v>731</v>
      </c>
      <c r="D657" s="2" t="s">
        <v>689</v>
      </c>
      <c r="H657" s="24"/>
      <c r="S657" s="2"/>
      <c r="T657" s="2"/>
      <c r="U657" s="2"/>
      <c r="V657" s="2"/>
      <c r="Z657" s="16"/>
      <c r="AA657" s="16"/>
      <c r="AB657" s="16" t="e">
        <v>#N/A</v>
      </c>
      <c r="AC657" s="16">
        <v>86.54</v>
      </c>
      <c r="AD657" s="16">
        <v>63.02</v>
      </c>
      <c r="AE657" s="16">
        <v>61.22</v>
      </c>
      <c r="AF657" s="16"/>
      <c r="AG657" s="16"/>
      <c r="AH657" s="16"/>
      <c r="AI657" s="7"/>
    </row>
    <row r="658" spans="1:35" x14ac:dyDescent="0.2">
      <c r="A658" s="5">
        <v>2022</v>
      </c>
      <c r="B658" s="2" t="s">
        <v>721</v>
      </c>
      <c r="C658" s="2" t="s">
        <v>732</v>
      </c>
      <c r="D658" s="2" t="s">
        <v>689</v>
      </c>
      <c r="H658" s="24"/>
      <c r="S658" s="2"/>
      <c r="T658" s="2"/>
      <c r="U658" s="2"/>
      <c r="V658" s="2"/>
      <c r="Z658" s="16"/>
      <c r="AA658" s="16"/>
      <c r="AB658" s="16" t="e">
        <v>#N/A</v>
      </c>
      <c r="AC658" s="16">
        <v>90.44</v>
      </c>
      <c r="AD658" s="16">
        <v>70.05</v>
      </c>
      <c r="AE658" s="16">
        <v>69.319999999999993</v>
      </c>
      <c r="AF658" s="16"/>
      <c r="AG658" s="16"/>
      <c r="AH658" s="16"/>
      <c r="AI658" s="7"/>
    </row>
    <row r="659" spans="1:35" x14ac:dyDescent="0.2">
      <c r="A659" s="5">
        <v>2022</v>
      </c>
      <c r="B659" s="2" t="s">
        <v>722</v>
      </c>
      <c r="C659" s="2" t="s">
        <v>733</v>
      </c>
      <c r="D659" s="2" t="s">
        <v>689</v>
      </c>
      <c r="H659" s="24"/>
      <c r="S659" s="2"/>
      <c r="T659" s="2"/>
      <c r="U659" s="2"/>
      <c r="V659" s="2"/>
      <c r="Z659" s="16"/>
      <c r="AA659" s="16"/>
      <c r="AB659" s="16" t="e">
        <v>#N/A</v>
      </c>
      <c r="AC659" s="16">
        <v>97.61</v>
      </c>
      <c r="AD659" s="16">
        <v>79.319999999999993</v>
      </c>
      <c r="AE659" s="16">
        <v>73.52</v>
      </c>
      <c r="AF659" s="16"/>
      <c r="AG659" s="16"/>
      <c r="AH659" s="16"/>
      <c r="AI659" s="7"/>
    </row>
    <row r="660" spans="1:35" x14ac:dyDescent="0.2">
      <c r="A660" s="5">
        <v>2022</v>
      </c>
      <c r="B660" s="2" t="s">
        <v>722</v>
      </c>
      <c r="C660" s="2" t="s">
        <v>734</v>
      </c>
      <c r="D660" s="2" t="s">
        <v>689</v>
      </c>
      <c r="H660" s="24"/>
      <c r="S660" s="2"/>
      <c r="T660" s="2"/>
      <c r="U660" s="2"/>
      <c r="V660" s="2"/>
      <c r="Z660" s="16"/>
      <c r="AA660" s="16"/>
      <c r="AB660" s="16" t="e">
        <v>#N/A</v>
      </c>
      <c r="AC660" s="16">
        <v>98.3</v>
      </c>
      <c r="AD660" s="16">
        <v>77.599999999999994</v>
      </c>
      <c r="AE660" s="16">
        <v>75.47</v>
      </c>
      <c r="AF660" s="16"/>
      <c r="AG660" s="16"/>
      <c r="AH660" s="16"/>
      <c r="AI660" s="7"/>
    </row>
    <row r="661" spans="1:35" x14ac:dyDescent="0.2">
      <c r="A661" s="5">
        <v>2022</v>
      </c>
      <c r="B661" s="2" t="s">
        <v>722</v>
      </c>
      <c r="C661" s="2" t="s">
        <v>735</v>
      </c>
      <c r="D661" s="2" t="s">
        <v>689</v>
      </c>
      <c r="H661" s="24"/>
      <c r="S661" s="2"/>
      <c r="T661" s="2"/>
      <c r="U661" s="2"/>
      <c r="V661" s="2"/>
      <c r="Z661" s="16"/>
      <c r="AA661" s="16"/>
      <c r="AB661" s="16" t="e">
        <v>#N/A</v>
      </c>
      <c r="AC661" s="16">
        <v>93.91</v>
      </c>
      <c r="AD661" s="16">
        <v>79.56</v>
      </c>
      <c r="AE661" s="16">
        <v>71.89</v>
      </c>
      <c r="AF661" s="16"/>
      <c r="AG661" s="16"/>
      <c r="AH661" s="16"/>
      <c r="AI661" s="7"/>
    </row>
    <row r="662" spans="1:35" x14ac:dyDescent="0.2">
      <c r="A662" s="5">
        <v>2022</v>
      </c>
      <c r="B662" s="2" t="s">
        <v>721</v>
      </c>
      <c r="C662" s="2" t="s">
        <v>736</v>
      </c>
      <c r="D662" s="2" t="s">
        <v>689</v>
      </c>
      <c r="H662" s="24"/>
      <c r="S662" s="2"/>
      <c r="T662" s="2"/>
      <c r="U662" s="2"/>
      <c r="V662" s="2"/>
      <c r="Z662" s="16"/>
      <c r="AA662" s="16"/>
      <c r="AB662" s="16" t="e">
        <v>#N/A</v>
      </c>
      <c r="AC662" s="16">
        <v>85.98</v>
      </c>
      <c r="AD662" s="16">
        <v>76.48</v>
      </c>
      <c r="AE662" s="16">
        <v>77.14</v>
      </c>
      <c r="AF662" s="16"/>
      <c r="AG662" s="16"/>
      <c r="AH662" s="16"/>
      <c r="AI662" s="7"/>
    </row>
    <row r="663" spans="1:35" x14ac:dyDescent="0.2">
      <c r="A663" s="5">
        <v>2022</v>
      </c>
      <c r="B663" s="2" t="s">
        <v>722</v>
      </c>
      <c r="C663" s="2" t="s">
        <v>491</v>
      </c>
      <c r="D663" s="2" t="s">
        <v>689</v>
      </c>
      <c r="H663" s="24"/>
      <c r="S663" s="2"/>
      <c r="T663" s="2"/>
      <c r="U663" s="2"/>
      <c r="V663" s="2"/>
      <c r="Z663" s="16"/>
      <c r="AA663" s="16"/>
      <c r="AB663" s="16" t="e">
        <v>#N/A</v>
      </c>
      <c r="AC663" s="16">
        <v>97.66</v>
      </c>
      <c r="AD663" s="16">
        <v>87.08</v>
      </c>
      <c r="AE663" s="16">
        <v>88</v>
      </c>
      <c r="AF663" s="16"/>
      <c r="AG663" s="16"/>
      <c r="AH663" s="16"/>
      <c r="AI663" s="7"/>
    </row>
    <row r="664" spans="1:35" x14ac:dyDescent="0.2">
      <c r="A664" s="5">
        <v>2022</v>
      </c>
      <c r="B664" s="2" t="s">
        <v>721</v>
      </c>
      <c r="C664" s="2" t="s">
        <v>492</v>
      </c>
      <c r="D664" s="2" t="s">
        <v>689</v>
      </c>
      <c r="H664" s="24"/>
      <c r="S664" s="2"/>
      <c r="T664" s="2"/>
      <c r="U664" s="2"/>
      <c r="V664" s="2"/>
      <c r="Z664" s="16"/>
      <c r="AA664" s="16"/>
      <c r="AB664" s="16" t="e">
        <v>#N/A</v>
      </c>
      <c r="AC664" s="16">
        <v>88.81</v>
      </c>
      <c r="AD664" s="16">
        <v>72.69</v>
      </c>
      <c r="AE664" s="16">
        <v>69.64</v>
      </c>
      <c r="AF664" s="16"/>
      <c r="AG664" s="16"/>
      <c r="AH664" s="16"/>
      <c r="AI664" s="7"/>
    </row>
    <row r="665" spans="1:35" x14ac:dyDescent="0.2">
      <c r="A665" s="5">
        <v>2022</v>
      </c>
      <c r="B665" s="2" t="s">
        <v>721</v>
      </c>
      <c r="C665" s="2" t="s">
        <v>737</v>
      </c>
      <c r="D665" s="2" t="s">
        <v>689</v>
      </c>
      <c r="H665" s="24"/>
      <c r="S665" s="2"/>
      <c r="T665" s="2"/>
      <c r="U665" s="2"/>
      <c r="V665" s="2"/>
      <c r="Z665" s="16"/>
      <c r="AA665" s="16"/>
      <c r="AB665" s="16" t="e">
        <v>#N/A</v>
      </c>
      <c r="AC665" s="16">
        <v>88.79</v>
      </c>
      <c r="AD665" s="16">
        <v>82.93</v>
      </c>
      <c r="AE665" s="16">
        <v>78.81</v>
      </c>
      <c r="AF665" s="16"/>
      <c r="AG665" s="16"/>
      <c r="AH665" s="16"/>
      <c r="AI665" s="7"/>
    </row>
    <row r="666" spans="1:35" x14ac:dyDescent="0.2">
      <c r="A666" s="5">
        <v>2022</v>
      </c>
      <c r="B666" s="2" t="s">
        <v>722</v>
      </c>
      <c r="C666" s="2" t="s">
        <v>738</v>
      </c>
      <c r="D666" s="2" t="s">
        <v>689</v>
      </c>
      <c r="H666" s="24"/>
      <c r="S666" s="2"/>
      <c r="T666" s="2"/>
      <c r="U666" s="2"/>
      <c r="V666" s="2"/>
      <c r="Z666" s="16"/>
      <c r="AA666" s="16"/>
      <c r="AB666" s="16" t="e">
        <v>#N/A</v>
      </c>
      <c r="AC666" s="16">
        <v>87.27</v>
      </c>
      <c r="AD666" s="16">
        <v>77.790000000000006</v>
      </c>
      <c r="AE666" s="16">
        <v>86.63</v>
      </c>
      <c r="AF666" s="16"/>
      <c r="AG666" s="16"/>
      <c r="AH666" s="16"/>
      <c r="AI666" s="7"/>
    </row>
    <row r="667" spans="1:35" x14ac:dyDescent="0.2">
      <c r="A667" s="5">
        <v>2022</v>
      </c>
      <c r="B667" s="2" t="s">
        <v>473</v>
      </c>
      <c r="C667" s="2" t="s">
        <v>723</v>
      </c>
      <c r="D667" s="2" t="s">
        <v>689</v>
      </c>
      <c r="H667" s="24"/>
      <c r="S667" s="2"/>
      <c r="T667" s="2"/>
      <c r="U667" s="2"/>
      <c r="V667" s="2"/>
      <c r="Z667" s="16"/>
      <c r="AA667" s="16"/>
      <c r="AB667" s="16">
        <v>46.89</v>
      </c>
      <c r="AC667" s="16" t="e">
        <v>#N/A</v>
      </c>
      <c r="AD667" s="16" t="e">
        <v>#N/A</v>
      </c>
      <c r="AE667" s="16" t="e">
        <v>#N/A</v>
      </c>
      <c r="AF667" s="16"/>
      <c r="AG667" s="16"/>
      <c r="AH667" s="16"/>
      <c r="AI667" s="7"/>
    </row>
    <row r="668" spans="1:35" x14ac:dyDescent="0.2">
      <c r="A668" s="5">
        <v>2022</v>
      </c>
      <c r="B668" s="2" t="s">
        <v>473</v>
      </c>
      <c r="C668" s="2" t="s">
        <v>724</v>
      </c>
      <c r="D668" s="2" t="s">
        <v>689</v>
      </c>
      <c r="H668" s="24"/>
      <c r="S668" s="2"/>
      <c r="T668" s="2"/>
      <c r="U668" s="2"/>
      <c r="V668" s="2"/>
      <c r="Z668" s="16"/>
      <c r="AA668" s="16"/>
      <c r="AB668" s="16">
        <v>20.010000000000002</v>
      </c>
      <c r="AC668" s="16" t="e">
        <v>#N/A</v>
      </c>
      <c r="AD668" s="16" t="e">
        <v>#N/A</v>
      </c>
      <c r="AE668" s="16" t="e">
        <v>#N/A</v>
      </c>
      <c r="AF668" s="16"/>
      <c r="AG668" s="16"/>
      <c r="AH668" s="16"/>
      <c r="AI668" s="7"/>
    </row>
    <row r="669" spans="1:35" x14ac:dyDescent="0.2">
      <c r="A669" s="5">
        <v>2022</v>
      </c>
      <c r="B669" s="2" t="s">
        <v>473</v>
      </c>
      <c r="C669" s="2" t="s">
        <v>725</v>
      </c>
      <c r="D669" s="2" t="s">
        <v>689</v>
      </c>
      <c r="H669" s="24"/>
      <c r="S669" s="2"/>
      <c r="T669" s="2"/>
      <c r="U669" s="2"/>
      <c r="V669" s="2"/>
      <c r="Z669" s="16"/>
      <c r="AA669" s="16"/>
      <c r="AB669" s="16">
        <v>18.97</v>
      </c>
      <c r="AC669" s="16" t="e">
        <v>#N/A</v>
      </c>
      <c r="AD669" s="16" t="e">
        <v>#N/A</v>
      </c>
      <c r="AE669" s="16" t="e">
        <v>#N/A</v>
      </c>
      <c r="AF669" s="16"/>
      <c r="AG669" s="16"/>
      <c r="AH669" s="16"/>
      <c r="AI669" s="7"/>
    </row>
    <row r="670" spans="1:35" x14ac:dyDescent="0.2">
      <c r="A670" s="5">
        <v>2022</v>
      </c>
      <c r="B670" s="2" t="s">
        <v>473</v>
      </c>
      <c r="C670" s="2" t="s">
        <v>726</v>
      </c>
      <c r="D670" s="2" t="s">
        <v>689</v>
      </c>
      <c r="H670" s="24"/>
      <c r="S670" s="2"/>
      <c r="T670" s="2"/>
      <c r="U670" s="2"/>
      <c r="V670" s="2"/>
      <c r="Z670" s="16"/>
      <c r="AA670" s="16"/>
      <c r="AB670" s="16">
        <v>34.659999999999997</v>
      </c>
      <c r="AC670" s="16" t="e">
        <v>#N/A</v>
      </c>
      <c r="AD670" s="16" t="e">
        <v>#N/A</v>
      </c>
      <c r="AE670" s="16" t="e">
        <v>#N/A</v>
      </c>
      <c r="AF670" s="16"/>
      <c r="AG670" s="16"/>
      <c r="AH670" s="16"/>
      <c r="AI670" s="7"/>
    </row>
    <row r="671" spans="1:35" x14ac:dyDescent="0.2">
      <c r="A671" s="5">
        <v>2022</v>
      </c>
      <c r="B671" s="2" t="s">
        <v>473</v>
      </c>
      <c r="C671" s="2" t="s">
        <v>727</v>
      </c>
      <c r="D671" s="2" t="s">
        <v>689</v>
      </c>
      <c r="H671" s="24"/>
      <c r="S671" s="2"/>
      <c r="T671" s="2"/>
      <c r="U671" s="2"/>
      <c r="V671" s="2"/>
      <c r="Z671" s="16"/>
      <c r="AA671" s="16"/>
      <c r="AB671" s="16">
        <v>23.61</v>
      </c>
      <c r="AC671" s="16" t="e">
        <v>#N/A</v>
      </c>
      <c r="AD671" s="16" t="e">
        <v>#N/A</v>
      </c>
      <c r="AE671" s="16" t="e">
        <v>#N/A</v>
      </c>
      <c r="AF671" s="16"/>
      <c r="AG671" s="16"/>
      <c r="AH671" s="16"/>
      <c r="AI671" s="7"/>
    </row>
    <row r="672" spans="1:35" x14ac:dyDescent="0.2">
      <c r="A672" s="5">
        <v>2022</v>
      </c>
      <c r="B672" s="2" t="s">
        <v>473</v>
      </c>
      <c r="C672" s="2" t="s">
        <v>728</v>
      </c>
      <c r="D672" s="2" t="s">
        <v>689</v>
      </c>
      <c r="H672" s="24"/>
      <c r="S672" s="2"/>
      <c r="T672" s="2"/>
      <c r="U672" s="2"/>
      <c r="V672" s="2"/>
      <c r="Z672" s="16"/>
      <c r="AA672" s="16"/>
      <c r="AB672" s="16">
        <v>11.22</v>
      </c>
      <c r="AC672" s="16" t="e">
        <v>#N/A</v>
      </c>
      <c r="AD672" s="16" t="e">
        <v>#N/A</v>
      </c>
      <c r="AE672" s="16" t="e">
        <v>#N/A</v>
      </c>
      <c r="AF672" s="16"/>
      <c r="AG672" s="16"/>
      <c r="AH672" s="16"/>
      <c r="AI672" s="7"/>
    </row>
    <row r="673" spans="1:35" x14ac:dyDescent="0.2">
      <c r="A673" s="5">
        <v>2022</v>
      </c>
      <c r="B673" s="2" t="s">
        <v>473</v>
      </c>
      <c r="C673" s="2" t="s">
        <v>729</v>
      </c>
      <c r="D673" s="2" t="s">
        <v>689</v>
      </c>
      <c r="H673" s="24"/>
      <c r="S673" s="2"/>
      <c r="T673" s="2"/>
      <c r="U673" s="2"/>
      <c r="V673" s="2"/>
      <c r="Z673" s="16"/>
      <c r="AA673" s="16"/>
      <c r="AB673" s="16">
        <v>45.23</v>
      </c>
      <c r="AC673" s="16" t="e">
        <v>#N/A</v>
      </c>
      <c r="AD673" s="16" t="e">
        <v>#N/A</v>
      </c>
      <c r="AE673" s="16" t="e">
        <v>#N/A</v>
      </c>
      <c r="AF673" s="16"/>
      <c r="AG673" s="16"/>
      <c r="AH673" s="16"/>
      <c r="AI673" s="7"/>
    </row>
    <row r="674" spans="1:35" x14ac:dyDescent="0.2">
      <c r="A674" s="5">
        <v>2022</v>
      </c>
      <c r="B674" s="2" t="s">
        <v>473</v>
      </c>
      <c r="C674" s="2" t="s">
        <v>730</v>
      </c>
      <c r="D674" s="2" t="s">
        <v>689</v>
      </c>
      <c r="H674" s="24"/>
      <c r="S674" s="2"/>
      <c r="T674" s="2"/>
      <c r="U674" s="2"/>
      <c r="V674" s="2"/>
      <c r="Z674" s="16"/>
      <c r="AA674" s="16"/>
      <c r="AB674" s="16">
        <v>37.46</v>
      </c>
      <c r="AC674" s="16" t="e">
        <v>#N/A</v>
      </c>
      <c r="AD674" s="16" t="e">
        <v>#N/A</v>
      </c>
      <c r="AE674" s="16" t="e">
        <v>#N/A</v>
      </c>
      <c r="AF674" s="16"/>
      <c r="AG674" s="16"/>
      <c r="AH674" s="16"/>
      <c r="AI674" s="7"/>
    </row>
    <row r="675" spans="1:35" x14ac:dyDescent="0.2">
      <c r="A675" s="5">
        <v>2022</v>
      </c>
      <c r="B675" s="2" t="s">
        <v>473</v>
      </c>
      <c r="C675" s="2" t="s">
        <v>482</v>
      </c>
      <c r="D675" s="2" t="s">
        <v>689</v>
      </c>
      <c r="H675" s="24"/>
      <c r="S675" s="2"/>
      <c r="T675" s="2"/>
      <c r="U675" s="2"/>
      <c r="V675" s="2"/>
      <c r="Z675" s="16"/>
      <c r="AA675" s="16"/>
      <c r="AB675" s="16">
        <v>48.12</v>
      </c>
      <c r="AC675" s="16" t="e">
        <v>#N/A</v>
      </c>
      <c r="AD675" s="16" t="e">
        <v>#N/A</v>
      </c>
      <c r="AE675" s="16" t="e">
        <v>#N/A</v>
      </c>
      <c r="AF675" s="16"/>
      <c r="AG675" s="16"/>
      <c r="AH675" s="16"/>
      <c r="AI675" s="7"/>
    </row>
    <row r="676" spans="1:35" x14ac:dyDescent="0.2">
      <c r="A676" s="5">
        <v>2022</v>
      </c>
      <c r="B676" s="2" t="s">
        <v>721</v>
      </c>
      <c r="C676" s="2" t="s">
        <v>731</v>
      </c>
      <c r="D676" s="2" t="s">
        <v>689</v>
      </c>
      <c r="H676" s="24"/>
      <c r="S676" s="2"/>
      <c r="T676" s="2"/>
      <c r="U676" s="2"/>
      <c r="V676" s="2"/>
      <c r="Z676" s="16"/>
      <c r="AA676" s="16"/>
      <c r="AB676" s="16" t="e">
        <v>#N/A</v>
      </c>
      <c r="AC676" s="16">
        <v>86.54</v>
      </c>
      <c r="AD676" s="16">
        <v>63.02</v>
      </c>
      <c r="AE676" s="16">
        <v>61.22</v>
      </c>
      <c r="AF676" s="16"/>
      <c r="AG676" s="16"/>
      <c r="AH676" s="16"/>
      <c r="AI676" s="7"/>
    </row>
    <row r="677" spans="1:35" x14ac:dyDescent="0.2">
      <c r="A677" s="5">
        <v>2022</v>
      </c>
      <c r="B677" s="2" t="s">
        <v>721</v>
      </c>
      <c r="C677" s="2" t="s">
        <v>732</v>
      </c>
      <c r="D677" s="2" t="s">
        <v>689</v>
      </c>
      <c r="H677" s="24"/>
      <c r="S677" s="2"/>
      <c r="T677" s="2"/>
      <c r="U677" s="2"/>
      <c r="V677" s="2"/>
      <c r="Z677" s="16"/>
      <c r="AA677" s="16"/>
      <c r="AB677" s="16" t="e">
        <v>#N/A</v>
      </c>
      <c r="AC677" s="16">
        <v>90.44</v>
      </c>
      <c r="AD677" s="16">
        <v>70.05</v>
      </c>
      <c r="AE677" s="16">
        <v>69.319999999999993</v>
      </c>
      <c r="AF677" s="16"/>
      <c r="AG677" s="16"/>
      <c r="AH677" s="16"/>
      <c r="AI677" s="7"/>
    </row>
    <row r="678" spans="1:35" x14ac:dyDescent="0.2">
      <c r="A678" s="5">
        <v>2022</v>
      </c>
      <c r="B678" s="2" t="s">
        <v>722</v>
      </c>
      <c r="C678" s="2" t="s">
        <v>733</v>
      </c>
      <c r="D678" s="2" t="s">
        <v>689</v>
      </c>
      <c r="H678" s="24"/>
      <c r="S678" s="2"/>
      <c r="T678" s="2"/>
      <c r="U678" s="2"/>
      <c r="V678" s="2"/>
      <c r="Z678" s="16"/>
      <c r="AA678" s="16"/>
      <c r="AB678" s="16" t="e">
        <v>#N/A</v>
      </c>
      <c r="AC678" s="16">
        <v>97.61</v>
      </c>
      <c r="AD678" s="16">
        <v>79.319999999999993</v>
      </c>
      <c r="AE678" s="16">
        <v>73.52</v>
      </c>
      <c r="AF678" s="16"/>
      <c r="AG678" s="16"/>
      <c r="AH678" s="16"/>
      <c r="AI678" s="7"/>
    </row>
    <row r="679" spans="1:35" x14ac:dyDescent="0.2">
      <c r="A679" s="5">
        <v>2022</v>
      </c>
      <c r="B679" s="2" t="s">
        <v>722</v>
      </c>
      <c r="C679" s="2" t="s">
        <v>734</v>
      </c>
      <c r="D679" s="2" t="s">
        <v>689</v>
      </c>
      <c r="H679" s="24"/>
      <c r="S679" s="2"/>
      <c r="T679" s="2"/>
      <c r="U679" s="2"/>
      <c r="V679" s="2"/>
      <c r="Z679" s="16"/>
      <c r="AA679" s="16"/>
      <c r="AB679" s="16" t="e">
        <v>#N/A</v>
      </c>
      <c r="AC679" s="16">
        <v>98.3</v>
      </c>
      <c r="AD679" s="16">
        <v>77.599999999999994</v>
      </c>
      <c r="AE679" s="16">
        <v>75.47</v>
      </c>
      <c r="AF679" s="16"/>
      <c r="AG679" s="16"/>
      <c r="AH679" s="16"/>
      <c r="AI679" s="7"/>
    </row>
    <row r="680" spans="1:35" x14ac:dyDescent="0.2">
      <c r="A680" s="5">
        <v>2022</v>
      </c>
      <c r="B680" s="2" t="s">
        <v>722</v>
      </c>
      <c r="C680" s="2" t="s">
        <v>735</v>
      </c>
      <c r="D680" s="2" t="s">
        <v>689</v>
      </c>
      <c r="H680" s="24"/>
      <c r="S680" s="2"/>
      <c r="T680" s="2"/>
      <c r="U680" s="2"/>
      <c r="V680" s="2"/>
      <c r="Z680" s="16"/>
      <c r="AA680" s="16"/>
      <c r="AB680" s="16" t="e">
        <v>#N/A</v>
      </c>
      <c r="AC680" s="16">
        <v>93.91</v>
      </c>
      <c r="AD680" s="16">
        <v>79.56</v>
      </c>
      <c r="AE680" s="16">
        <v>71.89</v>
      </c>
      <c r="AF680" s="16"/>
      <c r="AG680" s="16"/>
      <c r="AH680" s="16"/>
      <c r="AI680" s="7"/>
    </row>
    <row r="681" spans="1:35" x14ac:dyDescent="0.2">
      <c r="A681" s="5">
        <v>2022</v>
      </c>
      <c r="B681" s="2" t="s">
        <v>721</v>
      </c>
      <c r="C681" s="2" t="s">
        <v>736</v>
      </c>
      <c r="D681" s="2" t="s">
        <v>689</v>
      </c>
      <c r="H681" s="24"/>
      <c r="S681" s="2"/>
      <c r="T681" s="2"/>
      <c r="U681" s="2"/>
      <c r="V681" s="2"/>
      <c r="Z681" s="16"/>
      <c r="AA681" s="16"/>
      <c r="AB681" s="16" t="e">
        <v>#N/A</v>
      </c>
      <c r="AC681" s="16">
        <v>85.98</v>
      </c>
      <c r="AD681" s="16">
        <v>76.48</v>
      </c>
      <c r="AE681" s="16">
        <v>77.14</v>
      </c>
      <c r="AF681" s="16"/>
      <c r="AG681" s="16"/>
      <c r="AH681" s="16"/>
      <c r="AI681" s="7"/>
    </row>
    <row r="682" spans="1:35" x14ac:dyDescent="0.2">
      <c r="A682" s="5">
        <v>2022</v>
      </c>
      <c r="B682" s="2" t="s">
        <v>722</v>
      </c>
      <c r="C682" s="2" t="s">
        <v>491</v>
      </c>
      <c r="D682" s="2" t="s">
        <v>689</v>
      </c>
      <c r="H682" s="24"/>
      <c r="S682" s="2"/>
      <c r="T682" s="2"/>
      <c r="U682" s="2"/>
      <c r="V682" s="2"/>
      <c r="Z682" s="16"/>
      <c r="AA682" s="16"/>
      <c r="AB682" s="16" t="e">
        <v>#N/A</v>
      </c>
      <c r="AC682" s="16">
        <v>97.66</v>
      </c>
      <c r="AD682" s="16">
        <v>87.08</v>
      </c>
      <c r="AE682" s="16">
        <v>88</v>
      </c>
      <c r="AF682" s="16"/>
      <c r="AG682" s="16"/>
      <c r="AH682" s="16"/>
      <c r="AI682" s="7"/>
    </row>
    <row r="683" spans="1:35" x14ac:dyDescent="0.2">
      <c r="A683" s="5">
        <v>2022</v>
      </c>
      <c r="B683" s="2" t="s">
        <v>721</v>
      </c>
      <c r="C683" s="2" t="s">
        <v>492</v>
      </c>
      <c r="D683" s="2" t="s">
        <v>689</v>
      </c>
      <c r="H683" s="24"/>
      <c r="S683" s="2"/>
      <c r="T683" s="2"/>
      <c r="U683" s="2"/>
      <c r="V683" s="2"/>
      <c r="Z683" s="16"/>
      <c r="AA683" s="16"/>
      <c r="AB683" s="16" t="e">
        <v>#N/A</v>
      </c>
      <c r="AC683" s="16">
        <v>88.81</v>
      </c>
      <c r="AD683" s="16">
        <v>72.69</v>
      </c>
      <c r="AE683" s="16">
        <v>69.64</v>
      </c>
      <c r="AF683" s="16"/>
      <c r="AG683" s="16"/>
      <c r="AH683" s="16"/>
      <c r="AI683" s="7"/>
    </row>
    <row r="684" spans="1:35" x14ac:dyDescent="0.2">
      <c r="A684" s="5">
        <v>2022</v>
      </c>
      <c r="B684" s="2" t="s">
        <v>721</v>
      </c>
      <c r="C684" s="2" t="s">
        <v>737</v>
      </c>
      <c r="D684" s="2" t="s">
        <v>689</v>
      </c>
      <c r="H684" s="24"/>
      <c r="S684" s="2"/>
      <c r="T684" s="2"/>
      <c r="U684" s="2"/>
      <c r="V684" s="2"/>
      <c r="Z684" s="16"/>
      <c r="AA684" s="16"/>
      <c r="AB684" s="16" t="e">
        <v>#N/A</v>
      </c>
      <c r="AC684" s="16">
        <v>88.79</v>
      </c>
      <c r="AD684" s="16">
        <v>82.93</v>
      </c>
      <c r="AE684" s="16">
        <v>78.81</v>
      </c>
      <c r="AF684" s="16"/>
      <c r="AG684" s="16"/>
      <c r="AH684" s="16"/>
      <c r="AI684" s="7"/>
    </row>
    <row r="685" spans="1:35" x14ac:dyDescent="0.2">
      <c r="A685" s="5">
        <v>2022</v>
      </c>
      <c r="B685" s="2" t="s">
        <v>722</v>
      </c>
      <c r="C685" s="2" t="s">
        <v>738</v>
      </c>
      <c r="D685" s="2" t="s">
        <v>689</v>
      </c>
      <c r="H685" s="24"/>
      <c r="S685" s="2"/>
      <c r="T685" s="2"/>
      <c r="U685" s="2"/>
      <c r="V685" s="2"/>
      <c r="Z685" s="16"/>
      <c r="AA685" s="16"/>
      <c r="AB685" s="16" t="e">
        <v>#N/A</v>
      </c>
      <c r="AC685" s="16">
        <v>87.27</v>
      </c>
      <c r="AD685" s="16">
        <v>77.790000000000006</v>
      </c>
      <c r="AE685" s="16">
        <v>86.63</v>
      </c>
      <c r="AF685" s="16"/>
      <c r="AG685" s="16"/>
      <c r="AH685" s="16"/>
      <c r="AI685" s="7"/>
    </row>
    <row r="686" spans="1:35" x14ac:dyDescent="0.2">
      <c r="A686" s="5">
        <v>2022</v>
      </c>
      <c r="B686" s="2" t="s">
        <v>473</v>
      </c>
      <c r="C686" s="2" t="s">
        <v>723</v>
      </c>
      <c r="D686" s="2" t="s">
        <v>673</v>
      </c>
      <c r="H686" s="24"/>
      <c r="S686" s="2"/>
      <c r="T686" s="2"/>
      <c r="U686" s="2"/>
      <c r="V686" s="2"/>
      <c r="Z686" s="16">
        <v>13.75</v>
      </c>
      <c r="AA686" s="16"/>
      <c r="AB686" s="16">
        <v>46.89</v>
      </c>
      <c r="AC686" s="16" t="e">
        <v>#N/A</v>
      </c>
      <c r="AD686" s="16" t="e">
        <v>#N/A</v>
      </c>
      <c r="AE686" s="16" t="e">
        <v>#N/A</v>
      </c>
      <c r="AF686" s="16"/>
      <c r="AG686" s="16"/>
      <c r="AH686" s="16"/>
      <c r="AI686" s="7"/>
    </row>
    <row r="687" spans="1:35" x14ac:dyDescent="0.2">
      <c r="A687" s="5">
        <v>2022</v>
      </c>
      <c r="B687" s="2" t="s">
        <v>473</v>
      </c>
      <c r="C687" s="2" t="s">
        <v>724</v>
      </c>
      <c r="D687" s="2" t="s">
        <v>673</v>
      </c>
      <c r="H687" s="24"/>
      <c r="S687" s="2"/>
      <c r="T687" s="2"/>
      <c r="U687" s="2"/>
      <c r="V687" s="2"/>
      <c r="Z687" s="16">
        <v>9.56</v>
      </c>
      <c r="AA687" s="16"/>
      <c r="AB687" s="16">
        <v>20.010000000000002</v>
      </c>
      <c r="AC687" s="16" t="e">
        <v>#N/A</v>
      </c>
      <c r="AD687" s="16" t="e">
        <v>#N/A</v>
      </c>
      <c r="AE687" s="16" t="e">
        <v>#N/A</v>
      </c>
      <c r="AF687" s="16"/>
      <c r="AG687" s="16"/>
      <c r="AH687" s="16"/>
      <c r="AI687" s="7"/>
    </row>
    <row r="688" spans="1:35" x14ac:dyDescent="0.2">
      <c r="A688" s="5">
        <v>2022</v>
      </c>
      <c r="B688" s="2" t="s">
        <v>473</v>
      </c>
      <c r="C688" s="2" t="s">
        <v>725</v>
      </c>
      <c r="D688" s="2" t="s">
        <v>673</v>
      </c>
      <c r="H688" s="24"/>
      <c r="S688" s="2"/>
      <c r="T688" s="2"/>
      <c r="U688" s="2"/>
      <c r="V688" s="2"/>
      <c r="Z688" s="16">
        <v>35.25</v>
      </c>
      <c r="AA688" s="16"/>
      <c r="AB688" s="16">
        <v>18.97</v>
      </c>
      <c r="AC688" s="16" t="e">
        <v>#N/A</v>
      </c>
      <c r="AD688" s="16" t="e">
        <v>#N/A</v>
      </c>
      <c r="AE688" s="16" t="e">
        <v>#N/A</v>
      </c>
      <c r="AF688" s="16"/>
      <c r="AG688" s="16"/>
      <c r="AH688" s="16"/>
      <c r="AI688" s="7"/>
    </row>
    <row r="689" spans="1:35" x14ac:dyDescent="0.2">
      <c r="A689" s="5">
        <v>2022</v>
      </c>
      <c r="B689" s="2" t="s">
        <v>473</v>
      </c>
      <c r="C689" s="2" t="s">
        <v>726</v>
      </c>
      <c r="D689" s="2" t="s">
        <v>673</v>
      </c>
      <c r="H689" s="24"/>
      <c r="S689" s="2"/>
      <c r="T689" s="2"/>
      <c r="U689" s="2"/>
      <c r="V689" s="2"/>
      <c r="Z689" s="16">
        <v>21.01</v>
      </c>
      <c r="AA689" s="16"/>
      <c r="AB689" s="16">
        <v>34.659999999999997</v>
      </c>
      <c r="AC689" s="16" t="e">
        <v>#N/A</v>
      </c>
      <c r="AD689" s="16" t="e">
        <v>#N/A</v>
      </c>
      <c r="AE689" s="16" t="e">
        <v>#N/A</v>
      </c>
      <c r="AF689" s="16"/>
      <c r="AG689" s="16"/>
      <c r="AH689" s="16"/>
      <c r="AI689" s="7"/>
    </row>
    <row r="690" spans="1:35" x14ac:dyDescent="0.2">
      <c r="A690" s="5">
        <v>2022</v>
      </c>
      <c r="B690" s="2" t="s">
        <v>473</v>
      </c>
      <c r="C690" s="2" t="s">
        <v>727</v>
      </c>
      <c r="D690" s="2" t="s">
        <v>673</v>
      </c>
      <c r="H690" s="24"/>
      <c r="S690" s="2"/>
      <c r="T690" s="2"/>
      <c r="U690" s="2"/>
      <c r="V690" s="2"/>
      <c r="Z690" s="16">
        <v>12.6</v>
      </c>
      <c r="AA690" s="16"/>
      <c r="AB690" s="16">
        <v>23.61</v>
      </c>
      <c r="AC690" s="16" t="e">
        <v>#N/A</v>
      </c>
      <c r="AD690" s="16" t="e">
        <v>#N/A</v>
      </c>
      <c r="AE690" s="16" t="e">
        <v>#N/A</v>
      </c>
      <c r="AF690" s="16"/>
      <c r="AG690" s="16"/>
      <c r="AH690" s="16"/>
      <c r="AI690" s="7"/>
    </row>
    <row r="691" spans="1:35" x14ac:dyDescent="0.2">
      <c r="A691" s="5">
        <v>2022</v>
      </c>
      <c r="B691" s="2" t="s">
        <v>473</v>
      </c>
      <c r="C691" s="2" t="s">
        <v>728</v>
      </c>
      <c r="D691" s="2" t="s">
        <v>673</v>
      </c>
      <c r="H691" s="24"/>
      <c r="S691" s="2"/>
      <c r="T691" s="2"/>
      <c r="U691" s="2"/>
      <c r="V691" s="2"/>
      <c r="Z691" s="16" t="e">
        <v>#N/A</v>
      </c>
      <c r="AA691" s="16"/>
      <c r="AB691" s="16">
        <v>11.22</v>
      </c>
      <c r="AC691" s="16" t="e">
        <v>#N/A</v>
      </c>
      <c r="AD691" s="16" t="e">
        <v>#N/A</v>
      </c>
      <c r="AE691" s="16" t="e">
        <v>#N/A</v>
      </c>
      <c r="AF691" s="16"/>
      <c r="AG691" s="16"/>
      <c r="AH691" s="16"/>
      <c r="AI691" s="7"/>
    </row>
    <row r="692" spans="1:35" x14ac:dyDescent="0.2">
      <c r="A692" s="5">
        <v>2022</v>
      </c>
      <c r="B692" s="2" t="s">
        <v>473</v>
      </c>
      <c r="C692" s="2" t="s">
        <v>729</v>
      </c>
      <c r="D692" s="2" t="s">
        <v>673</v>
      </c>
      <c r="H692" s="24"/>
      <c r="S692" s="2"/>
      <c r="T692" s="2"/>
      <c r="U692" s="2"/>
      <c r="V692" s="2"/>
      <c r="Z692" s="16">
        <v>8.76</v>
      </c>
      <c r="AA692" s="16"/>
      <c r="AB692" s="16">
        <v>45.23</v>
      </c>
      <c r="AC692" s="16" t="e">
        <v>#N/A</v>
      </c>
      <c r="AD692" s="16" t="e">
        <v>#N/A</v>
      </c>
      <c r="AE692" s="16" t="e">
        <v>#N/A</v>
      </c>
      <c r="AF692" s="16"/>
      <c r="AG692" s="16"/>
      <c r="AH692" s="16"/>
      <c r="AI692" s="7"/>
    </row>
    <row r="693" spans="1:35" x14ac:dyDescent="0.2">
      <c r="A693" s="5">
        <v>2022</v>
      </c>
      <c r="B693" s="2" t="s">
        <v>473</v>
      </c>
      <c r="C693" s="2" t="s">
        <v>730</v>
      </c>
      <c r="D693" s="2" t="s">
        <v>673</v>
      </c>
      <c r="H693" s="24"/>
      <c r="S693" s="2"/>
      <c r="T693" s="2"/>
      <c r="U693" s="2"/>
      <c r="V693" s="2"/>
      <c r="Z693" s="16">
        <v>19.11</v>
      </c>
      <c r="AA693" s="16"/>
      <c r="AB693" s="16">
        <v>37.46</v>
      </c>
      <c r="AC693" s="16" t="e">
        <v>#N/A</v>
      </c>
      <c r="AD693" s="16" t="e">
        <v>#N/A</v>
      </c>
      <c r="AE693" s="16" t="e">
        <v>#N/A</v>
      </c>
      <c r="AF693" s="16"/>
      <c r="AG693" s="16"/>
      <c r="AH693" s="16"/>
      <c r="AI693" s="7"/>
    </row>
    <row r="694" spans="1:35" x14ac:dyDescent="0.2">
      <c r="A694" s="5">
        <v>2022</v>
      </c>
      <c r="B694" s="2" t="s">
        <v>473</v>
      </c>
      <c r="C694" s="2" t="s">
        <v>482</v>
      </c>
      <c r="D694" s="2" t="s">
        <v>673</v>
      </c>
      <c r="H694" s="24"/>
      <c r="S694" s="2"/>
      <c r="T694" s="2"/>
      <c r="U694" s="2"/>
      <c r="V694" s="2"/>
      <c r="Z694" s="16">
        <v>20.48</v>
      </c>
      <c r="AA694" s="16"/>
      <c r="AB694" s="16">
        <v>48.12</v>
      </c>
      <c r="AC694" s="16" t="e">
        <v>#N/A</v>
      </c>
      <c r="AD694" s="16" t="e">
        <v>#N/A</v>
      </c>
      <c r="AE694" s="16" t="e">
        <v>#N/A</v>
      </c>
      <c r="AF694" s="16"/>
      <c r="AG694" s="16"/>
      <c r="AH694" s="16"/>
      <c r="AI694" s="7"/>
    </row>
    <row r="695" spans="1:35" x14ac:dyDescent="0.2">
      <c r="A695" s="5">
        <v>2022</v>
      </c>
      <c r="B695" s="2" t="s">
        <v>721</v>
      </c>
      <c r="C695" s="2" t="s">
        <v>731</v>
      </c>
      <c r="D695" s="2" t="s">
        <v>673</v>
      </c>
      <c r="H695" s="24"/>
      <c r="S695" s="2"/>
      <c r="T695" s="2"/>
      <c r="U695" s="2"/>
      <c r="V695" s="2"/>
      <c r="Z695" s="16">
        <v>71.319999999999993</v>
      </c>
      <c r="AA695" s="16"/>
      <c r="AB695" s="16" t="e">
        <v>#N/A</v>
      </c>
      <c r="AC695" s="16">
        <v>86.54</v>
      </c>
      <c r="AD695" s="16">
        <v>63.02</v>
      </c>
      <c r="AE695" s="16">
        <v>61.22</v>
      </c>
      <c r="AF695" s="16"/>
      <c r="AG695" s="16"/>
      <c r="AH695" s="16"/>
      <c r="AI695" s="7"/>
    </row>
    <row r="696" spans="1:35" x14ac:dyDescent="0.2">
      <c r="A696" s="5">
        <v>2022</v>
      </c>
      <c r="B696" s="2" t="s">
        <v>721</v>
      </c>
      <c r="C696" s="2" t="s">
        <v>732</v>
      </c>
      <c r="D696" s="2" t="s">
        <v>673</v>
      </c>
      <c r="H696" s="24"/>
      <c r="S696" s="2"/>
      <c r="T696" s="2"/>
      <c r="U696" s="2"/>
      <c r="V696" s="2"/>
      <c r="Z696" s="16">
        <v>30.97</v>
      </c>
      <c r="AA696" s="16"/>
      <c r="AB696" s="16" t="e">
        <v>#N/A</v>
      </c>
      <c r="AC696" s="16">
        <v>90.44</v>
      </c>
      <c r="AD696" s="16">
        <v>70.05</v>
      </c>
      <c r="AE696" s="16">
        <v>69.319999999999993</v>
      </c>
      <c r="AF696" s="16"/>
      <c r="AG696" s="16"/>
      <c r="AH696" s="16"/>
      <c r="AI696" s="7"/>
    </row>
    <row r="697" spans="1:35" x14ac:dyDescent="0.2">
      <c r="A697" s="5">
        <v>2022</v>
      </c>
      <c r="B697" s="2" t="s">
        <v>722</v>
      </c>
      <c r="C697" s="2" t="s">
        <v>733</v>
      </c>
      <c r="D697" s="2" t="s">
        <v>673</v>
      </c>
      <c r="H697" s="24"/>
      <c r="S697" s="2"/>
      <c r="T697" s="2"/>
      <c r="U697" s="2"/>
      <c r="V697" s="2"/>
      <c r="Z697" s="16">
        <v>100.25</v>
      </c>
      <c r="AA697" s="16"/>
      <c r="AB697" s="16" t="e">
        <v>#N/A</v>
      </c>
      <c r="AC697" s="16">
        <v>97.61</v>
      </c>
      <c r="AD697" s="16">
        <v>79.319999999999993</v>
      </c>
      <c r="AE697" s="16">
        <v>73.52</v>
      </c>
      <c r="AF697" s="16"/>
      <c r="AG697" s="16"/>
      <c r="AH697" s="16"/>
      <c r="AI697" s="7"/>
    </row>
    <row r="698" spans="1:35" x14ac:dyDescent="0.2">
      <c r="A698" s="5">
        <v>2022</v>
      </c>
      <c r="B698" s="2" t="s">
        <v>722</v>
      </c>
      <c r="C698" s="2" t="s">
        <v>734</v>
      </c>
      <c r="D698" s="2" t="s">
        <v>673</v>
      </c>
      <c r="H698" s="24"/>
      <c r="S698" s="2"/>
      <c r="T698" s="2"/>
      <c r="U698" s="2"/>
      <c r="V698" s="2"/>
      <c r="Z698" s="16">
        <v>128.1</v>
      </c>
      <c r="AA698" s="16"/>
      <c r="AB698" s="16" t="e">
        <v>#N/A</v>
      </c>
      <c r="AC698" s="16">
        <v>98.3</v>
      </c>
      <c r="AD698" s="16">
        <v>77.599999999999994</v>
      </c>
      <c r="AE698" s="16">
        <v>75.47</v>
      </c>
      <c r="AF698" s="16"/>
      <c r="AG698" s="16"/>
      <c r="AH698" s="16"/>
      <c r="AI698" s="7"/>
    </row>
    <row r="699" spans="1:35" x14ac:dyDescent="0.2">
      <c r="A699" s="5">
        <v>2022</v>
      </c>
      <c r="B699" s="2" t="s">
        <v>722</v>
      </c>
      <c r="C699" s="2" t="s">
        <v>735</v>
      </c>
      <c r="D699" s="2" t="s">
        <v>673</v>
      </c>
      <c r="H699" s="24"/>
      <c r="S699" s="2"/>
      <c r="T699" s="2"/>
      <c r="U699" s="2"/>
      <c r="V699" s="2"/>
      <c r="Z699" s="16">
        <v>183.84</v>
      </c>
      <c r="AA699" s="16"/>
      <c r="AB699" s="16" t="e">
        <v>#N/A</v>
      </c>
      <c r="AC699" s="16">
        <v>93.91</v>
      </c>
      <c r="AD699" s="16">
        <v>79.56</v>
      </c>
      <c r="AE699" s="16">
        <v>71.89</v>
      </c>
      <c r="AF699" s="16"/>
      <c r="AG699" s="16"/>
      <c r="AH699" s="16"/>
      <c r="AI699" s="7"/>
    </row>
    <row r="700" spans="1:35" x14ac:dyDescent="0.2">
      <c r="A700" s="5">
        <v>2022</v>
      </c>
      <c r="B700" s="2" t="s">
        <v>721</v>
      </c>
      <c r="C700" s="2" t="s">
        <v>736</v>
      </c>
      <c r="D700" s="2" t="s">
        <v>673</v>
      </c>
      <c r="H700" s="24"/>
      <c r="S700" s="2"/>
      <c r="T700" s="2"/>
      <c r="U700" s="2"/>
      <c r="V700" s="2"/>
      <c r="Z700" s="16">
        <v>62.88</v>
      </c>
      <c r="AA700" s="16"/>
      <c r="AB700" s="16" t="e">
        <v>#N/A</v>
      </c>
      <c r="AC700" s="16">
        <v>85.98</v>
      </c>
      <c r="AD700" s="16">
        <v>76.48</v>
      </c>
      <c r="AE700" s="16">
        <v>77.14</v>
      </c>
      <c r="AF700" s="16"/>
      <c r="AG700" s="16"/>
      <c r="AH700" s="16"/>
      <c r="AI700" s="7"/>
    </row>
    <row r="701" spans="1:35" x14ac:dyDescent="0.2">
      <c r="A701" s="5">
        <v>2022</v>
      </c>
      <c r="B701" s="2" t="s">
        <v>722</v>
      </c>
      <c r="C701" s="2" t="s">
        <v>491</v>
      </c>
      <c r="D701" s="2" t="s">
        <v>673</v>
      </c>
      <c r="H701" s="24"/>
      <c r="S701" s="2"/>
      <c r="T701" s="2"/>
      <c r="U701" s="2"/>
      <c r="V701" s="2"/>
      <c r="Z701" s="16">
        <v>41.8</v>
      </c>
      <c r="AA701" s="16"/>
      <c r="AB701" s="16" t="e">
        <v>#N/A</v>
      </c>
      <c r="AC701" s="16">
        <v>97.66</v>
      </c>
      <c r="AD701" s="16">
        <v>87.08</v>
      </c>
      <c r="AE701" s="16">
        <v>88</v>
      </c>
      <c r="AF701" s="16"/>
      <c r="AG701" s="16"/>
      <c r="AH701" s="16"/>
      <c r="AI701" s="7"/>
    </row>
    <row r="702" spans="1:35" x14ac:dyDescent="0.2">
      <c r="A702" s="5">
        <v>2022</v>
      </c>
      <c r="B702" s="2" t="s">
        <v>721</v>
      </c>
      <c r="C702" s="2" t="s">
        <v>492</v>
      </c>
      <c r="D702" s="2" t="s">
        <v>673</v>
      </c>
      <c r="H702" s="24"/>
      <c r="S702" s="2"/>
      <c r="T702" s="2"/>
      <c r="U702" s="2"/>
      <c r="V702" s="2"/>
      <c r="Z702" s="16">
        <v>14.66</v>
      </c>
      <c r="AA702" s="16"/>
      <c r="AB702" s="16" t="e">
        <v>#N/A</v>
      </c>
      <c r="AC702" s="16">
        <v>88.81</v>
      </c>
      <c r="AD702" s="16">
        <v>72.69</v>
      </c>
      <c r="AE702" s="16">
        <v>69.64</v>
      </c>
      <c r="AF702" s="16"/>
      <c r="AG702" s="16"/>
      <c r="AH702" s="16"/>
      <c r="AI702" s="7"/>
    </row>
    <row r="703" spans="1:35" x14ac:dyDescent="0.2">
      <c r="A703" s="5">
        <v>2022</v>
      </c>
      <c r="B703" s="2" t="s">
        <v>721</v>
      </c>
      <c r="C703" s="2" t="s">
        <v>737</v>
      </c>
      <c r="D703" s="2" t="s">
        <v>673</v>
      </c>
      <c r="H703" s="24"/>
      <c r="S703" s="2"/>
      <c r="T703" s="2"/>
      <c r="U703" s="2"/>
      <c r="V703" s="2"/>
      <c r="Z703" s="16">
        <v>20.2</v>
      </c>
      <c r="AA703" s="16"/>
      <c r="AB703" s="16" t="e">
        <v>#N/A</v>
      </c>
      <c r="AC703" s="16">
        <v>88.79</v>
      </c>
      <c r="AD703" s="16">
        <v>82.93</v>
      </c>
      <c r="AE703" s="16">
        <v>78.81</v>
      </c>
      <c r="AF703" s="16"/>
      <c r="AG703" s="16"/>
      <c r="AH703" s="16"/>
      <c r="AI703" s="7"/>
    </row>
    <row r="704" spans="1:35" x14ac:dyDescent="0.2">
      <c r="A704" s="5">
        <v>2022</v>
      </c>
      <c r="B704" s="2" t="s">
        <v>722</v>
      </c>
      <c r="C704" s="2" t="s">
        <v>738</v>
      </c>
      <c r="D704" s="2" t="s">
        <v>673</v>
      </c>
      <c r="H704" s="24"/>
      <c r="S704" s="2"/>
      <c r="T704" s="2"/>
      <c r="U704" s="2"/>
      <c r="V704" s="2"/>
      <c r="Z704" s="16">
        <v>59.86</v>
      </c>
      <c r="AA704" s="16"/>
      <c r="AB704" s="16" t="e">
        <v>#N/A</v>
      </c>
      <c r="AC704" s="16">
        <v>87.27</v>
      </c>
      <c r="AD704" s="16">
        <v>77.790000000000006</v>
      </c>
      <c r="AE704" s="16">
        <v>86.63</v>
      </c>
      <c r="AF704" s="16"/>
      <c r="AG704" s="16"/>
      <c r="AH704" s="16"/>
      <c r="AI704" s="7"/>
    </row>
  </sheetData>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9"/>
  <sheetViews>
    <sheetView workbookViewId="0">
      <selection activeCell="Z401" sqref="Z401:AA438"/>
    </sheetView>
  </sheetViews>
  <sheetFormatPr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692</v>
      </c>
      <c r="B2" s="8" t="s">
        <v>706</v>
      </c>
    </row>
    <row r="3" spans="1:5" x14ac:dyDescent="0.25">
      <c r="A3" s="8" t="s">
        <v>690</v>
      </c>
      <c r="B3">
        <v>2020</v>
      </c>
      <c r="C3">
        <v>2021</v>
      </c>
      <c r="D3">
        <v>2022</v>
      </c>
      <c r="E3" t="s">
        <v>691</v>
      </c>
    </row>
    <row r="4" spans="1:5" x14ac:dyDescent="0.25">
      <c r="A4" s="9" t="s">
        <v>491</v>
      </c>
      <c r="B4" s="10">
        <v>52908408</v>
      </c>
      <c r="C4" s="10">
        <v>95108216</v>
      </c>
      <c r="D4" s="10">
        <v>145364372</v>
      </c>
      <c r="E4" s="10">
        <v>293380996</v>
      </c>
    </row>
    <row r="5" spans="1:5" x14ac:dyDescent="0.25">
      <c r="A5" s="9" t="s">
        <v>733</v>
      </c>
      <c r="B5" s="10">
        <v>112529729</v>
      </c>
      <c r="C5" s="10">
        <v>100810189</v>
      </c>
      <c r="D5" s="10">
        <v>77530984</v>
      </c>
      <c r="E5" s="10">
        <v>290870902</v>
      </c>
    </row>
    <row r="6" spans="1:5" x14ac:dyDescent="0.25">
      <c r="A6" s="9" t="s">
        <v>734</v>
      </c>
      <c r="B6" s="10">
        <v>113107323</v>
      </c>
      <c r="C6" s="10">
        <v>91216807</v>
      </c>
      <c r="D6" s="10">
        <v>188801799</v>
      </c>
      <c r="E6" s="10">
        <v>393125929</v>
      </c>
    </row>
    <row r="7" spans="1:5" x14ac:dyDescent="0.25">
      <c r="A7" s="9" t="s">
        <v>735</v>
      </c>
      <c r="B7" s="10">
        <v>110748042</v>
      </c>
      <c r="C7" s="10">
        <v>118885404</v>
      </c>
      <c r="D7" s="10">
        <v>171753277</v>
      </c>
      <c r="E7" s="10">
        <v>401386723</v>
      </c>
    </row>
    <row r="8" spans="1:5" x14ac:dyDescent="0.25">
      <c r="A8" s="9" t="s">
        <v>738</v>
      </c>
      <c r="B8" s="10">
        <v>90755835</v>
      </c>
      <c r="C8" s="10">
        <v>52598988</v>
      </c>
      <c r="D8" s="10">
        <v>68583158</v>
      </c>
      <c r="E8" s="10">
        <v>211937981</v>
      </c>
    </row>
    <row r="9" spans="1:5" x14ac:dyDescent="0.25">
      <c r="A9" s="9" t="s">
        <v>691</v>
      </c>
      <c r="B9" s="10">
        <v>480049337</v>
      </c>
      <c r="C9" s="10">
        <v>458619604</v>
      </c>
      <c r="D9" s="10">
        <v>652033590</v>
      </c>
      <c r="E9" s="10">
        <v>1590702531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0"/>
  <sheetViews>
    <sheetView topLeftCell="A16" workbookViewId="0">
      <selection activeCell="G19" sqref="G19"/>
    </sheetView>
  </sheetViews>
  <sheetFormatPr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693</v>
      </c>
      <c r="B3" s="8" t="s">
        <v>706</v>
      </c>
    </row>
    <row r="4" spans="1:5" x14ac:dyDescent="0.25">
      <c r="A4" s="8" t="s">
        <v>690</v>
      </c>
      <c r="B4">
        <v>2020</v>
      </c>
      <c r="C4">
        <v>2021</v>
      </c>
      <c r="D4">
        <v>2022</v>
      </c>
      <c r="E4" t="s">
        <v>691</v>
      </c>
    </row>
    <row r="5" spans="1:5" x14ac:dyDescent="0.25">
      <c r="A5" s="9" t="s">
        <v>491</v>
      </c>
      <c r="B5" s="10">
        <v>20792118</v>
      </c>
      <c r="C5" s="10">
        <v>21709224</v>
      </c>
      <c r="D5" s="10">
        <v>4887544</v>
      </c>
      <c r="E5" s="10">
        <v>47388886</v>
      </c>
    </row>
    <row r="6" spans="1:5" x14ac:dyDescent="0.25">
      <c r="A6" s="9" t="s">
        <v>733</v>
      </c>
      <c r="B6" s="10">
        <v>42343942</v>
      </c>
      <c r="C6" s="10">
        <v>59949285</v>
      </c>
      <c r="D6" s="10">
        <v>61699800</v>
      </c>
      <c r="E6" s="10">
        <v>163993027</v>
      </c>
    </row>
    <row r="7" spans="1:5" x14ac:dyDescent="0.25">
      <c r="A7" s="9" t="s">
        <v>734</v>
      </c>
      <c r="B7" s="10">
        <v>96631093</v>
      </c>
      <c r="C7" s="10">
        <v>139421737</v>
      </c>
      <c r="D7" s="10">
        <v>100992517</v>
      </c>
      <c r="E7" s="10">
        <v>337045347</v>
      </c>
    </row>
    <row r="8" spans="1:5" x14ac:dyDescent="0.25">
      <c r="A8" s="9" t="s">
        <v>735</v>
      </c>
      <c r="B8" s="10">
        <v>47278757</v>
      </c>
      <c r="C8" s="10">
        <v>164022674</v>
      </c>
      <c r="D8" s="10">
        <v>91453346</v>
      </c>
      <c r="E8" s="10">
        <v>302754777</v>
      </c>
    </row>
    <row r="9" spans="1:5" x14ac:dyDescent="0.25">
      <c r="A9" s="9" t="s">
        <v>738</v>
      </c>
      <c r="B9" s="10">
        <v>22407315</v>
      </c>
      <c r="C9" s="10">
        <v>81323453</v>
      </c>
      <c r="D9" s="10">
        <v>42378455</v>
      </c>
      <c r="E9" s="10">
        <v>146109223</v>
      </c>
    </row>
    <row r="10" spans="1:5" x14ac:dyDescent="0.25">
      <c r="A10" s="9" t="s">
        <v>691</v>
      </c>
      <c r="B10" s="10">
        <v>229453225</v>
      </c>
      <c r="C10" s="10">
        <v>466426373</v>
      </c>
      <c r="D10" s="10">
        <v>301411662</v>
      </c>
      <c r="E10" s="10">
        <v>997291260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0"/>
  <sheetViews>
    <sheetView topLeftCell="A7" workbookViewId="0">
      <selection activeCell="H12" sqref="H12"/>
    </sheetView>
  </sheetViews>
  <sheetFormatPr defaultRowHeight="15" x14ac:dyDescent="0.25"/>
  <cols>
    <col min="1" max="1" width="24" bestFit="1" customWidth="1"/>
    <col min="2" max="2" width="16.28515625" bestFit="1" customWidth="1"/>
    <col min="3" max="3" width="5.140625" bestFit="1" customWidth="1"/>
    <col min="4" max="4" width="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694</v>
      </c>
      <c r="B3" s="8" t="s">
        <v>706</v>
      </c>
    </row>
    <row r="4" spans="1:5" x14ac:dyDescent="0.25">
      <c r="A4" s="8" t="s">
        <v>690</v>
      </c>
      <c r="B4">
        <v>2020</v>
      </c>
      <c r="C4">
        <v>2021</v>
      </c>
      <c r="D4">
        <v>2022</v>
      </c>
      <c r="E4" t="s">
        <v>691</v>
      </c>
    </row>
    <row r="5" spans="1:5" x14ac:dyDescent="0.25">
      <c r="A5" s="9" t="s">
        <v>491</v>
      </c>
      <c r="B5" s="10">
        <v>0</v>
      </c>
      <c r="C5" s="10">
        <v>0</v>
      </c>
      <c r="D5" s="10"/>
      <c r="E5" s="10">
        <v>0</v>
      </c>
    </row>
    <row r="6" spans="1:5" x14ac:dyDescent="0.25">
      <c r="A6" s="9" t="s">
        <v>733</v>
      </c>
      <c r="B6" s="10">
        <v>58189370</v>
      </c>
      <c r="C6" s="10">
        <v>0</v>
      </c>
      <c r="D6" s="10"/>
      <c r="E6" s="10">
        <v>58189370</v>
      </c>
    </row>
    <row r="7" spans="1:5" x14ac:dyDescent="0.25">
      <c r="A7" s="9" t="s">
        <v>734</v>
      </c>
      <c r="B7" s="10">
        <v>66157157</v>
      </c>
      <c r="C7" s="10">
        <v>0</v>
      </c>
      <c r="D7" s="10"/>
      <c r="E7" s="10">
        <v>66157157</v>
      </c>
    </row>
    <row r="8" spans="1:5" x14ac:dyDescent="0.25">
      <c r="A8" s="9" t="s">
        <v>735</v>
      </c>
      <c r="B8" s="10">
        <v>54857955</v>
      </c>
      <c r="C8" s="10">
        <v>0</v>
      </c>
      <c r="D8" s="10"/>
      <c r="E8" s="10">
        <v>54857955</v>
      </c>
    </row>
    <row r="9" spans="1:5" x14ac:dyDescent="0.25">
      <c r="A9" s="9" t="s">
        <v>738</v>
      </c>
      <c r="B9" s="10">
        <v>24032504</v>
      </c>
      <c r="C9" s="10">
        <v>0</v>
      </c>
      <c r="D9" s="10"/>
      <c r="E9" s="10">
        <v>24032504</v>
      </c>
    </row>
    <row r="10" spans="1:5" x14ac:dyDescent="0.25">
      <c r="A10" s="9" t="s">
        <v>691</v>
      </c>
      <c r="B10" s="10">
        <v>203236986</v>
      </c>
      <c r="C10" s="10">
        <v>0</v>
      </c>
      <c r="D10" s="10"/>
      <c r="E10" s="10">
        <v>203236986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0"/>
  <sheetViews>
    <sheetView workbookViewId="0">
      <selection activeCell="G16" sqref="G15:G16"/>
    </sheetView>
  </sheetViews>
  <sheetFormatPr defaultRowHeight="15" x14ac:dyDescent="0.25"/>
  <cols>
    <col min="1" max="1" width="20.140625" bestFit="1" customWidth="1"/>
    <col min="2" max="2" width="16.28515625" bestFit="1" customWidth="1"/>
    <col min="3" max="3" width="12.5703125" bestFit="1" customWidth="1"/>
    <col min="4" max="4" width="5" bestFit="1" customWidth="1"/>
    <col min="5"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695</v>
      </c>
      <c r="B3" s="8" t="s">
        <v>706</v>
      </c>
    </row>
    <row r="4" spans="1:5" x14ac:dyDescent="0.25">
      <c r="A4" s="8" t="s">
        <v>690</v>
      </c>
      <c r="B4">
        <v>2020</v>
      </c>
      <c r="C4">
        <v>2021</v>
      </c>
      <c r="D4">
        <v>2022</v>
      </c>
      <c r="E4" t="s">
        <v>691</v>
      </c>
    </row>
    <row r="5" spans="1:5" x14ac:dyDescent="0.25">
      <c r="A5" s="9" t="s">
        <v>491</v>
      </c>
      <c r="B5" s="10">
        <v>91690133</v>
      </c>
      <c r="C5" s="10">
        <v>95932836</v>
      </c>
      <c r="D5" s="10"/>
      <c r="E5" s="10">
        <v>187622969</v>
      </c>
    </row>
    <row r="6" spans="1:5" x14ac:dyDescent="0.25">
      <c r="A6" s="9" t="s">
        <v>733</v>
      </c>
      <c r="B6" s="10">
        <v>153170053</v>
      </c>
      <c r="C6" s="10">
        <v>164650116</v>
      </c>
      <c r="D6" s="10"/>
      <c r="E6" s="10">
        <v>317820169</v>
      </c>
    </row>
    <row r="7" spans="1:5" x14ac:dyDescent="0.25">
      <c r="A7" s="9" t="s">
        <v>734</v>
      </c>
      <c r="B7" s="10">
        <v>236604811</v>
      </c>
      <c r="C7" s="10">
        <v>239494649</v>
      </c>
      <c r="D7" s="10"/>
      <c r="E7" s="10">
        <v>476099460</v>
      </c>
    </row>
    <row r="8" spans="1:5" x14ac:dyDescent="0.25">
      <c r="A8" s="9" t="s">
        <v>735</v>
      </c>
      <c r="B8" s="10">
        <v>303818748</v>
      </c>
      <c r="C8" s="10">
        <v>313222691</v>
      </c>
      <c r="D8" s="10"/>
      <c r="E8" s="10">
        <v>617041439</v>
      </c>
    </row>
    <row r="9" spans="1:5" x14ac:dyDescent="0.25">
      <c r="A9" s="9" t="s">
        <v>738</v>
      </c>
      <c r="B9" s="10">
        <v>49944757</v>
      </c>
      <c r="C9" s="10">
        <v>56179087</v>
      </c>
      <c r="D9" s="10"/>
      <c r="E9" s="10">
        <v>106123844</v>
      </c>
    </row>
    <row r="10" spans="1:5" x14ac:dyDescent="0.25">
      <c r="A10" s="9" t="s">
        <v>691</v>
      </c>
      <c r="B10" s="10">
        <v>835228502</v>
      </c>
      <c r="C10" s="10">
        <v>869479379</v>
      </c>
      <c r="D10" s="10"/>
      <c r="E10" s="10">
        <v>1704707881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1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696</v>
      </c>
      <c r="B3" s="8" t="s">
        <v>706</v>
      </c>
    </row>
    <row r="4" spans="1:5" x14ac:dyDescent="0.25">
      <c r="A4" s="8" t="s">
        <v>690</v>
      </c>
      <c r="B4">
        <v>2020</v>
      </c>
      <c r="C4">
        <v>2021</v>
      </c>
      <c r="D4">
        <v>2022</v>
      </c>
      <c r="E4" t="s">
        <v>691</v>
      </c>
    </row>
    <row r="5" spans="1:5" x14ac:dyDescent="0.25">
      <c r="A5" s="9" t="s">
        <v>491</v>
      </c>
      <c r="B5" s="10">
        <v>582765685</v>
      </c>
      <c r="C5" s="10">
        <v>588593342</v>
      </c>
      <c r="D5" s="10">
        <v>569742255</v>
      </c>
      <c r="E5" s="10">
        <v>1741101282</v>
      </c>
    </row>
    <row r="6" spans="1:5" x14ac:dyDescent="0.25">
      <c r="A6" s="9" t="s">
        <v>733</v>
      </c>
      <c r="B6" s="10">
        <v>730289354</v>
      </c>
      <c r="C6" s="10">
        <v>740464949</v>
      </c>
      <c r="D6" s="10">
        <v>717540694</v>
      </c>
      <c r="E6" s="10">
        <v>2188294997</v>
      </c>
    </row>
    <row r="7" spans="1:5" x14ac:dyDescent="0.25">
      <c r="A7" s="9" t="s">
        <v>734</v>
      </c>
      <c r="B7" s="10">
        <v>957311642</v>
      </c>
      <c r="C7" s="10">
        <v>969942081</v>
      </c>
      <c r="D7" s="10">
        <v>939405513</v>
      </c>
      <c r="E7" s="10">
        <v>2866659236</v>
      </c>
    </row>
    <row r="8" spans="1:5" x14ac:dyDescent="0.25">
      <c r="A8" s="9" t="s">
        <v>735</v>
      </c>
      <c r="B8" s="10">
        <v>1091094297</v>
      </c>
      <c r="C8" s="10">
        <v>1107842697</v>
      </c>
      <c r="D8" s="10">
        <v>1072534185</v>
      </c>
      <c r="E8" s="10">
        <v>3271471179</v>
      </c>
    </row>
    <row r="9" spans="1:5" x14ac:dyDescent="0.25">
      <c r="A9" s="9" t="s">
        <v>738</v>
      </c>
      <c r="B9" s="10">
        <v>378529590</v>
      </c>
      <c r="C9" s="10">
        <v>386085830</v>
      </c>
      <c r="D9" s="10">
        <v>374284147</v>
      </c>
      <c r="E9" s="10">
        <v>1138899567</v>
      </c>
    </row>
    <row r="10" spans="1:5" x14ac:dyDescent="0.25">
      <c r="A10" s="9" t="s">
        <v>691</v>
      </c>
      <c r="B10" s="10">
        <v>3739990568</v>
      </c>
      <c r="C10" s="10">
        <v>3792928899</v>
      </c>
      <c r="D10" s="10">
        <v>3673506794</v>
      </c>
      <c r="E10" s="10">
        <v>11206426261</v>
      </c>
    </row>
    <row r="11" spans="1:5" x14ac:dyDescent="0.25">
      <c r="B11"/>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D9" sqref="D9"/>
    </sheetView>
  </sheetViews>
  <sheetFormatPr defaultRowHeight="15" x14ac:dyDescent="0.25"/>
  <cols>
    <col min="1" max="1" width="15" bestFit="1" customWidth="1"/>
    <col min="2" max="2" width="16.28515625" bestFit="1" customWidth="1"/>
    <col min="3" max="5" width="12.5703125" bestFit="1" customWidth="1"/>
  </cols>
  <sheetData>
    <row r="3" spans="1:5" x14ac:dyDescent="0.25">
      <c r="A3" s="8" t="s">
        <v>697</v>
      </c>
      <c r="B3" s="8" t="s">
        <v>706</v>
      </c>
    </row>
    <row r="4" spans="1:5" x14ac:dyDescent="0.25">
      <c r="A4" s="8" t="s">
        <v>690</v>
      </c>
      <c r="B4">
        <v>2020</v>
      </c>
      <c r="C4">
        <v>2021</v>
      </c>
      <c r="D4">
        <v>2022</v>
      </c>
      <c r="E4" t="s">
        <v>691</v>
      </c>
    </row>
    <row r="5" spans="1:5" x14ac:dyDescent="0.25">
      <c r="A5" s="9" t="s">
        <v>491</v>
      </c>
      <c r="B5" s="10">
        <v>63730680</v>
      </c>
      <c r="C5" s="10">
        <v>30244134</v>
      </c>
      <c r="D5" s="10">
        <v>54171364</v>
      </c>
      <c r="E5" s="10">
        <v>148146178</v>
      </c>
    </row>
    <row r="6" spans="1:5" x14ac:dyDescent="0.25">
      <c r="A6" s="9" t="s">
        <v>733</v>
      </c>
      <c r="B6" s="10">
        <v>31300508</v>
      </c>
      <c r="C6" s="10">
        <v>35571106</v>
      </c>
      <c r="D6" s="10">
        <v>11193094</v>
      </c>
      <c r="E6" s="10">
        <v>78064708</v>
      </c>
    </row>
    <row r="7" spans="1:5" x14ac:dyDescent="0.25">
      <c r="A7" s="9" t="s">
        <v>734</v>
      </c>
      <c r="B7" s="10">
        <v>24928093</v>
      </c>
      <c r="C7" s="10">
        <v>36052724</v>
      </c>
      <c r="D7" s="10">
        <v>9347274</v>
      </c>
      <c r="E7" s="10">
        <v>70328091</v>
      </c>
    </row>
    <row r="8" spans="1:5" x14ac:dyDescent="0.25">
      <c r="A8" s="9" t="s">
        <v>735</v>
      </c>
      <c r="B8" s="10">
        <v>15970298</v>
      </c>
      <c r="C8" s="10">
        <v>10193399</v>
      </c>
      <c r="D8" s="10">
        <v>25550653</v>
      </c>
      <c r="E8" s="10">
        <v>51714350</v>
      </c>
    </row>
    <row r="9" spans="1:5" x14ac:dyDescent="0.25">
      <c r="A9" s="9" t="s">
        <v>738</v>
      </c>
      <c r="B9" s="10">
        <v>30784731</v>
      </c>
      <c r="C9" s="10">
        <v>36840880</v>
      </c>
      <c r="D9" s="10">
        <v>4501872</v>
      </c>
      <c r="E9" s="10">
        <v>72127483</v>
      </c>
    </row>
    <row r="10" spans="1:5" x14ac:dyDescent="0.25">
      <c r="A10" s="9" t="s">
        <v>691</v>
      </c>
      <c r="B10" s="10">
        <v>166714310</v>
      </c>
      <c r="C10" s="10">
        <v>148902243</v>
      </c>
      <c r="D10" s="10">
        <v>104764257</v>
      </c>
      <c r="E10" s="10">
        <v>420380810</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16.85546875" bestFit="1" customWidth="1"/>
    <col min="2" max="2" width="16.28515625" style="11" bestFit="1" customWidth="1"/>
    <col min="3" max="4" width="12.5703125" bestFit="1" customWidth="1"/>
    <col min="5" max="5" width="14.28515625" bestFit="1" customWidth="1"/>
  </cols>
  <sheetData>
    <row r="3" spans="1:5" x14ac:dyDescent="0.25">
      <c r="A3" s="8" t="s">
        <v>698</v>
      </c>
      <c r="B3" s="8" t="s">
        <v>706</v>
      </c>
    </row>
    <row r="4" spans="1:5" x14ac:dyDescent="0.25">
      <c r="A4" s="8" t="s">
        <v>690</v>
      </c>
      <c r="B4">
        <v>2020</v>
      </c>
      <c r="C4">
        <v>2021</v>
      </c>
      <c r="D4">
        <v>2022</v>
      </c>
      <c r="E4" t="s">
        <v>691</v>
      </c>
    </row>
    <row r="5" spans="1:5" x14ac:dyDescent="0.25">
      <c r="A5" s="9" t="s">
        <v>491</v>
      </c>
      <c r="B5" s="10"/>
      <c r="C5" s="10">
        <v>0</v>
      </c>
      <c r="D5" s="10"/>
      <c r="E5" s="10">
        <v>0</v>
      </c>
    </row>
    <row r="6" spans="1:5" x14ac:dyDescent="0.25">
      <c r="A6" s="9" t="s">
        <v>733</v>
      </c>
      <c r="B6" s="10">
        <v>160436939</v>
      </c>
      <c r="C6" s="10">
        <v>162480323</v>
      </c>
      <c r="D6" s="10">
        <v>155626923</v>
      </c>
      <c r="E6" s="10">
        <v>478544185</v>
      </c>
    </row>
    <row r="7" spans="1:5" x14ac:dyDescent="0.25">
      <c r="A7" s="9" t="s">
        <v>734</v>
      </c>
      <c r="B7" s="10">
        <v>207840370</v>
      </c>
      <c r="C7" s="10">
        <v>210862094</v>
      </c>
      <c r="D7" s="10">
        <v>202340026</v>
      </c>
      <c r="E7" s="10">
        <v>621042490</v>
      </c>
    </row>
    <row r="8" spans="1:5" x14ac:dyDescent="0.25">
      <c r="A8" s="9" t="s">
        <v>735</v>
      </c>
      <c r="B8" s="10">
        <v>313801225</v>
      </c>
      <c r="C8" s="10">
        <v>314800534</v>
      </c>
      <c r="D8" s="10">
        <v>309982432</v>
      </c>
      <c r="E8" s="10">
        <v>938584191</v>
      </c>
    </row>
    <row r="9" spans="1:5" x14ac:dyDescent="0.25">
      <c r="A9" s="9" t="s">
        <v>738</v>
      </c>
      <c r="B9" s="10">
        <v>71088014</v>
      </c>
      <c r="C9" s="10">
        <v>80557865</v>
      </c>
      <c r="D9" s="10">
        <v>79436622</v>
      </c>
      <c r="E9" s="10">
        <v>231082501</v>
      </c>
    </row>
    <row r="10" spans="1:5" x14ac:dyDescent="0.25">
      <c r="A10" s="9" t="s">
        <v>691</v>
      </c>
      <c r="B10" s="10">
        <v>753166548</v>
      </c>
      <c r="C10" s="10">
        <v>768700816</v>
      </c>
      <c r="D10" s="10">
        <v>747386003</v>
      </c>
      <c r="E10" s="10">
        <v>2269253367</v>
      </c>
    </row>
    <row r="11" spans="1:5" x14ac:dyDescent="0.25">
      <c r="B11"/>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Bali NTB</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2022-08-27T12:06:21Z</cp:lastPrinted>
  <dcterms:created xsi:type="dcterms:W3CDTF">2022-07-06T01:20:31Z</dcterms:created>
  <dcterms:modified xsi:type="dcterms:W3CDTF">2022-10-07T06:32:39Z</dcterms:modified>
</cp:coreProperties>
</file>