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8.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9.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0.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Jobs\2022_tasks\Dashboard_Dapil\"/>
    </mc:Choice>
  </mc:AlternateContent>
  <xr:revisionPtr revIDLastSave="0" documentId="13_ncr:1_{F0D65731-E5C5-4FCA-9B41-EC9DB4709671}" xr6:coauthVersionLast="46" xr6:coauthVersionMax="46" xr10:uidLastSave="{00000000-0000-0000-0000-000000000000}"/>
  <bookViews>
    <workbookView xWindow="-120" yWindow="-120" windowWidth="20730" windowHeight="11160" tabRatio="599" firstSheet="12" activeTab="14" xr2:uid="{9EACD7EE-C893-4798-9306-747DC82D8020}"/>
  </bookViews>
  <sheets>
    <sheet name="Sheet1" sheetId="1" r:id="rId1"/>
    <sheet name="Sulut Papua Barat" sheetId="2" r:id="rId2"/>
    <sheet name="DAK_Fisik_Reg" sheetId="11" r:id="rId3"/>
    <sheet name="DAK_Fisik_Pengsn" sheetId="10" r:id="rId4"/>
    <sheet name="DAK_Fisik_Afirm" sheetId="9" r:id="rId5"/>
    <sheet name="DAK_Non_Fisik" sheetId="3" r:id="rId6"/>
    <sheet name="DAU" sheetId="4" r:id="rId7"/>
    <sheet name="DID" sheetId="5" r:id="rId8"/>
    <sheet name="Dana_Desa" sheetId="6" r:id="rId9"/>
    <sheet name="DBH" sheetId="7" r:id="rId10"/>
    <sheet name="IPM" sheetId="12" r:id="rId11"/>
    <sheet name="Pengangguran" sheetId="15" r:id="rId12"/>
    <sheet name="Kemiskinan" sheetId="18" r:id="rId13"/>
    <sheet name="Pendidikan" sheetId="19" r:id="rId14"/>
    <sheet name="Sheet3" sheetId="20" r:id="rId15"/>
    <sheet name="Dashboard" sheetId="8" r:id="rId16"/>
  </sheets>
  <definedNames>
    <definedName name="_xlnm._FilterDatabase" localSheetId="0" hidden="1">Sheet1!$A$1:$D$543</definedName>
    <definedName name="_xlnm._FilterDatabase" localSheetId="1" hidden="1">'Sulut Papua Barat'!$A$1:$AA$589</definedName>
    <definedName name="_xlnm.Print_Area" localSheetId="15">Dashboard!$E$1:$AA$328</definedName>
    <definedName name="Slicer_Bidang">#N/A</definedName>
    <definedName name="Slicer_Daerah_Pemilihan">#N/A</definedName>
    <definedName name="Slicer_Tahun">#N/A</definedName>
  </definedNames>
  <calcPr calcId="181029"/>
  <pivotCaches>
    <pivotCache cacheId="102"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0" i="20" l="1"/>
  <c r="A19" i="20"/>
  <c r="A18" i="20"/>
  <c r="A17" i="20"/>
  <c r="A16" i="20"/>
  <c r="A15" i="20"/>
  <c r="A14" i="20"/>
  <c r="A13" i="20"/>
  <c r="A12" i="20"/>
  <c r="A11" i="20"/>
  <c r="A10" i="20"/>
  <c r="A9" i="20"/>
  <c r="A8" i="20"/>
  <c r="A7" i="20"/>
  <c r="A6" i="20"/>
  <c r="A5" i="20"/>
  <c r="T2" i="8"/>
  <c r="T110" i="8" s="1"/>
  <c r="L1" i="15"/>
  <c r="F1" i="20" s="1"/>
  <c r="AB1" i="12"/>
  <c r="AA1" i="12"/>
  <c r="W1" i="12"/>
  <c r="V1" i="12"/>
  <c r="R1" i="12"/>
  <c r="Q1" i="12"/>
  <c r="AA2" i="19"/>
  <c r="Z2" i="19"/>
  <c r="O2" i="19"/>
  <c r="N2" i="19"/>
  <c r="S2" i="19"/>
  <c r="K2" i="19"/>
  <c r="C2" i="19"/>
  <c r="V2" i="19"/>
  <c r="F2" i="19"/>
  <c r="R2" i="19"/>
  <c r="J2" i="19"/>
  <c r="B2" i="19"/>
  <c r="W2" i="19"/>
  <c r="G2" i="19"/>
  <c r="C2" i="18"/>
  <c r="B2" i="18"/>
  <c r="H2" i="18"/>
  <c r="G2" i="18"/>
  <c r="M2" i="12"/>
  <c r="L2" i="12"/>
  <c r="V2" i="12"/>
  <c r="Q2" i="12"/>
  <c r="AB2" i="12"/>
  <c r="AA2" i="12"/>
  <c r="W2" i="12"/>
  <c r="R2" i="12"/>
  <c r="T217" i="8" l="1"/>
  <c r="M1" i="12"/>
  <c r="L1" i="12"/>
  <c r="C1" i="12"/>
  <c r="B1" i="12"/>
  <c r="B2" i="12"/>
  <c r="C2" i="12"/>
</calcChain>
</file>

<file path=xl/sharedStrings.xml><?xml version="1.0" encoding="utf-8"?>
<sst xmlns="http://schemas.openxmlformats.org/spreadsheetml/2006/main" count="5356" uniqueCount="770">
  <si>
    <t>Daerah Pemilihan</t>
  </si>
  <si>
    <t>Prov.</t>
  </si>
  <si>
    <t>Nama Daerah</t>
  </si>
  <si>
    <t>Prov. Aceh</t>
  </si>
  <si>
    <t>Provinsi Aceh</t>
  </si>
  <si>
    <t>Aceh I</t>
  </si>
  <si>
    <t>Kab. Aceh Barat</t>
  </si>
  <si>
    <t>Kab. Aceh Besar</t>
  </si>
  <si>
    <t>Kab. Aceh Selatan</t>
  </si>
  <si>
    <t>Kab. Aceh Singkil</t>
  </si>
  <si>
    <t>Aceh II</t>
  </si>
  <si>
    <t>Kab. Aceh Tengah</t>
  </si>
  <si>
    <t>Kab. Aceh Tenggara</t>
  </si>
  <si>
    <t>Kab. Aceh Timur</t>
  </si>
  <si>
    <t>Kab. Aceh Utara</t>
  </si>
  <si>
    <t>Kab. Bireuen</t>
  </si>
  <si>
    <t>Kab. Pidie</t>
  </si>
  <si>
    <t>Kab. Simeulue</t>
  </si>
  <si>
    <t>Kota Banda Aceh</t>
  </si>
  <si>
    <t>Kota Sabang</t>
  </si>
  <si>
    <t>Kota Langsa</t>
  </si>
  <si>
    <t>Kota Lhokseumawe</t>
  </si>
  <si>
    <t>Kab. Gayo Lues</t>
  </si>
  <si>
    <t>Kab. Aceh Barat Daya</t>
  </si>
  <si>
    <t>Kab. Aceh Jaya</t>
  </si>
  <si>
    <t>Kab. Nagan Raya</t>
  </si>
  <si>
    <t>Kab. Aceh Tamiang</t>
  </si>
  <si>
    <t>Kab. Bener Meriah</t>
  </si>
  <si>
    <t>Kab. Pidie Jaya</t>
  </si>
  <si>
    <t>Kota Subulussalam</t>
  </si>
  <si>
    <t>Prov. Sumatera Utara</t>
  </si>
  <si>
    <t>Provinsi Sumatera Utara</t>
  </si>
  <si>
    <t>Sumut III</t>
  </si>
  <si>
    <t>Kab. Asahan</t>
  </si>
  <si>
    <t>Kab. Dairi</t>
  </si>
  <si>
    <t>Sumut I</t>
  </si>
  <si>
    <t>Kab. Deli Serdang</t>
  </si>
  <si>
    <t>Kab. Karo</t>
  </si>
  <si>
    <t>Sumut II</t>
  </si>
  <si>
    <t>Kab. Labuhanbatu</t>
  </si>
  <si>
    <t>Kab. Langkat</t>
  </si>
  <si>
    <t>Kab. Mandailing Natal</t>
  </si>
  <si>
    <t>Kab. Nias</t>
  </si>
  <si>
    <t>Kab. Simalungun</t>
  </si>
  <si>
    <t>Kab. Tapanuli Selatan</t>
  </si>
  <si>
    <t>Kab. Tapanuli Tengah</t>
  </si>
  <si>
    <t>Kab. Tapanuli Utara</t>
  </si>
  <si>
    <t>Kab. Toba Samosir</t>
  </si>
  <si>
    <t>Kota Binjai</t>
  </si>
  <si>
    <t>Kota Medan</t>
  </si>
  <si>
    <t>Kota Pematang Siantar</t>
  </si>
  <si>
    <t>Kota Sibolga</t>
  </si>
  <si>
    <t>Kota Tanjung Balai</t>
  </si>
  <si>
    <t>Kota Tebing Tinggi</t>
  </si>
  <si>
    <t>Kota Padang Sidempuan</t>
  </si>
  <si>
    <t>Kab. Pakpak Bharat</t>
  </si>
  <si>
    <t>Kab. Nias Selatan</t>
  </si>
  <si>
    <t>Kab. Humbang Hasundutan</t>
  </si>
  <si>
    <t>Kab. Serdang Bedagai</t>
  </si>
  <si>
    <t>Kab. Samosir</t>
  </si>
  <si>
    <t>Kab. Batu Bara</t>
  </si>
  <si>
    <t>Kab. Padang Lawas</t>
  </si>
  <si>
    <t>Kab. Padang Lawas Utara</t>
  </si>
  <si>
    <t>Kab. Labuhanbatu Selatan</t>
  </si>
  <si>
    <t>Kab. Labuhanbatu Utara</t>
  </si>
  <si>
    <t>Kab. Nias Utara</t>
  </si>
  <si>
    <t>Kab. Nias Barat</t>
  </si>
  <si>
    <t>Kota Gunungsitoli</t>
  </si>
  <si>
    <t>Prov. Sumatera Barat</t>
  </si>
  <si>
    <t>Provinsi Sumatera Barat</t>
  </si>
  <si>
    <t>Sumbar II</t>
  </si>
  <si>
    <t>Kab. LimaPuluh Kota</t>
  </si>
  <si>
    <t>Kab. Agam</t>
  </si>
  <si>
    <t>Sumbar I</t>
  </si>
  <si>
    <t>Kab. Kepulauan Mentawai</t>
  </si>
  <si>
    <t>Kab. Padang Pariaman</t>
  </si>
  <si>
    <t>Kab. Pasaman</t>
  </si>
  <si>
    <t>Kab. Pesisir Selatan</t>
  </si>
  <si>
    <t>Kab. Sijunjung</t>
  </si>
  <si>
    <t>Kab. Solok</t>
  </si>
  <si>
    <t>Kab. Tanah Datar</t>
  </si>
  <si>
    <t>Kota Bukit Tinggi</t>
  </si>
  <si>
    <t>Kota Padang Panjang</t>
  </si>
  <si>
    <t>Kota Padang</t>
  </si>
  <si>
    <t>Kota Payakumbuh</t>
  </si>
  <si>
    <t>Kota Sawahlunto</t>
  </si>
  <si>
    <t>Kota Solok</t>
  </si>
  <si>
    <t>Kota Pariaman</t>
  </si>
  <si>
    <t>Kab. Pasaman Barat</t>
  </si>
  <si>
    <t>Kab. Dharmasraya</t>
  </si>
  <si>
    <t>Kab. Solok Selatan</t>
  </si>
  <si>
    <t>Prov. Riau</t>
  </si>
  <si>
    <t>Provinsi Riau</t>
  </si>
  <si>
    <t>Riau I</t>
  </si>
  <si>
    <t>Kab. Bengkalis</t>
  </si>
  <si>
    <t>Riau II</t>
  </si>
  <si>
    <t>Kab. Indragiri Hilir</t>
  </si>
  <si>
    <t>Kab. Indragiri Hulu</t>
  </si>
  <si>
    <t>Kab. Kampar</t>
  </si>
  <si>
    <t>Kab. Kuantan Singingi</t>
  </si>
  <si>
    <t>Kab. Pelalawan</t>
  </si>
  <si>
    <t>Kab. Rokan Hilir</t>
  </si>
  <si>
    <t>Kab. Rokan Hulu</t>
  </si>
  <si>
    <t>Kab. Siak</t>
  </si>
  <si>
    <t>Kota Dumai</t>
  </si>
  <si>
    <t>Kota Pekanbaru</t>
  </si>
  <si>
    <t>Kab. Kepulauan Meranti</t>
  </si>
  <si>
    <t>Prov. Jambi</t>
  </si>
  <si>
    <t>Provinsi Jambi</t>
  </si>
  <si>
    <t>Jambi</t>
  </si>
  <si>
    <t>Kab. Batanghari</t>
  </si>
  <si>
    <t>Kab. Bungo</t>
  </si>
  <si>
    <t>Kab. Kerinci</t>
  </si>
  <si>
    <t>Kab. Merangin</t>
  </si>
  <si>
    <t>Kab. Muaro Jambi</t>
  </si>
  <si>
    <t>Kab. Sarolangun</t>
  </si>
  <si>
    <t>Kab. Tanjung Jabung Barat</t>
  </si>
  <si>
    <t>Kab. Tanjung Jabung Timur</t>
  </si>
  <si>
    <t>Kab. Tebo</t>
  </si>
  <si>
    <t>Kota Jambi</t>
  </si>
  <si>
    <t>Kota Sungai Penuh</t>
  </si>
  <si>
    <t>Prov. Sumatera Selatan</t>
  </si>
  <si>
    <t>Provinsi Sumatera Selatan</t>
  </si>
  <si>
    <t>Sumsel II</t>
  </si>
  <si>
    <t>Kab. Lahat</t>
  </si>
  <si>
    <t>Sumsel I</t>
  </si>
  <si>
    <t>Kab. Musi Banyuasin</t>
  </si>
  <si>
    <t>Kab. Musi Rawas</t>
  </si>
  <si>
    <t>Kab. Muara Enim</t>
  </si>
  <si>
    <t>Kab. Ogan Komering Ilir</t>
  </si>
  <si>
    <t>Kab. Ogan Komering Ulu</t>
  </si>
  <si>
    <t>Kota Palembang</t>
  </si>
  <si>
    <t>Kota Prabumulih</t>
  </si>
  <si>
    <t>Kota Pagar Alam</t>
  </si>
  <si>
    <t>Kota Lubuk Linggau</t>
  </si>
  <si>
    <t>Kab. Banyuasin</t>
  </si>
  <si>
    <t>Kab. Ogan Ilir</t>
  </si>
  <si>
    <t>Kab. OKU Timur</t>
  </si>
  <si>
    <t>Kab. OKU Selatan</t>
  </si>
  <si>
    <t>Kab. Empat Lawang</t>
  </si>
  <si>
    <t>Kab. Penukal Abab Lematang Ilir</t>
  </si>
  <si>
    <t>Kab. Musi Rawas Utara</t>
  </si>
  <si>
    <t>Prov. Bengkulu</t>
  </si>
  <si>
    <t>Provinsi Bengkulu</t>
  </si>
  <si>
    <t>Bengkulu</t>
  </si>
  <si>
    <t>Kab. Bengkulu Selatan</t>
  </si>
  <si>
    <t>Kab. Bengkulu Utara</t>
  </si>
  <si>
    <t>Kab. Rejang Lebong</t>
  </si>
  <si>
    <t>Kota Bengkulu</t>
  </si>
  <si>
    <t>Kab. Kaur</t>
  </si>
  <si>
    <t>Kab. Seluma</t>
  </si>
  <si>
    <t>Kab. Mukomuko</t>
  </si>
  <si>
    <t>Kab. Lebong</t>
  </si>
  <si>
    <t>Kab. Kepahiang</t>
  </si>
  <si>
    <t>Kab. Bengkulu Tengah</t>
  </si>
  <si>
    <t>Prov. Lampung</t>
  </si>
  <si>
    <t>Provinsi Lampung</t>
  </si>
  <si>
    <t>Lampung I</t>
  </si>
  <si>
    <t>Kab. Lampung Barat</t>
  </si>
  <si>
    <t>Kab. Lampung Selatan</t>
  </si>
  <si>
    <t>Lampung II</t>
  </si>
  <si>
    <t>Kab. Lampung Tengah</t>
  </si>
  <si>
    <t>Kab. Lampung Utara</t>
  </si>
  <si>
    <t>Kab. Lampung Timur</t>
  </si>
  <si>
    <t>Kab. Tanggamus</t>
  </si>
  <si>
    <t>Kab. Tulang Bawang</t>
  </si>
  <si>
    <t>Kab. Way Kanan</t>
  </si>
  <si>
    <t>Kota Bandar Lampung</t>
  </si>
  <si>
    <t>Kota Metro</t>
  </si>
  <si>
    <t>Kab. Pesawaran</t>
  </si>
  <si>
    <t>Kab. Pringsewu</t>
  </si>
  <si>
    <t>Kab. Mesuji</t>
  </si>
  <si>
    <t>Kab. Tulang Bawang Barat</t>
  </si>
  <si>
    <t>Kab. Pesisir Barat</t>
  </si>
  <si>
    <t>DKI JKT</t>
  </si>
  <si>
    <t>Prov. DKI Jakarta</t>
  </si>
  <si>
    <t>Provinsi DKI Jakarta</t>
  </si>
  <si>
    <t>Prov. Jawa Barat</t>
  </si>
  <si>
    <t>Provinsi Jawa Barat</t>
  </si>
  <si>
    <t>Jabar II</t>
  </si>
  <si>
    <t>Kab. Bandung</t>
  </si>
  <si>
    <t>Jabar VII</t>
  </si>
  <si>
    <t>Kab. Bekasi</t>
  </si>
  <si>
    <t>Jabar V</t>
  </si>
  <si>
    <t>Kab. Bogor</t>
  </si>
  <si>
    <t>Jabar X</t>
  </si>
  <si>
    <t>Kab. Ciamis</t>
  </si>
  <si>
    <t>Jabar III</t>
  </si>
  <si>
    <t>Kab. Cianjur</t>
  </si>
  <si>
    <t>Jabar VIII</t>
  </si>
  <si>
    <t>Kab. Cirebon</t>
  </si>
  <si>
    <t>Jabar XI</t>
  </si>
  <si>
    <t>Kab. Garut</t>
  </si>
  <si>
    <t>Kab. Indramayu</t>
  </si>
  <si>
    <t>Kab. Karawang</t>
  </si>
  <si>
    <t>Kab. Kuningan</t>
  </si>
  <si>
    <t>Jabar IX</t>
  </si>
  <si>
    <t>Kab. Majalengka</t>
  </si>
  <si>
    <t>Kab. Purwakarta</t>
  </si>
  <si>
    <t>Kab. Subang</t>
  </si>
  <si>
    <t>Jabar IV</t>
  </si>
  <si>
    <t>Kab. Sukabumi</t>
  </si>
  <si>
    <t>Kab. Sumedang</t>
  </si>
  <si>
    <t>Kab. Tasikmalaya</t>
  </si>
  <si>
    <t>Jabar I</t>
  </si>
  <si>
    <t>Kota Bandung</t>
  </si>
  <si>
    <t>Jabar VI</t>
  </si>
  <si>
    <t>Kota Bekasi</t>
  </si>
  <si>
    <t>Kota Bogor</t>
  </si>
  <si>
    <t>Kota Cirebon</t>
  </si>
  <si>
    <t>Kota Depok</t>
  </si>
  <si>
    <t>Kota Sukabumi</t>
  </si>
  <si>
    <t>Kota Tasikmalaya</t>
  </si>
  <si>
    <t>Kota Cimahi</t>
  </si>
  <si>
    <t>Kota Banjar</t>
  </si>
  <si>
    <t>Kab. Bandung Barat</t>
  </si>
  <si>
    <t>Kab. Pangandaran</t>
  </si>
  <si>
    <t>Prov. Jawa Tengah</t>
  </si>
  <si>
    <t>Provinsi Jawa Tengah</t>
  </si>
  <si>
    <t>Jateng VII</t>
  </si>
  <si>
    <t>Kab. Banjarnegara</t>
  </si>
  <si>
    <t>Jateng VIII</t>
  </si>
  <si>
    <t>Kab. Banyumas</t>
  </si>
  <si>
    <t>Jateng X</t>
  </si>
  <si>
    <t>Kab. Batang</t>
  </si>
  <si>
    <t>Jateng III</t>
  </si>
  <si>
    <t>Kab. Blora</t>
  </si>
  <si>
    <t>Jateng V</t>
  </si>
  <si>
    <t>Kab. Boyolali</t>
  </si>
  <si>
    <t>Jateng IX</t>
  </si>
  <si>
    <t>Kab. Brebes</t>
  </si>
  <si>
    <t>Kab. Cilacap</t>
  </si>
  <si>
    <t>Jateng II</t>
  </si>
  <si>
    <t>Kab. Demak</t>
  </si>
  <si>
    <t>Kab. Grobogan</t>
  </si>
  <si>
    <t>Kab. Jepara</t>
  </si>
  <si>
    <t>Jateng IV</t>
  </si>
  <si>
    <t>Kab. Karanganyar</t>
  </si>
  <si>
    <t>Kab. Kebumen</t>
  </si>
  <si>
    <t>Jateng I</t>
  </si>
  <si>
    <t>Kab. Kendal</t>
  </si>
  <si>
    <t>Kab. Klaten</t>
  </si>
  <si>
    <t>Kab. Kudus</t>
  </si>
  <si>
    <t>Jateng VI</t>
  </si>
  <si>
    <t>Kab. Magelang</t>
  </si>
  <si>
    <t>Kab. Pati</t>
  </si>
  <si>
    <t>Kab. Pekalongan</t>
  </si>
  <si>
    <t>Kab. Pemalang</t>
  </si>
  <si>
    <t>Kab. Purbalingga</t>
  </si>
  <si>
    <t>Kab. Purworejo</t>
  </si>
  <si>
    <t>Kab. Rembang</t>
  </si>
  <si>
    <t>Kab. Semarang</t>
  </si>
  <si>
    <t>Kab. Sragen</t>
  </si>
  <si>
    <t>Kab. Sukoharjo</t>
  </si>
  <si>
    <t>Kab. Tegal</t>
  </si>
  <si>
    <t>Kab. Temanggung</t>
  </si>
  <si>
    <t>Kab. Wonogiri</t>
  </si>
  <si>
    <t>Kab. Wonosobo</t>
  </si>
  <si>
    <t>Kota Magelang</t>
  </si>
  <si>
    <t>Kota Pekalongan</t>
  </si>
  <si>
    <t>Kota Salatiga</t>
  </si>
  <si>
    <t>Kota Semarang</t>
  </si>
  <si>
    <t>Kota Surakarta</t>
  </si>
  <si>
    <t>Kota Tegal</t>
  </si>
  <si>
    <t>Prov. DI Yogyakarta</t>
  </si>
  <si>
    <t>Provinsi DI Yogyakarta</t>
  </si>
  <si>
    <t>DIY</t>
  </si>
  <si>
    <t>Kab. Bantul</t>
  </si>
  <si>
    <t>Kab. Gunung kidul</t>
  </si>
  <si>
    <t>Kab. Kulon Progo</t>
  </si>
  <si>
    <t>Kab. Sleman</t>
  </si>
  <si>
    <t>Kota Yogyakarta</t>
  </si>
  <si>
    <t>Prov. Jawa Timur</t>
  </si>
  <si>
    <t>Provinsi Jawa Timur</t>
  </si>
  <si>
    <t>Jatim XI</t>
  </si>
  <si>
    <t>Kab. Bangkalan</t>
  </si>
  <si>
    <t>Jatim III</t>
  </si>
  <si>
    <t>Kab. Banyuwangi</t>
  </si>
  <si>
    <t>Jatim VI</t>
  </si>
  <si>
    <t>Kab. Blitar</t>
  </si>
  <si>
    <t>Jatim IX</t>
  </si>
  <si>
    <t>Kab. Bojonegoro</t>
  </si>
  <si>
    <t>Kab. Bondowoso</t>
  </si>
  <si>
    <t>Jatim X</t>
  </si>
  <si>
    <t>Kab. Gresik</t>
  </si>
  <si>
    <t>Jatim IV</t>
  </si>
  <si>
    <t>Kab. Jember</t>
  </si>
  <si>
    <t>Jatim VIII</t>
  </si>
  <si>
    <t>Kab. Jombang</t>
  </si>
  <si>
    <t>Kab. Kediri</t>
  </si>
  <si>
    <t>Kab. Lamongan</t>
  </si>
  <si>
    <t>Kab. Lumajang</t>
  </si>
  <si>
    <t>Kab. Madiun</t>
  </si>
  <si>
    <t>Jatim VII</t>
  </si>
  <si>
    <t>Kab. Magetan</t>
  </si>
  <si>
    <t>Jatim V</t>
  </si>
  <si>
    <t>Kab. Malang</t>
  </si>
  <si>
    <t>Kab. Mojokerto</t>
  </si>
  <si>
    <t>Kab. Nganjuk</t>
  </si>
  <si>
    <t>Kab. Ngawi</t>
  </si>
  <si>
    <t>Kab. Pacitan</t>
  </si>
  <si>
    <t>Kab. Pamekasan</t>
  </si>
  <si>
    <t>Jatim II</t>
  </si>
  <si>
    <t>Kab. Pasuruan</t>
  </si>
  <si>
    <t>Kab. Ponorogo</t>
  </si>
  <si>
    <t>Kab. Probolinggo</t>
  </si>
  <si>
    <t>Kab. Sampang</t>
  </si>
  <si>
    <t>Jatim I</t>
  </si>
  <si>
    <t>Kab. Sidoarjo</t>
  </si>
  <si>
    <t>Kab. Situbondo</t>
  </si>
  <si>
    <t>Kab. Sumenep</t>
  </si>
  <si>
    <t>Kab. Trenggalek</t>
  </si>
  <si>
    <t>Kab. Tuban</t>
  </si>
  <si>
    <t>Kab. Tulungagung</t>
  </si>
  <si>
    <t>Kota Blitar</t>
  </si>
  <si>
    <t>Kota Kediri</t>
  </si>
  <si>
    <t>Kota Madiun</t>
  </si>
  <si>
    <t>Kota Malang</t>
  </si>
  <si>
    <t>Kota Mojokerto</t>
  </si>
  <si>
    <t>Kota Pasuruan</t>
  </si>
  <si>
    <t>Kota Probolinggo</t>
  </si>
  <si>
    <t>Kota Surabaya</t>
  </si>
  <si>
    <t>Kota Batu</t>
  </si>
  <si>
    <t>Prov. Kalimantan Barat</t>
  </si>
  <si>
    <t>Provinsi Kalimantan Barat</t>
  </si>
  <si>
    <t>Kalbar I</t>
  </si>
  <si>
    <t>Kab. Bengkayang</t>
  </si>
  <si>
    <t>Kab. Landak</t>
  </si>
  <si>
    <t>Kalbar II</t>
  </si>
  <si>
    <t>Kab. Kapuas Hulu</t>
  </si>
  <si>
    <t>Kab. Ketapang</t>
  </si>
  <si>
    <t>Kab. Mempawah</t>
  </si>
  <si>
    <t>Kab. Sambas</t>
  </si>
  <si>
    <t>Kab. Sanggau</t>
  </si>
  <si>
    <t>Kab. Sintang</t>
  </si>
  <si>
    <t>Kota Pontianak</t>
  </si>
  <si>
    <t>Kota Singkawang</t>
  </si>
  <si>
    <t>Kab. Sekadau</t>
  </si>
  <si>
    <t>Kab. Melawi</t>
  </si>
  <si>
    <t>Kab. Kayong Utara</t>
  </si>
  <si>
    <t>Kab. Kubu Raya</t>
  </si>
  <si>
    <t>Prov. Kalimantan Tengah</t>
  </si>
  <si>
    <t>Provinsi Kalimantan Tengah</t>
  </si>
  <si>
    <t>Kalteng</t>
  </si>
  <si>
    <t>Kab. Barito Selatan</t>
  </si>
  <si>
    <t>Kab. Barito Utara</t>
  </si>
  <si>
    <t>Kab. Kapuas</t>
  </si>
  <si>
    <t>Kab. Kotawaringin Barat</t>
  </si>
  <si>
    <t>Kab. Kotawaringin Timur</t>
  </si>
  <si>
    <t>Kota Palangkaraya</t>
  </si>
  <si>
    <t>Kab. Katingan</t>
  </si>
  <si>
    <t>Kab. Seruyan</t>
  </si>
  <si>
    <t>Kab. Sukamara</t>
  </si>
  <si>
    <t>Kab. Lamandau</t>
  </si>
  <si>
    <t>Kab. Gunung Mas</t>
  </si>
  <si>
    <t>Kab. Pulang Pisau</t>
  </si>
  <si>
    <t>Kab. Murung Raya</t>
  </si>
  <si>
    <t>Kab. Barito Timur</t>
  </si>
  <si>
    <t>Prov. Kalimantan Selatan</t>
  </si>
  <si>
    <t>Provinsi Kalimantan Selatan</t>
  </si>
  <si>
    <t>Kalsel I</t>
  </si>
  <si>
    <t>Kab. Banjar</t>
  </si>
  <si>
    <t>Kab. Barito Kuala</t>
  </si>
  <si>
    <t>Kab. Hulu Sungai Selatan</t>
  </si>
  <si>
    <t>Kab. Hulu SungaI Tengah</t>
  </si>
  <si>
    <t>Kab. Hulu Sungai Utara</t>
  </si>
  <si>
    <t>Kalsel II</t>
  </si>
  <si>
    <t>Kab. Kotabaru</t>
  </si>
  <si>
    <t>Kab. Tabalong</t>
  </si>
  <si>
    <t>Kab. Tanah Laut</t>
  </si>
  <si>
    <t>Kab. Tapin</t>
  </si>
  <si>
    <t>Kota Banjarbaru</t>
  </si>
  <si>
    <t>Kota Banjarmasin</t>
  </si>
  <si>
    <t>Kab. Balangan</t>
  </si>
  <si>
    <t>Kab. Tanah Bumbu</t>
  </si>
  <si>
    <t>Prov. Kalimantan Timur</t>
  </si>
  <si>
    <t>Provinsi Kalimantan Timur</t>
  </si>
  <si>
    <t>Kaltim</t>
  </si>
  <si>
    <t>Kab. Berau</t>
  </si>
  <si>
    <t>Kab. Kutai Kartanegara</t>
  </si>
  <si>
    <t>Kab. Kutai Barat</t>
  </si>
  <si>
    <t>Kab. Kutai Timur</t>
  </si>
  <si>
    <t>Kab. Paser</t>
  </si>
  <si>
    <t>Kota Balikpapan</t>
  </si>
  <si>
    <t>Kota Bontang</t>
  </si>
  <si>
    <t>Kota SamarInda</t>
  </si>
  <si>
    <t>Kab. Penajam Paser Utara</t>
  </si>
  <si>
    <t>Kab. Mahakam Ulu</t>
  </si>
  <si>
    <t>Prov. Sulawesi Utara</t>
  </si>
  <si>
    <t>Provinsi Sulawesi Utara</t>
  </si>
  <si>
    <t>Sulut</t>
  </si>
  <si>
    <t>Kab. Bolaang Mongondow</t>
  </si>
  <si>
    <t>Kab. Minahasa</t>
  </si>
  <si>
    <t>Kab. Sangihe</t>
  </si>
  <si>
    <t>Kota Bitung</t>
  </si>
  <si>
    <t>Kota Manado</t>
  </si>
  <si>
    <t>Kab. Kepulauan Talaud</t>
  </si>
  <si>
    <t>Kab. Minahasa Selatan</t>
  </si>
  <si>
    <t>Kota Tomohon</t>
  </si>
  <si>
    <t>Kab. Minahasa Utara</t>
  </si>
  <si>
    <t>Kab. Kep. Siau Tagulandang Biaro</t>
  </si>
  <si>
    <t>Kota Kotamobagu</t>
  </si>
  <si>
    <t>Kab. Bolaang Mongondow Utara</t>
  </si>
  <si>
    <t>Kab. Minahasa Tenggara</t>
  </si>
  <si>
    <t>Kab. Bolaang Mongondow Timur</t>
  </si>
  <si>
    <t>Kab. Bolaang Mongondow Selatan</t>
  </si>
  <si>
    <t>Prov. Sulawesi Tengah</t>
  </si>
  <si>
    <t>Provinsi Sulawesi Tengah</t>
  </si>
  <si>
    <t>Sulteng</t>
  </si>
  <si>
    <t>Kab. Banggai</t>
  </si>
  <si>
    <t>Kab. Banggai Kepulauan</t>
  </si>
  <si>
    <t>Kab. Buol</t>
  </si>
  <si>
    <t>Kab. Toli-Toli</t>
  </si>
  <si>
    <t>Kab. Donggala</t>
  </si>
  <si>
    <t>Kab. Morowali</t>
  </si>
  <si>
    <t>Kab. Poso</t>
  </si>
  <si>
    <t>Kota Palu</t>
  </si>
  <si>
    <t>Kab. Parigi Moutong</t>
  </si>
  <si>
    <t>Kab. Tojo Una Una</t>
  </si>
  <si>
    <t>Kab. Sigi</t>
  </si>
  <si>
    <t>Kab. Banggai Laut</t>
  </si>
  <si>
    <t>Kab. Morowali Utara</t>
  </si>
  <si>
    <t>Prov. Sulawesi Selatan</t>
  </si>
  <si>
    <t>Provinsi Sulawesi Selatan</t>
  </si>
  <si>
    <t>Sulsel I</t>
  </si>
  <si>
    <t>Kab. Bantaeng</t>
  </si>
  <si>
    <t>Sulsel II</t>
  </si>
  <si>
    <t>Kab. Barru</t>
  </si>
  <si>
    <t>Kab. Bone</t>
  </si>
  <si>
    <t>Kab. Bulukumba</t>
  </si>
  <si>
    <t>Sulsel III</t>
  </si>
  <si>
    <t>Kab. Enrekang</t>
  </si>
  <si>
    <t>Kab. Gowa</t>
  </si>
  <si>
    <t>Kab. Jeneponto</t>
  </si>
  <si>
    <t>Kab. Luwu</t>
  </si>
  <si>
    <t>Kab. Luwu Utara</t>
  </si>
  <si>
    <t>Kab. Maros</t>
  </si>
  <si>
    <t>Kab. Pangkajene Kepulauan</t>
  </si>
  <si>
    <t>Kota Palopo</t>
  </si>
  <si>
    <t>Kab. Luwu Timur</t>
  </si>
  <si>
    <t>Kab. Pinrang</t>
  </si>
  <si>
    <t>Kab. Sinjai</t>
  </si>
  <si>
    <t>Kab. Kepulauan Selayar</t>
  </si>
  <si>
    <t>Kab. Sidenreng Rappang</t>
  </si>
  <si>
    <t>Kab. Soppeng</t>
  </si>
  <si>
    <t>Kab. Takalar</t>
  </si>
  <si>
    <t>Kab. Tana Toraja</t>
  </si>
  <si>
    <t>Kab. Wajo</t>
  </si>
  <si>
    <t>Kota Pare-Pare</t>
  </si>
  <si>
    <t>Kota Makassar</t>
  </si>
  <si>
    <t>Kab. Toraja Utara</t>
  </si>
  <si>
    <t>Prov. Sulawesi Tenggara</t>
  </si>
  <si>
    <t>Provinsi Sulawesi Tenggara</t>
  </si>
  <si>
    <t>Sultengg</t>
  </si>
  <si>
    <t>Kab. Buton</t>
  </si>
  <si>
    <t>Kab. Konawe</t>
  </si>
  <si>
    <t>Kab. Kolaka</t>
  </si>
  <si>
    <t>Kab. Muna</t>
  </si>
  <si>
    <t>Kota Kendari</t>
  </si>
  <si>
    <t>Kota Bau-Bau</t>
  </si>
  <si>
    <t>Kab. Konawe Selatan</t>
  </si>
  <si>
    <t>Kab. Bombana</t>
  </si>
  <si>
    <t>Kab. Wakatobi</t>
  </si>
  <si>
    <t>Kab. Kolaka Utara</t>
  </si>
  <si>
    <t>Kab. Konawe Utara</t>
  </si>
  <si>
    <t>Kab. Buton Utara</t>
  </si>
  <si>
    <t>Kab. Konawe Kepulauan</t>
  </si>
  <si>
    <t>Kab. Kolaka Timur</t>
  </si>
  <si>
    <t>Kab. Muna Barat</t>
  </si>
  <si>
    <t>Kab. Buton Tengah</t>
  </si>
  <si>
    <t>Kab. Buton Selatan</t>
  </si>
  <si>
    <t>Prov. Bali</t>
  </si>
  <si>
    <t>Provinsi Bali</t>
  </si>
  <si>
    <t>Bali</t>
  </si>
  <si>
    <t>Kab. Badung</t>
  </si>
  <si>
    <t>Kab. Bangli</t>
  </si>
  <si>
    <t>Kab. Buleleng</t>
  </si>
  <si>
    <t>Kab. Gianyar</t>
  </si>
  <si>
    <t>Kab. Jembrana</t>
  </si>
  <si>
    <t>Kab. Karangasem</t>
  </si>
  <si>
    <t>Kab. Klungkung</t>
  </si>
  <si>
    <t>Kab. Tabanan</t>
  </si>
  <si>
    <t>Kota Denpasar</t>
  </si>
  <si>
    <t>Prov. Nusa Tenggara Barat</t>
  </si>
  <si>
    <t>Provinsi Nusa Tenggara Barat</t>
  </si>
  <si>
    <t>NTB I</t>
  </si>
  <si>
    <t>Kab. Bima</t>
  </si>
  <si>
    <t>Kab. Dompu</t>
  </si>
  <si>
    <t>NTB II</t>
  </si>
  <si>
    <t>Kab. Lombok Barat</t>
  </si>
  <si>
    <t>Kab. Lombok Tengah</t>
  </si>
  <si>
    <t>Kab. Lombok Timur</t>
  </si>
  <si>
    <t>Kab. Sumbawa</t>
  </si>
  <si>
    <t>Kota Mataram</t>
  </si>
  <si>
    <t>Kota Bima</t>
  </si>
  <si>
    <t>Kab. Sumbawa Barat</t>
  </si>
  <si>
    <t>Kab. Lombok Utara</t>
  </si>
  <si>
    <t>Prov. Nusa Tenggara Timur</t>
  </si>
  <si>
    <t>Provinsi Nusa Tenggara Timur</t>
  </si>
  <si>
    <t>NTT I</t>
  </si>
  <si>
    <t>Kab. Alor</t>
  </si>
  <si>
    <t>NTT II</t>
  </si>
  <si>
    <t>Kab. Belu</t>
  </si>
  <si>
    <t>Kab. Ende</t>
  </si>
  <si>
    <t>Kab. Flores Timur</t>
  </si>
  <si>
    <t>Kab. Kupang</t>
  </si>
  <si>
    <t>Kab. Lembata</t>
  </si>
  <si>
    <t>Kab. Manggarai</t>
  </si>
  <si>
    <t>Kab. Ngada</t>
  </si>
  <si>
    <t>Kab. Sikka</t>
  </si>
  <si>
    <t>Kab. Sumba Barat</t>
  </si>
  <si>
    <t>Kab. Sumba Timur</t>
  </si>
  <si>
    <t>Kab. Timor Tengah Selatan</t>
  </si>
  <si>
    <t>Kab. Timor Tengah Utara</t>
  </si>
  <si>
    <t>Kota Kupang</t>
  </si>
  <si>
    <t>Kab. Rote Ndao</t>
  </si>
  <si>
    <t>Kab. Manggarai Barat</t>
  </si>
  <si>
    <t>Kab. Nagekeo</t>
  </si>
  <si>
    <t>Kab. Sumba Barat Daya</t>
  </si>
  <si>
    <t>Kab. Sumba Tengah</t>
  </si>
  <si>
    <t>Kab. Manggarai Timur</t>
  </si>
  <si>
    <t>Kab. Sabu Raijua</t>
  </si>
  <si>
    <t>Kab. Malaka</t>
  </si>
  <si>
    <t>Prov. Maluku</t>
  </si>
  <si>
    <t>Provinsi Maluku</t>
  </si>
  <si>
    <t>Maluku</t>
  </si>
  <si>
    <t>Kab. Kepulauan Tanimbar</t>
  </si>
  <si>
    <t>Kab. Maluku Tengah</t>
  </si>
  <si>
    <t>Kab. Maluku Tenggara</t>
  </si>
  <si>
    <t>Kab. Buru</t>
  </si>
  <si>
    <t>Kota Ambon</t>
  </si>
  <si>
    <t>Kab. Seram Bagian Barat</t>
  </si>
  <si>
    <t>Kab. Seram Bagian Timur</t>
  </si>
  <si>
    <t>Kab. Kepulauan Aru</t>
  </si>
  <si>
    <t>Kota Tual</t>
  </si>
  <si>
    <t>Kab. Maluku Barat Daya</t>
  </si>
  <si>
    <t>Kab. Buru Selatan</t>
  </si>
  <si>
    <t>Prov. Papua</t>
  </si>
  <si>
    <t>Provinsi Papua</t>
  </si>
  <si>
    <t>Papua</t>
  </si>
  <si>
    <t>Kab. Biak Numfor</t>
  </si>
  <si>
    <t>Kab. Jayapura</t>
  </si>
  <si>
    <t>Kab. Jayawijaya</t>
  </si>
  <si>
    <t>Kab. Merauke</t>
  </si>
  <si>
    <t>Kab. Mimika</t>
  </si>
  <si>
    <t>Kab. Nabire</t>
  </si>
  <si>
    <t>Kab. Paniai</t>
  </si>
  <si>
    <t>Kab. Puncak Jaya</t>
  </si>
  <si>
    <t>Kab. Kepulauan Yapen</t>
  </si>
  <si>
    <t>Kota Jayapura</t>
  </si>
  <si>
    <t>Kab. Sarmi</t>
  </si>
  <si>
    <t>Kab. Keerom</t>
  </si>
  <si>
    <t>Kab. Yahukimo</t>
  </si>
  <si>
    <t>Kab. Pegunungan Bintang</t>
  </si>
  <si>
    <t>Kab. Tolikara</t>
  </si>
  <si>
    <t>Kab. Boven Digoel</t>
  </si>
  <si>
    <t>Kab. Mappi</t>
  </si>
  <si>
    <t>Kab. Asmat</t>
  </si>
  <si>
    <t>Kab. Waropen</t>
  </si>
  <si>
    <t>Kab. Supiori</t>
  </si>
  <si>
    <t>Kab. Mamberamo Raya</t>
  </si>
  <si>
    <t>Kab. Mamberamo Tengah</t>
  </si>
  <si>
    <t>Kab. Yalimo</t>
  </si>
  <si>
    <t>Kab. Lanny Jaya</t>
  </si>
  <si>
    <t>Kab. Nduga</t>
  </si>
  <si>
    <t>Kab. Dogiyai</t>
  </si>
  <si>
    <t>Kab. Puncak</t>
  </si>
  <si>
    <t>Kab. Intan Jaya</t>
  </si>
  <si>
    <t>Kab. Deiyai</t>
  </si>
  <si>
    <t>Prov. Maluku Utara</t>
  </si>
  <si>
    <t>Provinsi Maluku Utara</t>
  </si>
  <si>
    <t>Malut</t>
  </si>
  <si>
    <t>Kab. Halmahera Tengah</t>
  </si>
  <si>
    <t>Kota Ternate</t>
  </si>
  <si>
    <t>Kab. Halmahera Barat</t>
  </si>
  <si>
    <t>Kab. Halmahera Timur</t>
  </si>
  <si>
    <t>Kab. Halmahera Selatan</t>
  </si>
  <si>
    <t>Kab. Halmahera Utara</t>
  </si>
  <si>
    <t>Kab. Kepulauan Sula</t>
  </si>
  <si>
    <t>Kota Tidore Kepulauan</t>
  </si>
  <si>
    <t>Kab. Pulau Morotai</t>
  </si>
  <si>
    <t>Kab. Pulau Taliabu</t>
  </si>
  <si>
    <t>Prov. Banten</t>
  </si>
  <si>
    <t>Provinsi Banten</t>
  </si>
  <si>
    <t>Banten I</t>
  </si>
  <si>
    <t>Kab. Lebak</t>
  </si>
  <si>
    <t>Kab. Pandeglang</t>
  </si>
  <si>
    <t>Banten II</t>
  </si>
  <si>
    <t>Kab. Serang</t>
  </si>
  <si>
    <t>Banten III</t>
  </si>
  <si>
    <t>Kab. Tangerang</t>
  </si>
  <si>
    <t>Kota Cilegon</t>
  </si>
  <si>
    <t>Kota Tangerang</t>
  </si>
  <si>
    <t>Kota Serang</t>
  </si>
  <si>
    <t>Kota Tangerang Selatan</t>
  </si>
  <si>
    <t>Prov. Bangka Belitung</t>
  </si>
  <si>
    <t>Provinsi Bangka Belitung</t>
  </si>
  <si>
    <t>Babel</t>
  </si>
  <si>
    <t>Kab. Bangka</t>
  </si>
  <si>
    <t>Kab. Belitung</t>
  </si>
  <si>
    <t>Kota Pangkal Pinang</t>
  </si>
  <si>
    <t>Kab. Bangka Selatan</t>
  </si>
  <si>
    <t>Kab. Bangka Tengah</t>
  </si>
  <si>
    <t>Kab. Bangka Barat</t>
  </si>
  <si>
    <t>Kab. Belitung Timur</t>
  </si>
  <si>
    <t>Prov. Gorontalo</t>
  </si>
  <si>
    <t>Provinsi Gorontalo</t>
  </si>
  <si>
    <t>Gorontalo</t>
  </si>
  <si>
    <t>Kab. Boalemo</t>
  </si>
  <si>
    <t>Kab. Gorontalo</t>
  </si>
  <si>
    <t>Kota Gorontalo</t>
  </si>
  <si>
    <t>Kab. Pohuwato</t>
  </si>
  <si>
    <t>Kab. Bone Bolango</t>
  </si>
  <si>
    <t>Kab. Gorontalo Utara</t>
  </si>
  <si>
    <t>Prov. Kepulauan Riau</t>
  </si>
  <si>
    <t>Provinsi Kepulauan Riau</t>
  </si>
  <si>
    <t>Kepri</t>
  </si>
  <si>
    <t>Kab. Natuna</t>
  </si>
  <si>
    <t>Kab. Kepulauan Anambas</t>
  </si>
  <si>
    <t>Kab. Karimun</t>
  </si>
  <si>
    <t>Kota Batam</t>
  </si>
  <si>
    <t>Kota Tanjung Pinang</t>
  </si>
  <si>
    <t>Kab. Lingga</t>
  </si>
  <si>
    <t>Kab. Bintan</t>
  </si>
  <si>
    <t>Prov. Papua Barat</t>
  </si>
  <si>
    <t>Provinsi Papua Barat</t>
  </si>
  <si>
    <t>Papua Barat</t>
  </si>
  <si>
    <t>Kab. Fak Fak</t>
  </si>
  <si>
    <t>Kab. Manokwari</t>
  </si>
  <si>
    <t>Kab. Sorong</t>
  </si>
  <si>
    <t>Kota Sorong</t>
  </si>
  <si>
    <t>Kab. Raja Ampat</t>
  </si>
  <si>
    <t>Kab. Sorong Selatan</t>
  </si>
  <si>
    <t>Kab. Teluk Bintuni</t>
  </si>
  <si>
    <t>Kab. Teluk Wondama</t>
  </si>
  <si>
    <t>Kab. Kaimana</t>
  </si>
  <si>
    <t>Kab. Maybrat</t>
  </si>
  <si>
    <t>Kab. Tambrauw</t>
  </si>
  <si>
    <t>Kab. Manokwari Selatan</t>
  </si>
  <si>
    <t>Kab. Pegunungan Arfak</t>
  </si>
  <si>
    <t>Prov. Sulawesi Barat</t>
  </si>
  <si>
    <t>Provinsi Sulawesi Barat</t>
  </si>
  <si>
    <t>Sulbar</t>
  </si>
  <si>
    <t>Kab. Majene</t>
  </si>
  <si>
    <t>Kab. Mamuju</t>
  </si>
  <si>
    <t>Kab. Polewali Mandar</t>
  </si>
  <si>
    <t>Kab. Mamasa</t>
  </si>
  <si>
    <t>Kab. Pasangkayu</t>
  </si>
  <si>
    <t>Kab. Mamuju Tengah</t>
  </si>
  <si>
    <t>Prov. Kalimantan Utara</t>
  </si>
  <si>
    <t>Provinsi Kalimantan Utara</t>
  </si>
  <si>
    <t>Kaltara</t>
  </si>
  <si>
    <t>Kab. Bulungan</t>
  </si>
  <si>
    <t>Kab. Malinau</t>
  </si>
  <si>
    <t>Kab. Nunukan</t>
  </si>
  <si>
    <t>Kota Tarakan</t>
  </si>
  <si>
    <t>Kab. Tana Tidung</t>
  </si>
  <si>
    <t>Tahun</t>
  </si>
  <si>
    <t>DAK Fisik Reguler</t>
  </si>
  <si>
    <t>DAK Fisik Penugasan</t>
  </si>
  <si>
    <t>DAK Fisik Afirmasi</t>
  </si>
  <si>
    <t>DAK Non Fisik</t>
  </si>
  <si>
    <t>DAU</t>
  </si>
  <si>
    <t>DID</t>
  </si>
  <si>
    <t>Dana Desa</t>
  </si>
  <si>
    <t>Umum</t>
  </si>
  <si>
    <t>DBH PPh</t>
  </si>
  <si>
    <t>DBH PBB</t>
  </si>
  <si>
    <t>DBH SDA Migas</t>
  </si>
  <si>
    <t>DBH SDA Minerba</t>
  </si>
  <si>
    <t>DBH SDA Kehutanan</t>
  </si>
  <si>
    <t>DBH SDA Perikanan</t>
  </si>
  <si>
    <t>DBH SDA Panas Bumi</t>
  </si>
  <si>
    <t>Pendidikan</t>
  </si>
  <si>
    <t>Kesehatan</t>
  </si>
  <si>
    <t>Sosial</t>
  </si>
  <si>
    <t>Infrastruktur</t>
  </si>
  <si>
    <t>Pertanian</t>
  </si>
  <si>
    <t>Ekonomi</t>
  </si>
  <si>
    <t>Kelautan dan Perikanan</t>
  </si>
  <si>
    <t>Pariwisata</t>
  </si>
  <si>
    <t>Lingkungan Hidup dan Kehutanan</t>
  </si>
  <si>
    <t>Kebudayaan</t>
  </si>
  <si>
    <t>% Pend. Miskin</t>
  </si>
  <si>
    <t>Bidang</t>
  </si>
  <si>
    <t>IPM (%)</t>
  </si>
  <si>
    <t>HLS (thn)</t>
  </si>
  <si>
    <t>RLS (thn)</t>
  </si>
  <si>
    <t>Pengeluaran per Kapita (Rp 000)</t>
  </si>
  <si>
    <t>TPT (%)</t>
  </si>
  <si>
    <t>TPAK (%)</t>
  </si>
  <si>
    <t>Jml. Pend. Miskin (juta jiwa)</t>
  </si>
  <si>
    <t>Kemiskinan</t>
  </si>
  <si>
    <t>Row Labels</t>
  </si>
  <si>
    <t>Grand Total</t>
  </si>
  <si>
    <t>Sum of DAK Fisik Reguler</t>
  </si>
  <si>
    <t>Sum of DAK Fisik Penugasan</t>
  </si>
  <si>
    <t>Sum of DAK Fisik Afirmasi</t>
  </si>
  <si>
    <t>Sum of DAK Non Fisik</t>
  </si>
  <si>
    <t>Sum of DAU</t>
  </si>
  <si>
    <t>Sum of DID</t>
  </si>
  <si>
    <t>Sum of Dana Desa</t>
  </si>
  <si>
    <t>Sum of DBH PPh</t>
  </si>
  <si>
    <t>Sum of DBH PBB</t>
  </si>
  <si>
    <t>Sum of DBH SDA Migas</t>
  </si>
  <si>
    <t>Sum of DBH SDA Minerba</t>
  </si>
  <si>
    <t>Sum of DBH SDA Kehutanan</t>
  </si>
  <si>
    <t>Sum of DBH SDA Perikanan</t>
  </si>
  <si>
    <t>Sum of DBH SDA Panas Bumi</t>
  </si>
  <si>
    <t>Column Labels</t>
  </si>
  <si>
    <t>Sum of IPM (%)</t>
  </si>
  <si>
    <t>Sum of TPT (%)</t>
  </si>
  <si>
    <t>Sum of TPAK (%)</t>
  </si>
  <si>
    <t>Count of IPM (%)</t>
  </si>
  <si>
    <t>IPM (dalam %)</t>
  </si>
  <si>
    <t>Sum of HLS (thn)</t>
  </si>
  <si>
    <t>HLS (tahun)</t>
  </si>
  <si>
    <t>Sum of RLS (thn)</t>
  </si>
  <si>
    <t>RLS (tahun)</t>
  </si>
  <si>
    <t>Sum of Pengeluaran per Kapita (Rp 000)</t>
  </si>
  <si>
    <t>Sum of Jml. Pend. Miskin (juta jiwa)</t>
  </si>
  <si>
    <t>APK PAUD</t>
  </si>
  <si>
    <t>APK SD</t>
  </si>
  <si>
    <t>APK SMP</t>
  </si>
  <si>
    <t>APK SMA</t>
  </si>
  <si>
    <t>Bolaang Mongondow</t>
  </si>
  <si>
    <t>Minahasa</t>
  </si>
  <si>
    <t>Sangihe</t>
  </si>
  <si>
    <t>Minahasa Selatan</t>
  </si>
  <si>
    <t>Minahasa Utara</t>
  </si>
  <si>
    <t>Kep. Siau Tagulandang Biaro</t>
  </si>
  <si>
    <t>Bolaang Mongondow Utara</t>
  </si>
  <si>
    <t>Minahasa Tenggara</t>
  </si>
  <si>
    <t>Bolaang Mongondow Timur</t>
  </si>
  <si>
    <t>Bolaang Mongondow Selatan</t>
  </si>
  <si>
    <t>Fak Fak</t>
  </si>
  <si>
    <t>Manokwari</t>
  </si>
  <si>
    <t>Sorong</t>
  </si>
  <si>
    <t>Raja Ampat</t>
  </si>
  <si>
    <t>Sorong Selatan</t>
  </si>
  <si>
    <t>Teluk Bintuni</t>
  </si>
  <si>
    <t>Teluk Wondama</t>
  </si>
  <si>
    <t>Kaimana</t>
  </si>
  <si>
    <t>Maybrat</t>
  </si>
  <si>
    <t>Tambrauw</t>
  </si>
  <si>
    <t>Manokwari Selatan</t>
  </si>
  <si>
    <t>Sulawesi Utara</t>
  </si>
  <si>
    <t>Kep. Talaud</t>
  </si>
  <si>
    <t>Peg. Arfak</t>
  </si>
  <si>
    <t xml:space="preserve"> </t>
  </si>
  <si>
    <t>APM SD</t>
  </si>
  <si>
    <t>APM SMP</t>
  </si>
  <si>
    <t>APM SMA</t>
  </si>
  <si>
    <t>DBH CHT</t>
  </si>
  <si>
    <t>AHH (thn)</t>
  </si>
  <si>
    <t>Sum of DBH CHT</t>
  </si>
  <si>
    <t>AHH (tahun)</t>
  </si>
  <si>
    <t>Sum of AHH (thn)</t>
  </si>
  <si>
    <t>Average of % Pend. Miskin</t>
  </si>
  <si>
    <t>Count of Jml. Pend. Miskin (juta jiwa)</t>
  </si>
  <si>
    <t>Rata-rata Jumlah Penduduk Miskin</t>
  </si>
  <si>
    <t>Rata-rata % Penduduk Miskin</t>
  </si>
  <si>
    <t>Average of APK PAUD</t>
  </si>
  <si>
    <t>Average of APK SD</t>
  </si>
  <si>
    <t>Average of APK SMP</t>
  </si>
  <si>
    <t>Average of APK SMA</t>
  </si>
  <si>
    <t>Average of APM SD</t>
  </si>
  <si>
    <t>Average of APM SMP</t>
  </si>
  <si>
    <t>Average of APM SMA</t>
  </si>
  <si>
    <t>Transfer Ke Daerah dan Dana Desa Daerah Pemilihan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</si>
</sst>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sz val="9"/>
      <color theme="1"/>
      <name val="Arial Nova"/>
      <family val="2"/>
    </font>
    <font>
      <sz val="12"/>
      <color theme="1"/>
      <name val="Calibri"/>
      <family val="2"/>
      <scheme val="minor"/>
    </font>
    <font>
      <b/>
      <sz val="48"/>
      <color theme="1"/>
      <name val="Bahnschrift SemiBold SemiConden"/>
      <family val="2"/>
    </font>
    <font>
      <sz val="8"/>
      <name val="Calibri"/>
      <family val="2"/>
      <scheme val="minor"/>
    </font>
    <font>
      <b/>
      <sz val="26"/>
      <color theme="1"/>
      <name val="Bahnschrift SemiBold SemiConden"/>
      <family val="2"/>
    </font>
    <font>
      <b/>
      <sz val="14"/>
      <color theme="1"/>
      <name val="Bahnschrift SemiBold SemiConden"/>
      <family val="2"/>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right/>
      <top/>
      <bottom style="thin">
        <color theme="4" tint="-0.24994659260841701"/>
      </bottom>
      <diagonal/>
    </border>
    <border>
      <left/>
      <right/>
      <top style="thin">
        <color theme="4" tint="-0.24994659260841701"/>
      </top>
      <bottom style="thin">
        <color theme="4" tint="-0.24994659260841701"/>
      </bottom>
      <diagonal/>
    </border>
  </borders>
  <cellStyleXfs count="2">
    <xf numFmtId="0" fontId="0" fillId="0" borderId="0"/>
    <xf numFmtId="43" fontId="1" fillId="0" borderId="0" applyFont="0" applyFill="0" applyBorder="0" applyAlignment="0" applyProtection="0"/>
  </cellStyleXfs>
  <cellXfs count="29">
    <xf numFmtId="0" fontId="0" fillId="0" borderId="0" xfId="0"/>
    <xf numFmtId="0" fontId="2" fillId="0" borderId="0" xfId="0" applyFont="1"/>
    <xf numFmtId="164" fontId="2" fillId="0" borderId="0" xfId="1" applyNumberFormat="1" applyFont="1"/>
    <xf numFmtId="164" fontId="2" fillId="0" borderId="0" xfId="1" applyNumberFormat="1" applyFont="1" applyAlignment="1">
      <alignment horizontal="center"/>
    </xf>
    <xf numFmtId="0" fontId="2" fillId="0" borderId="0" xfId="1" applyNumberFormat="1" applyFont="1" applyAlignment="1">
      <alignment horizontal="center"/>
    </xf>
    <xf numFmtId="0" fontId="2" fillId="0" borderId="0" xfId="1" applyNumberFormat="1" applyFont="1"/>
    <xf numFmtId="43" fontId="2" fillId="0" borderId="0" xfId="1" applyFont="1" applyAlignment="1">
      <alignment horizontal="center"/>
    </xf>
    <xf numFmtId="43" fontId="2" fillId="0" borderId="0" xfId="1" applyFont="1"/>
    <xf numFmtId="0" fontId="0" fillId="0" borderId="0" xfId="0" pivotButton="1"/>
    <xf numFmtId="0" fontId="0" fillId="0" borderId="0" xfId="0" applyAlignment="1">
      <alignment horizontal="left"/>
    </xf>
    <xf numFmtId="164" fontId="0" fillId="0" borderId="0" xfId="0" applyNumberFormat="1"/>
    <xf numFmtId="164" fontId="0" fillId="0" borderId="0" xfId="1" applyNumberFormat="1" applyFont="1"/>
    <xf numFmtId="43" fontId="0" fillId="0" borderId="0" xfId="0" applyNumberFormat="1"/>
    <xf numFmtId="43" fontId="0" fillId="0" borderId="0" xfId="1" applyFont="1"/>
    <xf numFmtId="0" fontId="3" fillId="0" borderId="0" xfId="0" applyFont="1"/>
    <xf numFmtId="0" fontId="4" fillId="0" borderId="0" xfId="0" applyFont="1" applyAlignment="1">
      <alignment horizontal="center" vertical="center"/>
    </xf>
    <xf numFmtId="43" fontId="2" fillId="0" borderId="0" xfId="1" applyNumberFormat="1" applyFont="1"/>
    <xf numFmtId="43" fontId="2" fillId="0" borderId="0" xfId="1" applyNumberFormat="1" applyFont="1" applyAlignment="1">
      <alignment horizontal="center"/>
    </xf>
    <xf numFmtId="0" fontId="0" fillId="0" borderId="0" xfId="0" applyNumberFormat="1"/>
    <xf numFmtId="0" fontId="0" fillId="0" borderId="0" xfId="1" applyNumberFormat="1" applyFont="1"/>
    <xf numFmtId="164" fontId="0" fillId="0" borderId="0" xfId="0" applyNumberFormat="1" applyAlignment="1">
      <alignment horizontal="left"/>
    </xf>
    <xf numFmtId="0" fontId="0" fillId="0" borderId="1" xfId="0" applyBorder="1"/>
    <xf numFmtId="0" fontId="0" fillId="0" borderId="2" xfId="0" applyBorder="1"/>
    <xf numFmtId="0" fontId="0" fillId="2" borderId="0" xfId="0" applyFill="1"/>
    <xf numFmtId="0" fontId="6" fillId="0" borderId="0" xfId="0" applyFont="1" applyAlignment="1">
      <alignment horizontal="center" vertical="center"/>
    </xf>
    <xf numFmtId="0" fontId="7" fillId="0" borderId="0" xfId="0" applyFont="1"/>
    <xf numFmtId="164" fontId="0" fillId="0" borderId="0" xfId="0" applyNumberFormat="1" applyAlignment="1">
      <alignment horizontal="center" vertical="center"/>
    </xf>
    <xf numFmtId="0" fontId="0" fillId="2" borderId="0" xfId="0" applyFill="1" applyAlignment="1">
      <alignment horizontal="center" vertical="center" wrapText="1"/>
    </xf>
    <xf numFmtId="0" fontId="0" fillId="0" borderId="0" xfId="0" applyAlignment="1">
      <alignment horizontal="center" vertical="center" wrapText="1"/>
    </xf>
  </cellXfs>
  <cellStyles count="2">
    <cellStyle name="Comma" xfId="1" builtinId="3"/>
    <cellStyle name="Normal" xfId="0" builtinId="0"/>
  </cellStyles>
  <dxfs count="127">
    <dxf>
      <alignment horizontal="center"/>
    </dxf>
    <dxf>
      <alignment vertical="center"/>
    </dxf>
    <dxf>
      <alignment wrapText="1"/>
    </dxf>
    <dxf>
      <numFmt numFmtId="164" formatCode="_(* #,##0_);_(* \(#,##0\);_(* &quot;-&quot;??_);_(@_)"/>
    </dxf>
    <dxf>
      <numFmt numFmtId="164" formatCode="_(* #,##0_);_(* \(#,##0\);_(* &quot;-&quot;??_);_(@_)"/>
    </dxf>
    <dxf>
      <alignment horizontal="center"/>
    </dxf>
    <dxf>
      <alignment vertical="center"/>
    </dxf>
    <dxf>
      <numFmt numFmtId="164" formatCode="_(* #,##0_);_(* \(#,##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alignment vertical="center"/>
    </dxf>
    <dxf>
      <alignment horizontal="center"/>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35" formatCode="_(* #,##0.00_);_(* \(#,##0.00\);_(* &quot;-&quot;??_);_(@_)"/>
    </dxf>
    <dxf>
      <numFmt numFmtId="164" formatCode="_(* #,##0_);_(* \(#,##0\);_(* &quot;-&quot;??_);_(@_)"/>
    </dxf>
    <dxf>
      <numFmt numFmtId="35" formatCode="_(* #,##0.00_);_(* \(#,##0.00\);_(* &quot;-&quot;??_);_(@_)"/>
    </dxf>
    <dxf>
      <numFmt numFmtId="35" formatCode="_(* #,##0.00_);_(* \(#,##0.0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5" formatCode="_(* #,##0.0_);_(* \(#,##0.0\);_(* &quot;-&quot;??_);_(@_)"/>
    </dxf>
    <dxf>
      <numFmt numFmtId="164" formatCode="_(* #,##0_);_(* \(#,##0\);_(* &quot;-&quot;??_);_(@_)"/>
    </dxf>
    <dxf>
      <numFmt numFmtId="165" formatCode="_(* #,##0.0_);_(* \(#,##0.0\);_(* &quot;-&quot;??_);_(@_)"/>
    </dxf>
    <dxf>
      <numFmt numFmtId="164" formatCode="_(* #,##0_);_(* \(#,##0\);_(* &quot;-&quot;??_);_(@_)"/>
    </dxf>
    <dxf>
      <numFmt numFmtId="164" formatCode="_(* #,##0_);_(* \(#,##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164" formatCode="_(* #,##0_);_(* \(#,##0\);_(* &quot;-&quot;??_);_(@_)"/>
    </dxf>
    <dxf>
      <font>
        <b val="0"/>
        <i val="0"/>
        <strike val="0"/>
        <condense val="0"/>
        <extend val="0"/>
        <outline val="0"/>
        <shadow val="0"/>
        <u val="none"/>
        <vertAlign val="baseline"/>
        <sz val="9"/>
        <color theme="1"/>
        <name val="Arial Nova"/>
        <family val="2"/>
        <scheme val="none"/>
      </font>
      <numFmt numFmtId="0" formatCode="General"/>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numFmt numFmtId="35" formatCode="_(* #,##0.00_);_(* \(#,##0.00\);_(* &quot;-&quot;??_);_(@_)"/>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Barat.xlsx]DAK_Fisik_Reg!PivotTable2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194689997532276"/>
          <c:y val="6.6666666666666666E-2"/>
          <c:w val="0.61690332113600199"/>
          <c:h val="0.9027777777777779"/>
        </c:manualLayout>
      </c:layout>
      <c:barChart>
        <c:barDir val="bar"/>
        <c:grouping val="clustered"/>
        <c:varyColors val="0"/>
        <c:ser>
          <c:idx val="0"/>
          <c:order val="0"/>
          <c:tx>
            <c:strRef>
              <c:f>DAK_Fisik_Reg!$B$2:$B$3</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DAK_Fisik_Reg!$A$4:$A$19</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DAK_Fisik_Reg!$B$4:$B$19</c:f>
              <c:numCache>
                <c:formatCode>_(* #,##0_);_(* \(#,##0\);_(* "-"??_);_(@_)</c:formatCode>
                <c:ptCount val="15"/>
                <c:pt idx="0">
                  <c:v>54068934</c:v>
                </c:pt>
                <c:pt idx="1">
                  <c:v>56975581</c:v>
                </c:pt>
                <c:pt idx="2">
                  <c:v>40291879</c:v>
                </c:pt>
                <c:pt idx="3">
                  <c:v>41975259</c:v>
                </c:pt>
                <c:pt idx="4">
                  <c:v>59908163</c:v>
                </c:pt>
                <c:pt idx="5">
                  <c:v>36595456</c:v>
                </c:pt>
                <c:pt idx="6">
                  <c:v>65276548</c:v>
                </c:pt>
                <c:pt idx="7">
                  <c:v>39590882</c:v>
                </c:pt>
                <c:pt idx="8">
                  <c:v>36178344</c:v>
                </c:pt>
                <c:pt idx="9">
                  <c:v>18732676</c:v>
                </c:pt>
                <c:pt idx="10">
                  <c:v>76695537</c:v>
                </c:pt>
                <c:pt idx="11">
                  <c:v>60532193</c:v>
                </c:pt>
                <c:pt idx="12">
                  <c:v>60542744</c:v>
                </c:pt>
                <c:pt idx="13">
                  <c:v>81005484</c:v>
                </c:pt>
                <c:pt idx="14">
                  <c:v>44469699</c:v>
                </c:pt>
              </c:numCache>
            </c:numRef>
          </c:val>
          <c:extLst>
            <c:ext xmlns:c16="http://schemas.microsoft.com/office/drawing/2014/chart" uri="{C3380CC4-5D6E-409C-BE32-E72D297353CC}">
              <c16:uniqueId val="{00000000-4DA7-4887-A452-DE5B936B1919}"/>
            </c:ext>
          </c:extLst>
        </c:ser>
        <c:ser>
          <c:idx val="1"/>
          <c:order val="1"/>
          <c:tx>
            <c:strRef>
              <c:f>DAK_Fisik_Reg!$C$2:$C$3</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DAK_Fisik_Reg!$A$4:$A$19</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DAK_Fisik_Reg!$C$4:$C$19</c:f>
              <c:numCache>
                <c:formatCode>_(* #,##0_);_(* \(#,##0\);_(* "-"??_);_(@_)</c:formatCode>
                <c:ptCount val="15"/>
                <c:pt idx="0">
                  <c:v>43296996</c:v>
                </c:pt>
                <c:pt idx="1">
                  <c:v>73162674</c:v>
                </c:pt>
                <c:pt idx="2">
                  <c:v>54738857</c:v>
                </c:pt>
                <c:pt idx="3">
                  <c:v>67648105</c:v>
                </c:pt>
                <c:pt idx="4">
                  <c:v>41842589</c:v>
                </c:pt>
                <c:pt idx="5">
                  <c:v>72141822</c:v>
                </c:pt>
                <c:pt idx="6">
                  <c:v>36880339</c:v>
                </c:pt>
                <c:pt idx="7">
                  <c:v>45348836</c:v>
                </c:pt>
                <c:pt idx="8">
                  <c:v>43985338</c:v>
                </c:pt>
                <c:pt idx="9">
                  <c:v>32192430</c:v>
                </c:pt>
                <c:pt idx="10">
                  <c:v>64741251</c:v>
                </c:pt>
                <c:pt idx="11">
                  <c:v>41094917</c:v>
                </c:pt>
                <c:pt idx="12">
                  <c:v>37362287</c:v>
                </c:pt>
                <c:pt idx="13">
                  <c:v>41460978</c:v>
                </c:pt>
                <c:pt idx="14">
                  <c:v>156710037</c:v>
                </c:pt>
              </c:numCache>
            </c:numRef>
          </c:val>
          <c:extLst>
            <c:ext xmlns:c16="http://schemas.microsoft.com/office/drawing/2014/chart" uri="{C3380CC4-5D6E-409C-BE32-E72D297353CC}">
              <c16:uniqueId val="{00000001-6ED3-4C00-A6D5-832B6C4B3322}"/>
            </c:ext>
          </c:extLst>
        </c:ser>
        <c:ser>
          <c:idx val="2"/>
          <c:order val="2"/>
          <c:tx>
            <c:strRef>
              <c:f>DAK_Fisik_Reg!$D$2:$D$3</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DAK_Fisik_Reg!$A$4:$A$19</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DAK_Fisik_Reg!$D$4:$D$19</c:f>
              <c:numCache>
                <c:formatCode>_(* #,##0_);_(* \(#,##0\);_(* "-"??_);_(@_)</c:formatCode>
                <c:ptCount val="15"/>
                <c:pt idx="0">
                  <c:v>102654898</c:v>
                </c:pt>
                <c:pt idx="1">
                  <c:v>76739162</c:v>
                </c:pt>
                <c:pt idx="2">
                  <c:v>93937848</c:v>
                </c:pt>
                <c:pt idx="3">
                  <c:v>39458934</c:v>
                </c:pt>
                <c:pt idx="4">
                  <c:v>53782127</c:v>
                </c:pt>
                <c:pt idx="5">
                  <c:v>59661246</c:v>
                </c:pt>
                <c:pt idx="6">
                  <c:v>32198516</c:v>
                </c:pt>
                <c:pt idx="7">
                  <c:v>114378163</c:v>
                </c:pt>
                <c:pt idx="8">
                  <c:v>21598154</c:v>
                </c:pt>
                <c:pt idx="9">
                  <c:v>54291947</c:v>
                </c:pt>
                <c:pt idx="10">
                  <c:v>138000090</c:v>
                </c:pt>
                <c:pt idx="11">
                  <c:v>50250928</c:v>
                </c:pt>
                <c:pt idx="12">
                  <c:v>113514369</c:v>
                </c:pt>
                <c:pt idx="13">
                  <c:v>38151940</c:v>
                </c:pt>
                <c:pt idx="14">
                  <c:v>165438893</c:v>
                </c:pt>
              </c:numCache>
            </c:numRef>
          </c:val>
          <c:extLst>
            <c:ext xmlns:c16="http://schemas.microsoft.com/office/drawing/2014/chart" uri="{C3380CC4-5D6E-409C-BE32-E72D297353CC}">
              <c16:uniqueId val="{00000000-8D2A-4B82-A082-93CB008E62E1}"/>
            </c:ext>
          </c:extLst>
        </c:ser>
        <c:dLbls>
          <c:dLblPos val="inEnd"/>
          <c:showLegendKey val="0"/>
          <c:showVal val="1"/>
          <c:showCatName val="0"/>
          <c:showSerName val="0"/>
          <c:showPercent val="0"/>
          <c:showBubbleSize val="0"/>
        </c:dLbls>
        <c:gapWidth val="182"/>
        <c:axId val="1920138415"/>
        <c:axId val="1920149647"/>
      </c:barChart>
      <c:catAx>
        <c:axId val="192013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49647"/>
        <c:crosses val="autoZero"/>
        <c:auto val="1"/>
        <c:lblAlgn val="ctr"/>
        <c:lblOffset val="100"/>
        <c:noMultiLvlLbl val="0"/>
      </c:catAx>
      <c:valAx>
        <c:axId val="1920149647"/>
        <c:scaling>
          <c:orientation val="minMax"/>
        </c:scaling>
        <c:delete val="1"/>
        <c:axPos val="b"/>
        <c:numFmt formatCode="_(* #,##0_);_(* \(#,##0\);_(* &quot;-&quot;??_);_(@_)" sourceLinked="1"/>
        <c:majorTickMark val="none"/>
        <c:minorTickMark val="none"/>
        <c:tickLblPos val="nextTo"/>
        <c:crossAx val="1920138415"/>
        <c:crosses val="autoZero"/>
        <c:crossBetween val="between"/>
      </c:valAx>
      <c:spPr>
        <a:noFill/>
        <a:ln>
          <a:noFill/>
        </a:ln>
        <a:effectLst/>
      </c:spPr>
    </c:plotArea>
    <c:legend>
      <c:legendPos val="t"/>
      <c:layout>
        <c:manualLayout>
          <c:xMode val="edge"/>
          <c:yMode val="edge"/>
          <c:x val="0.79504229198806409"/>
          <c:y val="2.6454505686789153E-3"/>
          <c:w val="0.2049577080119359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Barat.xlsx]DAK_Fisik_Pengsn!PivotTable3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041065694513623"/>
          <c:y val="6.3888888888888884E-2"/>
          <c:w val="0.62843956416618862"/>
          <c:h val="0.90555555555555556"/>
        </c:manualLayout>
      </c:layout>
      <c:barChart>
        <c:barDir val="bar"/>
        <c:grouping val="clustered"/>
        <c:varyColors val="0"/>
        <c:ser>
          <c:idx val="0"/>
          <c:order val="0"/>
          <c:tx>
            <c:strRef>
              <c:f>DAK_Fisik_Pengsn!$B$3:$B$4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DAK_Fisik_Pengsn!$B$5:$B$20</c:f>
              <c:numCache>
                <c:formatCode>_(* #,##0_);_(* \(#,##0\);_(* "-"??_);_(@_)</c:formatCode>
                <c:ptCount val="15"/>
                <c:pt idx="0">
                  <c:v>15323700</c:v>
                </c:pt>
                <c:pt idx="1">
                  <c:v>21461370</c:v>
                </c:pt>
                <c:pt idx="2">
                  <c:v>51917773</c:v>
                </c:pt>
                <c:pt idx="3">
                  <c:v>15611580</c:v>
                </c:pt>
                <c:pt idx="4">
                  <c:v>1523104</c:v>
                </c:pt>
                <c:pt idx="5">
                  <c:v>10989109</c:v>
                </c:pt>
                <c:pt idx="6">
                  <c:v>6316039</c:v>
                </c:pt>
                <c:pt idx="7">
                  <c:v>47711537</c:v>
                </c:pt>
                <c:pt idx="8">
                  <c:v>8125376</c:v>
                </c:pt>
                <c:pt idx="9">
                  <c:v>38288574</c:v>
                </c:pt>
                <c:pt idx="10">
                  <c:v>11639519</c:v>
                </c:pt>
                <c:pt idx="11">
                  <c:v>7510687</c:v>
                </c:pt>
                <c:pt idx="12">
                  <c:v>50239772</c:v>
                </c:pt>
                <c:pt idx="13">
                  <c:v>10674665</c:v>
                </c:pt>
                <c:pt idx="14">
                  <c:v>5017999</c:v>
                </c:pt>
              </c:numCache>
            </c:numRef>
          </c:val>
          <c:extLst>
            <c:ext xmlns:c16="http://schemas.microsoft.com/office/drawing/2014/chart" uri="{C3380CC4-5D6E-409C-BE32-E72D297353CC}">
              <c16:uniqueId val="{00000000-FEC0-46F1-99A7-CA558BD0278B}"/>
            </c:ext>
          </c:extLst>
        </c:ser>
        <c:ser>
          <c:idx val="1"/>
          <c:order val="1"/>
          <c:tx>
            <c:strRef>
              <c:f>DAK_Fisik_Pengsn!$C$3:$C$4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DAK_Fisik_Pengsn!$C$5:$C$20</c:f>
              <c:numCache>
                <c:formatCode>_(* #,##0_);_(* \(#,##0\);_(* "-"??_);_(@_)</c:formatCode>
                <c:ptCount val="15"/>
                <c:pt idx="0">
                  <c:v>27234538</c:v>
                </c:pt>
                <c:pt idx="1">
                  <c:v>18006786</c:v>
                </c:pt>
                <c:pt idx="2">
                  <c:v>24896590</c:v>
                </c:pt>
                <c:pt idx="3">
                  <c:v>46485899</c:v>
                </c:pt>
                <c:pt idx="4">
                  <c:v>14218526</c:v>
                </c:pt>
                <c:pt idx="5">
                  <c:v>14137875</c:v>
                </c:pt>
                <c:pt idx="6">
                  <c:v>8751455</c:v>
                </c:pt>
                <c:pt idx="7">
                  <c:v>32342976</c:v>
                </c:pt>
                <c:pt idx="8">
                  <c:v>15990472</c:v>
                </c:pt>
                <c:pt idx="9">
                  <c:v>10405931</c:v>
                </c:pt>
                <c:pt idx="10">
                  <c:v>51928257</c:v>
                </c:pt>
                <c:pt idx="11">
                  <c:v>5907754</c:v>
                </c:pt>
                <c:pt idx="12">
                  <c:v>10865173</c:v>
                </c:pt>
                <c:pt idx="13">
                  <c:v>48053363</c:v>
                </c:pt>
                <c:pt idx="14">
                  <c:v>57872485</c:v>
                </c:pt>
              </c:numCache>
            </c:numRef>
          </c:val>
          <c:extLst>
            <c:ext xmlns:c16="http://schemas.microsoft.com/office/drawing/2014/chart" uri="{C3380CC4-5D6E-409C-BE32-E72D297353CC}">
              <c16:uniqueId val="{00000001-2AF8-4167-8E13-66FCEFF67F18}"/>
            </c:ext>
          </c:extLst>
        </c:ser>
        <c:ser>
          <c:idx val="2"/>
          <c:order val="2"/>
          <c:tx>
            <c:strRef>
              <c:f>DAK_Fisik_Pengsn!$D$3:$D$4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DAK_Fisik_Pengsn!$D$5:$D$20</c:f>
              <c:numCache>
                <c:formatCode>_(* #,##0_);_(* \(#,##0\);_(* "-"??_);_(@_)</c:formatCode>
                <c:ptCount val="15"/>
                <c:pt idx="0">
                  <c:v>10834974</c:v>
                </c:pt>
                <c:pt idx="1">
                  <c:v>18159301</c:v>
                </c:pt>
                <c:pt idx="2">
                  <c:v>15589535</c:v>
                </c:pt>
                <c:pt idx="3">
                  <c:v>40446416</c:v>
                </c:pt>
                <c:pt idx="4">
                  <c:v>92905821</c:v>
                </c:pt>
                <c:pt idx="7">
                  <c:v>30342480</c:v>
                </c:pt>
                <c:pt idx="8">
                  <c:v>9724219</c:v>
                </c:pt>
                <c:pt idx="11">
                  <c:v>22633197</c:v>
                </c:pt>
                <c:pt idx="14">
                  <c:v>17115305</c:v>
                </c:pt>
              </c:numCache>
            </c:numRef>
          </c:val>
          <c:extLst>
            <c:ext xmlns:c16="http://schemas.microsoft.com/office/drawing/2014/chart" uri="{C3380CC4-5D6E-409C-BE32-E72D297353CC}">
              <c16:uniqueId val="{00000000-E397-49A2-BF29-5FECA4742E49}"/>
            </c:ext>
          </c:extLst>
        </c:ser>
        <c:dLbls>
          <c:dLblPos val="inEnd"/>
          <c:showLegendKey val="0"/>
          <c:showVal val="1"/>
          <c:showCatName val="0"/>
          <c:showSerName val="0"/>
          <c:showPercent val="0"/>
          <c:showBubbleSize val="0"/>
        </c:dLbls>
        <c:gapWidth val="182"/>
        <c:axId val="2060261647"/>
        <c:axId val="2060247919"/>
      </c:barChart>
      <c:catAx>
        <c:axId val="206026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47919"/>
        <c:crosses val="autoZero"/>
        <c:auto val="1"/>
        <c:lblAlgn val="ctr"/>
        <c:lblOffset val="100"/>
        <c:noMultiLvlLbl val="0"/>
      </c:catAx>
      <c:valAx>
        <c:axId val="2060247919"/>
        <c:scaling>
          <c:orientation val="minMax"/>
        </c:scaling>
        <c:delete val="1"/>
        <c:axPos val="b"/>
        <c:numFmt formatCode="_(* #,##0_);_(* \(#,##0\);_(* &quot;-&quot;??_);_(@_)" sourceLinked="1"/>
        <c:majorTickMark val="none"/>
        <c:minorTickMark val="none"/>
        <c:tickLblPos val="nextTo"/>
        <c:crossAx val="2060261647"/>
        <c:crosses val="autoZero"/>
        <c:crossBetween val="between"/>
      </c:valAx>
      <c:spPr>
        <a:noFill/>
        <a:ln>
          <a:noFill/>
        </a:ln>
        <a:effectLst/>
      </c:spPr>
    </c:plotArea>
    <c:legend>
      <c:legendPos val="t"/>
      <c:layout>
        <c:manualLayout>
          <c:xMode val="edge"/>
          <c:yMode val="edge"/>
          <c:x val="0.79560820375245822"/>
          <c:y val="6.6141732283464582E-4"/>
          <c:w val="0.2043917962475417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Barat.xlsx]DAK_Fisik_Afirm!PivotTable4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002419280362497"/>
          <c:y val="7.2222222222222215E-2"/>
          <c:w val="0.61882602830769973"/>
          <c:h val="0.89722222222222214"/>
        </c:manualLayout>
      </c:layout>
      <c:barChart>
        <c:barDir val="bar"/>
        <c:grouping val="clustered"/>
        <c:varyColors val="0"/>
        <c:ser>
          <c:idx val="0"/>
          <c:order val="0"/>
          <c:tx>
            <c:strRef>
              <c:f>DAK_Fisik_Afirm!$B$3:$B$4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DAK_Fisik_Afirm!$B$5:$B$20</c:f>
              <c:numCache>
                <c:formatCode>_(* #,##0_);_(* \(#,##0\);_(* "-"??_);_(@_)</c:formatCode>
                <c:ptCount val="15"/>
                <c:pt idx="0">
                  <c:v>0</c:v>
                </c:pt>
                <c:pt idx="1">
                  <c:v>0</c:v>
                </c:pt>
                <c:pt idx="2">
                  <c:v>21967452</c:v>
                </c:pt>
                <c:pt idx="3">
                  <c:v>0</c:v>
                </c:pt>
                <c:pt idx="4">
                  <c:v>0</c:v>
                </c:pt>
                <c:pt idx="5">
                  <c:v>0</c:v>
                </c:pt>
                <c:pt idx="6">
                  <c:v>0</c:v>
                </c:pt>
                <c:pt idx="7">
                  <c:v>5178725</c:v>
                </c:pt>
                <c:pt idx="8">
                  <c:v>3945497</c:v>
                </c:pt>
                <c:pt idx="9">
                  <c:v>0</c:v>
                </c:pt>
                <c:pt idx="10">
                  <c:v>0</c:v>
                </c:pt>
                <c:pt idx="11">
                  <c:v>0</c:v>
                </c:pt>
                <c:pt idx="12">
                  <c:v>0</c:v>
                </c:pt>
                <c:pt idx="13">
                  <c:v>0</c:v>
                </c:pt>
                <c:pt idx="14">
                  <c:v>20583725</c:v>
                </c:pt>
              </c:numCache>
            </c:numRef>
          </c:val>
          <c:extLst>
            <c:ext xmlns:c16="http://schemas.microsoft.com/office/drawing/2014/chart" uri="{C3380CC4-5D6E-409C-BE32-E72D297353CC}">
              <c16:uniqueId val="{00000000-AEBF-4A0C-B4E8-8A3147BDCFD6}"/>
            </c:ext>
          </c:extLst>
        </c:ser>
        <c:ser>
          <c:idx val="1"/>
          <c:order val="1"/>
          <c:tx>
            <c:strRef>
              <c:f>DAK_Fisik_Afirm!$C$3:$C$4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DAK_Fisik_Afirm!$C$5:$C$20</c:f>
              <c:numCache>
                <c:formatCode>_(* #,##0_);_(* \(#,##0\);_(* "-"??_);_(@_)</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AC95-4E29-B3EE-433FC01274C6}"/>
            </c:ext>
          </c:extLst>
        </c:ser>
        <c:ser>
          <c:idx val="2"/>
          <c:order val="2"/>
          <c:tx>
            <c:strRef>
              <c:f>DAK_Fisik_Afirm!$D$3:$D$4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DAK_Fisik_Afirm!$D$5:$D$20</c:f>
              <c:numCache>
                <c:formatCode>_(* #,##0_);_(* \(#,##0\);_(* "-"??_);_(@_)</c:formatCode>
                <c:ptCount val="15"/>
              </c:numCache>
            </c:numRef>
          </c:val>
          <c:extLst>
            <c:ext xmlns:c16="http://schemas.microsoft.com/office/drawing/2014/chart" uri="{C3380CC4-5D6E-409C-BE32-E72D297353CC}">
              <c16:uniqueId val="{00000000-67A4-4121-8172-DFB1DCD6825E}"/>
            </c:ext>
          </c:extLst>
        </c:ser>
        <c:dLbls>
          <c:dLblPos val="inEnd"/>
          <c:showLegendKey val="0"/>
          <c:showVal val="1"/>
          <c:showCatName val="0"/>
          <c:showSerName val="0"/>
          <c:showPercent val="0"/>
          <c:showBubbleSize val="0"/>
        </c:dLbls>
        <c:gapWidth val="182"/>
        <c:axId val="2060246255"/>
        <c:axId val="2060238351"/>
      </c:barChart>
      <c:catAx>
        <c:axId val="2060246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38351"/>
        <c:crosses val="autoZero"/>
        <c:auto val="1"/>
        <c:lblAlgn val="ctr"/>
        <c:lblOffset val="100"/>
        <c:noMultiLvlLbl val="0"/>
      </c:catAx>
      <c:valAx>
        <c:axId val="2060238351"/>
        <c:scaling>
          <c:orientation val="minMax"/>
        </c:scaling>
        <c:delete val="1"/>
        <c:axPos val="b"/>
        <c:numFmt formatCode="_(* #,##0_);_(* \(#,##0\);_(* &quot;-&quot;??_);_(@_)" sourceLinked="1"/>
        <c:majorTickMark val="none"/>
        <c:minorTickMark val="none"/>
        <c:tickLblPos val="nextTo"/>
        <c:crossAx val="2060246255"/>
        <c:crosses val="autoZero"/>
        <c:crossBetween val="between"/>
      </c:valAx>
      <c:spPr>
        <a:noFill/>
        <a:ln>
          <a:noFill/>
        </a:ln>
        <a:effectLst/>
      </c:spPr>
    </c:plotArea>
    <c:legend>
      <c:legendPos val="t"/>
      <c:layout>
        <c:manualLayout>
          <c:xMode val="edge"/>
          <c:yMode val="edge"/>
          <c:x val="0.79625798793993285"/>
          <c:y val="0"/>
          <c:w val="0.203742012060067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Barat.xlsx]DAK_Non_Fisik!PivotTable5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041065694513623"/>
          <c:y val="6.6666666666666666E-2"/>
          <c:w val="0.62843956416618862"/>
          <c:h val="0.9027777777777779"/>
        </c:manualLayout>
      </c:layout>
      <c:barChart>
        <c:barDir val="bar"/>
        <c:grouping val="clustered"/>
        <c:varyColors val="0"/>
        <c:ser>
          <c:idx val="0"/>
          <c:order val="0"/>
          <c:tx>
            <c:strRef>
              <c:f>DAK_Non_Fisik!$B$3:$B$4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DAK_Non_Fisik!$B$5:$B$20</c:f>
              <c:numCache>
                <c:formatCode>_(* #,##0_);_(* \(#,##0\);_(* "-"??_);_(@_)</c:formatCode>
                <c:ptCount val="15"/>
                <c:pt idx="0">
                  <c:v>73628424</c:v>
                </c:pt>
                <c:pt idx="1">
                  <c:v>125208523</c:v>
                </c:pt>
                <c:pt idx="2">
                  <c:v>65813058</c:v>
                </c:pt>
                <c:pt idx="3">
                  <c:v>45799965</c:v>
                </c:pt>
                <c:pt idx="4">
                  <c:v>103744381</c:v>
                </c:pt>
                <c:pt idx="5">
                  <c:v>87259509</c:v>
                </c:pt>
                <c:pt idx="6">
                  <c:v>39663612</c:v>
                </c:pt>
                <c:pt idx="7">
                  <c:v>66380626</c:v>
                </c:pt>
                <c:pt idx="8">
                  <c:v>41388541</c:v>
                </c:pt>
                <c:pt idx="9">
                  <c:v>34930461</c:v>
                </c:pt>
                <c:pt idx="10">
                  <c:v>38495406</c:v>
                </c:pt>
                <c:pt idx="11">
                  <c:v>48586795</c:v>
                </c:pt>
                <c:pt idx="12">
                  <c:v>25269767</c:v>
                </c:pt>
                <c:pt idx="13">
                  <c:v>29031063</c:v>
                </c:pt>
                <c:pt idx="14">
                  <c:v>54469515</c:v>
                </c:pt>
              </c:numCache>
            </c:numRef>
          </c:val>
          <c:extLst>
            <c:ext xmlns:c16="http://schemas.microsoft.com/office/drawing/2014/chart" uri="{C3380CC4-5D6E-409C-BE32-E72D297353CC}">
              <c16:uniqueId val="{00000000-866E-4BEC-B648-DECD291885B5}"/>
            </c:ext>
          </c:extLst>
        </c:ser>
        <c:ser>
          <c:idx val="1"/>
          <c:order val="1"/>
          <c:tx>
            <c:strRef>
              <c:f>DAK_Non_Fisik!$C$3:$C$4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DAK_Non_Fisik!$C$5:$C$20</c:f>
              <c:numCache>
                <c:formatCode>_(* #,##0_);_(* \(#,##0\);_(* "-"??_);_(@_)</c:formatCode>
                <c:ptCount val="15"/>
                <c:pt idx="0">
                  <c:v>80883601</c:v>
                </c:pt>
                <c:pt idx="1">
                  <c:v>132992233</c:v>
                </c:pt>
                <c:pt idx="2">
                  <c:v>75994528</c:v>
                </c:pt>
                <c:pt idx="3">
                  <c:v>50935295</c:v>
                </c:pt>
                <c:pt idx="4">
                  <c:v>114449592</c:v>
                </c:pt>
                <c:pt idx="5">
                  <c:v>96680122</c:v>
                </c:pt>
                <c:pt idx="6">
                  <c:v>44565856</c:v>
                </c:pt>
                <c:pt idx="7">
                  <c:v>76742922</c:v>
                </c:pt>
                <c:pt idx="8">
                  <c:v>40725251</c:v>
                </c:pt>
                <c:pt idx="9">
                  <c:v>38954663</c:v>
                </c:pt>
                <c:pt idx="10">
                  <c:v>41931388</c:v>
                </c:pt>
                <c:pt idx="11">
                  <c:v>54781852</c:v>
                </c:pt>
                <c:pt idx="12">
                  <c:v>30733813</c:v>
                </c:pt>
                <c:pt idx="13">
                  <c:v>32633659</c:v>
                </c:pt>
                <c:pt idx="14">
                  <c:v>73709802</c:v>
                </c:pt>
              </c:numCache>
            </c:numRef>
          </c:val>
          <c:extLst>
            <c:ext xmlns:c16="http://schemas.microsoft.com/office/drawing/2014/chart" uri="{C3380CC4-5D6E-409C-BE32-E72D297353CC}">
              <c16:uniqueId val="{00000001-D8AD-45CE-A63E-0727DF07C0EE}"/>
            </c:ext>
          </c:extLst>
        </c:ser>
        <c:ser>
          <c:idx val="2"/>
          <c:order val="2"/>
          <c:tx>
            <c:strRef>
              <c:f>DAK_Non_Fisik!$D$3:$D$4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DAK_Non_Fisik!$D$5:$D$20</c:f>
              <c:numCache>
                <c:formatCode>_(* #,##0_);_(* \(#,##0\);_(* "-"??_);_(@_)</c:formatCode>
                <c:ptCount val="15"/>
                <c:pt idx="0">
                  <c:v>106241101</c:v>
                </c:pt>
                <c:pt idx="1">
                  <c:v>171728630</c:v>
                </c:pt>
                <c:pt idx="2">
                  <c:v>94632997</c:v>
                </c:pt>
                <c:pt idx="3">
                  <c:v>80029291</c:v>
                </c:pt>
                <c:pt idx="4">
                  <c:v>163511998</c:v>
                </c:pt>
                <c:pt idx="5">
                  <c:v>119495295</c:v>
                </c:pt>
                <c:pt idx="6">
                  <c:v>53959791</c:v>
                </c:pt>
                <c:pt idx="7">
                  <c:v>102977873</c:v>
                </c:pt>
                <c:pt idx="8">
                  <c:v>47583114</c:v>
                </c:pt>
                <c:pt idx="9">
                  <c:v>50646879</c:v>
                </c:pt>
                <c:pt idx="10">
                  <c:v>50986128</c:v>
                </c:pt>
                <c:pt idx="11">
                  <c:v>67738391</c:v>
                </c:pt>
                <c:pt idx="12">
                  <c:v>41010227</c:v>
                </c:pt>
                <c:pt idx="13">
                  <c:v>42097434</c:v>
                </c:pt>
                <c:pt idx="14">
                  <c:v>85069658</c:v>
                </c:pt>
              </c:numCache>
            </c:numRef>
          </c:val>
          <c:extLst>
            <c:ext xmlns:c16="http://schemas.microsoft.com/office/drawing/2014/chart" uri="{C3380CC4-5D6E-409C-BE32-E72D297353CC}">
              <c16:uniqueId val="{00000000-00E3-4712-AF99-4AC0CEFDABCF}"/>
            </c:ext>
          </c:extLst>
        </c:ser>
        <c:dLbls>
          <c:dLblPos val="inEnd"/>
          <c:showLegendKey val="0"/>
          <c:showVal val="1"/>
          <c:showCatName val="0"/>
          <c:showSerName val="0"/>
          <c:showPercent val="0"/>
          <c:showBubbleSize val="0"/>
        </c:dLbls>
        <c:gapWidth val="182"/>
        <c:axId val="2060317807"/>
        <c:axId val="2060339439"/>
      </c:barChart>
      <c:catAx>
        <c:axId val="2060317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39439"/>
        <c:crosses val="autoZero"/>
        <c:auto val="1"/>
        <c:lblAlgn val="ctr"/>
        <c:lblOffset val="100"/>
        <c:noMultiLvlLbl val="0"/>
      </c:catAx>
      <c:valAx>
        <c:axId val="2060339439"/>
        <c:scaling>
          <c:orientation val="minMax"/>
        </c:scaling>
        <c:delete val="1"/>
        <c:axPos val="b"/>
        <c:numFmt formatCode="_(* #,##0_);_(* \(#,##0\);_(* &quot;-&quot;??_);_(@_)" sourceLinked="1"/>
        <c:majorTickMark val="none"/>
        <c:minorTickMark val="none"/>
        <c:tickLblPos val="nextTo"/>
        <c:crossAx val="2060317807"/>
        <c:crosses val="autoZero"/>
        <c:crossBetween val="between"/>
      </c:valAx>
      <c:spPr>
        <a:noFill/>
        <a:ln>
          <a:noFill/>
        </a:ln>
        <a:effectLst/>
      </c:spPr>
    </c:plotArea>
    <c:legend>
      <c:legendPos val="t"/>
      <c:layout>
        <c:manualLayout>
          <c:xMode val="edge"/>
          <c:yMode val="edge"/>
          <c:x val="0.79538625975925303"/>
          <c:y val="6.6141732283464582E-4"/>
          <c:w val="0.2046137402407471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Barat.xlsx]DAU!PivotTable6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manualLayout>
                  <c:w val="0.23277777777777775"/>
                  <c:h val="0.1336111111111111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617877846022955"/>
          <c:y val="6.6666666666666666E-2"/>
          <c:w val="0.62267144265109531"/>
          <c:h val="0.9027777777777779"/>
        </c:manualLayout>
      </c:layout>
      <c:barChart>
        <c:barDir val="bar"/>
        <c:grouping val="clustered"/>
        <c:varyColors val="0"/>
        <c:ser>
          <c:idx val="0"/>
          <c:order val="0"/>
          <c:tx>
            <c:strRef>
              <c:f>DAU!$B$3:$B$4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DAU!$B$5:$B$20</c:f>
              <c:numCache>
                <c:formatCode>_(* #,##0_);_(* \(#,##0\);_(* "-"??_);_(@_)</c:formatCode>
                <c:ptCount val="15"/>
                <c:pt idx="0">
                  <c:v>520863307</c:v>
                </c:pt>
                <c:pt idx="1">
                  <c:v>628991615</c:v>
                </c:pt>
                <c:pt idx="2">
                  <c:v>504778603</c:v>
                </c:pt>
                <c:pt idx="3">
                  <c:v>475308720</c:v>
                </c:pt>
                <c:pt idx="4">
                  <c:v>718105042</c:v>
                </c:pt>
                <c:pt idx="5">
                  <c:v>512617579</c:v>
                </c:pt>
                <c:pt idx="6">
                  <c:v>402379553</c:v>
                </c:pt>
                <c:pt idx="7">
                  <c:v>478884543</c:v>
                </c:pt>
                <c:pt idx="8">
                  <c:v>368894458</c:v>
                </c:pt>
                <c:pt idx="9">
                  <c:v>361109537</c:v>
                </c:pt>
                <c:pt idx="10">
                  <c:v>354425767</c:v>
                </c:pt>
                <c:pt idx="11">
                  <c:v>388590506</c:v>
                </c:pt>
                <c:pt idx="12">
                  <c:v>329834100</c:v>
                </c:pt>
                <c:pt idx="13">
                  <c:v>333549036</c:v>
                </c:pt>
                <c:pt idx="14">
                  <c:v>466829170</c:v>
                </c:pt>
              </c:numCache>
            </c:numRef>
          </c:val>
          <c:extLst>
            <c:ext xmlns:c16="http://schemas.microsoft.com/office/drawing/2014/chart" uri="{C3380CC4-5D6E-409C-BE32-E72D297353CC}">
              <c16:uniqueId val="{00000000-8F3E-4D18-9553-102C65A793D7}"/>
            </c:ext>
          </c:extLst>
        </c:ser>
        <c:ser>
          <c:idx val="1"/>
          <c:order val="1"/>
          <c:tx>
            <c:strRef>
              <c:f>DAU!$C$3:$C$4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DAU!$C$5:$C$20</c:f>
              <c:numCache>
                <c:formatCode>_(* #,##0_);_(* \(#,##0\);_(* "-"??_);_(@_)</c:formatCode>
                <c:ptCount val="15"/>
                <c:pt idx="0">
                  <c:v>527960118</c:v>
                </c:pt>
                <c:pt idx="1">
                  <c:v>635281531</c:v>
                </c:pt>
                <c:pt idx="2">
                  <c:v>510463056</c:v>
                </c:pt>
                <c:pt idx="3">
                  <c:v>480061807</c:v>
                </c:pt>
                <c:pt idx="4">
                  <c:v>725286092</c:v>
                </c:pt>
                <c:pt idx="5">
                  <c:v>517743755</c:v>
                </c:pt>
                <c:pt idx="6">
                  <c:v>406403349</c:v>
                </c:pt>
                <c:pt idx="7">
                  <c:v>483673388</c:v>
                </c:pt>
                <c:pt idx="8">
                  <c:v>373821875</c:v>
                </c:pt>
                <c:pt idx="9">
                  <c:v>364720632</c:v>
                </c:pt>
                <c:pt idx="10">
                  <c:v>359975091</c:v>
                </c:pt>
                <c:pt idx="11">
                  <c:v>392476411</c:v>
                </c:pt>
                <c:pt idx="12">
                  <c:v>334764412</c:v>
                </c:pt>
                <c:pt idx="13">
                  <c:v>338934649</c:v>
                </c:pt>
                <c:pt idx="14">
                  <c:v>473210020</c:v>
                </c:pt>
              </c:numCache>
            </c:numRef>
          </c:val>
          <c:extLst>
            <c:ext xmlns:c16="http://schemas.microsoft.com/office/drawing/2014/chart" uri="{C3380CC4-5D6E-409C-BE32-E72D297353CC}">
              <c16:uniqueId val="{00000001-2887-4CFE-B1DD-05614763C28C}"/>
            </c:ext>
          </c:extLst>
        </c:ser>
        <c:ser>
          <c:idx val="2"/>
          <c:order val="2"/>
          <c:tx>
            <c:strRef>
              <c:f>DAU!$D$3:$D$4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DAU!$D$5:$D$20</c:f>
              <c:numCache>
                <c:formatCode>_(* #,##0_);_(* \(#,##0\);_(* "-"??_);_(@_)</c:formatCode>
                <c:ptCount val="15"/>
                <c:pt idx="0">
                  <c:v>511266733</c:v>
                </c:pt>
                <c:pt idx="1">
                  <c:v>614935145</c:v>
                </c:pt>
                <c:pt idx="2">
                  <c:v>494152589</c:v>
                </c:pt>
                <c:pt idx="3">
                  <c:v>464686698</c:v>
                </c:pt>
                <c:pt idx="4">
                  <c:v>702057099</c:v>
                </c:pt>
                <c:pt idx="5">
                  <c:v>501161793</c:v>
                </c:pt>
                <c:pt idx="6">
                  <c:v>393387326</c:v>
                </c:pt>
                <c:pt idx="7">
                  <c:v>468182610</c:v>
                </c:pt>
                <c:pt idx="8">
                  <c:v>361963958</c:v>
                </c:pt>
                <c:pt idx="9">
                  <c:v>353039596</c:v>
                </c:pt>
                <c:pt idx="10">
                  <c:v>348896970</c:v>
                </c:pt>
                <c:pt idx="11">
                  <c:v>379906431</c:v>
                </c:pt>
                <c:pt idx="12">
                  <c:v>324405495</c:v>
                </c:pt>
                <c:pt idx="13">
                  <c:v>328616753</c:v>
                </c:pt>
                <c:pt idx="14">
                  <c:v>458306668</c:v>
                </c:pt>
              </c:numCache>
            </c:numRef>
          </c:val>
          <c:extLst>
            <c:ext xmlns:c16="http://schemas.microsoft.com/office/drawing/2014/chart" uri="{C3380CC4-5D6E-409C-BE32-E72D297353CC}">
              <c16:uniqueId val="{00000000-4AA6-458F-8768-0DD16FEBF30B}"/>
            </c:ext>
          </c:extLst>
        </c:ser>
        <c:dLbls>
          <c:dLblPos val="inEnd"/>
          <c:showLegendKey val="0"/>
          <c:showVal val="1"/>
          <c:showCatName val="0"/>
          <c:showSerName val="0"/>
          <c:showPercent val="0"/>
          <c:showBubbleSize val="0"/>
        </c:dLbls>
        <c:gapWidth val="182"/>
        <c:axId val="77403855"/>
        <c:axId val="77395951"/>
      </c:barChart>
      <c:catAx>
        <c:axId val="77403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95951"/>
        <c:crosses val="autoZero"/>
        <c:auto val="1"/>
        <c:lblAlgn val="ctr"/>
        <c:lblOffset val="100"/>
        <c:noMultiLvlLbl val="0"/>
      </c:catAx>
      <c:valAx>
        <c:axId val="77395951"/>
        <c:scaling>
          <c:orientation val="minMax"/>
        </c:scaling>
        <c:delete val="1"/>
        <c:axPos val="b"/>
        <c:numFmt formatCode="_(* #,##0_);_(* \(#,##0\);_(* &quot;-&quot;??_);_(@_)" sourceLinked="1"/>
        <c:majorTickMark val="none"/>
        <c:minorTickMark val="none"/>
        <c:tickLblPos val="nextTo"/>
        <c:crossAx val="77403855"/>
        <c:crosses val="autoZero"/>
        <c:crossBetween val="between"/>
      </c:valAx>
      <c:spPr>
        <a:noFill/>
        <a:ln>
          <a:noFill/>
        </a:ln>
        <a:effectLst/>
      </c:spPr>
    </c:plotArea>
    <c:legend>
      <c:legendPos val="t"/>
      <c:layout>
        <c:manualLayout>
          <c:xMode val="edge"/>
          <c:yMode val="edge"/>
          <c:x val="0.7964988562163241"/>
          <c:y val="0"/>
          <c:w val="0.2035011437836757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Barat.xlsx]DID!PivotTable3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617877846022955"/>
          <c:y val="6.6666666666666666E-2"/>
          <c:w val="0.62267144265109531"/>
          <c:h val="0.9027777777777779"/>
        </c:manualLayout>
      </c:layout>
      <c:barChart>
        <c:barDir val="bar"/>
        <c:grouping val="clustered"/>
        <c:varyColors val="0"/>
        <c:ser>
          <c:idx val="0"/>
          <c:order val="0"/>
          <c:tx>
            <c:strRef>
              <c:f>DID!$B$3:$B$4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DID!$B$5:$B$20</c:f>
              <c:numCache>
                <c:formatCode>_(* #,##0_);_(* \(#,##0\);_(* "-"??_);_(@_)</c:formatCode>
                <c:ptCount val="15"/>
                <c:pt idx="1">
                  <c:v>18113153</c:v>
                </c:pt>
                <c:pt idx="2">
                  <c:v>40874103</c:v>
                </c:pt>
                <c:pt idx="3">
                  <c:v>17473669</c:v>
                </c:pt>
                <c:pt idx="4">
                  <c:v>34795472</c:v>
                </c:pt>
                <c:pt idx="5">
                  <c:v>20465312</c:v>
                </c:pt>
                <c:pt idx="6">
                  <c:v>49529407</c:v>
                </c:pt>
                <c:pt idx="7">
                  <c:v>21706788</c:v>
                </c:pt>
                <c:pt idx="8">
                  <c:v>42958409</c:v>
                </c:pt>
                <c:pt idx="9">
                  <c:v>21533096</c:v>
                </c:pt>
                <c:pt idx="10">
                  <c:v>18400675</c:v>
                </c:pt>
                <c:pt idx="11">
                  <c:v>17825669</c:v>
                </c:pt>
                <c:pt idx="12">
                  <c:v>7996384</c:v>
                </c:pt>
                <c:pt idx="13">
                  <c:v>16764975</c:v>
                </c:pt>
                <c:pt idx="14">
                  <c:v>29257632</c:v>
                </c:pt>
              </c:numCache>
            </c:numRef>
          </c:val>
          <c:extLst>
            <c:ext xmlns:c16="http://schemas.microsoft.com/office/drawing/2014/chart" uri="{C3380CC4-5D6E-409C-BE32-E72D297353CC}">
              <c16:uniqueId val="{00000000-40C3-4D91-BF94-5E6C7D556DA9}"/>
            </c:ext>
          </c:extLst>
        </c:ser>
        <c:ser>
          <c:idx val="1"/>
          <c:order val="1"/>
          <c:tx>
            <c:strRef>
              <c:f>DID!$C$3:$C$4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DID!$C$5:$C$20</c:f>
              <c:numCache>
                <c:formatCode>_(* #,##0_);_(* \(#,##0\);_(* "-"??_);_(@_)</c:formatCode>
                <c:ptCount val="15"/>
                <c:pt idx="0">
                  <c:v>0</c:v>
                </c:pt>
                <c:pt idx="1">
                  <c:v>17194722</c:v>
                </c:pt>
                <c:pt idx="2">
                  <c:v>43565933</c:v>
                </c:pt>
                <c:pt idx="3">
                  <c:v>20697243</c:v>
                </c:pt>
                <c:pt idx="4">
                  <c:v>9118148</c:v>
                </c:pt>
                <c:pt idx="5">
                  <c:v>0</c:v>
                </c:pt>
                <c:pt idx="6">
                  <c:v>60544971</c:v>
                </c:pt>
                <c:pt idx="7">
                  <c:v>75160294</c:v>
                </c:pt>
                <c:pt idx="8">
                  <c:v>17163248</c:v>
                </c:pt>
                <c:pt idx="9">
                  <c:v>10709918</c:v>
                </c:pt>
                <c:pt idx="10">
                  <c:v>33796934</c:v>
                </c:pt>
                <c:pt idx="11">
                  <c:v>48252878</c:v>
                </c:pt>
                <c:pt idx="12">
                  <c:v>25721357</c:v>
                </c:pt>
                <c:pt idx="13">
                  <c:v>10385066</c:v>
                </c:pt>
                <c:pt idx="14">
                  <c:v>21997588</c:v>
                </c:pt>
              </c:numCache>
            </c:numRef>
          </c:val>
          <c:extLst>
            <c:ext xmlns:c16="http://schemas.microsoft.com/office/drawing/2014/chart" uri="{C3380CC4-5D6E-409C-BE32-E72D297353CC}">
              <c16:uniqueId val="{00000001-93F7-409B-9103-576DD12D8896}"/>
            </c:ext>
          </c:extLst>
        </c:ser>
        <c:ser>
          <c:idx val="2"/>
          <c:order val="2"/>
          <c:tx>
            <c:strRef>
              <c:f>DID!$D$3:$D$4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DID!$D$5:$D$20</c:f>
              <c:numCache>
                <c:formatCode>_(* #,##0_);_(* \(#,##0\);_(* "-"??_);_(@_)</c:formatCode>
                <c:ptCount val="15"/>
                <c:pt idx="0">
                  <c:v>5194702</c:v>
                </c:pt>
                <c:pt idx="1">
                  <c:v>10876233</c:v>
                </c:pt>
                <c:pt idx="2">
                  <c:v>6168774</c:v>
                </c:pt>
                <c:pt idx="3">
                  <c:v>5018225</c:v>
                </c:pt>
                <c:pt idx="5">
                  <c:v>4412313</c:v>
                </c:pt>
                <c:pt idx="6">
                  <c:v>6750142</c:v>
                </c:pt>
                <c:pt idx="8">
                  <c:v>11421439</c:v>
                </c:pt>
                <c:pt idx="9">
                  <c:v>6096895</c:v>
                </c:pt>
                <c:pt idx="10">
                  <c:v>3281264</c:v>
                </c:pt>
                <c:pt idx="11">
                  <c:v>9380102</c:v>
                </c:pt>
                <c:pt idx="12">
                  <c:v>6220649</c:v>
                </c:pt>
                <c:pt idx="13">
                  <c:v>6442219</c:v>
                </c:pt>
                <c:pt idx="14">
                  <c:v>12366292</c:v>
                </c:pt>
              </c:numCache>
            </c:numRef>
          </c:val>
          <c:extLst>
            <c:ext xmlns:c16="http://schemas.microsoft.com/office/drawing/2014/chart" uri="{C3380CC4-5D6E-409C-BE32-E72D297353CC}">
              <c16:uniqueId val="{00000000-D954-4DA5-BE9F-ACF2E9AF3BCF}"/>
            </c:ext>
          </c:extLst>
        </c:ser>
        <c:dLbls>
          <c:dLblPos val="inEnd"/>
          <c:showLegendKey val="0"/>
          <c:showVal val="1"/>
          <c:showCatName val="0"/>
          <c:showSerName val="0"/>
          <c:showPercent val="0"/>
          <c:showBubbleSize val="0"/>
        </c:dLbls>
        <c:gapWidth val="182"/>
        <c:axId val="2060356079"/>
        <c:axId val="2060357743"/>
      </c:barChart>
      <c:catAx>
        <c:axId val="206035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57743"/>
        <c:crosses val="autoZero"/>
        <c:auto val="1"/>
        <c:lblAlgn val="ctr"/>
        <c:lblOffset val="100"/>
        <c:noMultiLvlLbl val="0"/>
      </c:catAx>
      <c:valAx>
        <c:axId val="2060357743"/>
        <c:scaling>
          <c:orientation val="minMax"/>
        </c:scaling>
        <c:delete val="1"/>
        <c:axPos val="b"/>
        <c:numFmt formatCode="_(* #,##0_);_(* \(#,##0\);_(* &quot;-&quot;??_);_(@_)" sourceLinked="1"/>
        <c:majorTickMark val="none"/>
        <c:minorTickMark val="none"/>
        <c:tickLblPos val="nextTo"/>
        <c:crossAx val="2060356079"/>
        <c:crosses val="autoZero"/>
        <c:crossBetween val="between"/>
      </c:valAx>
      <c:spPr>
        <a:noFill/>
        <a:ln>
          <a:noFill/>
        </a:ln>
        <a:effectLst/>
      </c:spPr>
    </c:plotArea>
    <c:legend>
      <c:legendPos val="t"/>
      <c:layout>
        <c:manualLayout>
          <c:xMode val="edge"/>
          <c:yMode val="edge"/>
          <c:x val="0.79488030012399191"/>
          <c:y val="0"/>
          <c:w val="0.2051196998760080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Barat.xlsx]Dana_Desa!PivotTable4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041065694513623"/>
          <c:y val="6.9444444444444448E-2"/>
          <c:w val="0.62843956416618862"/>
          <c:h val="0.9"/>
        </c:manualLayout>
      </c:layout>
      <c:barChart>
        <c:barDir val="bar"/>
        <c:grouping val="clustered"/>
        <c:varyColors val="0"/>
        <c:ser>
          <c:idx val="0"/>
          <c:order val="0"/>
          <c:tx>
            <c:strRef>
              <c:f>Dana_Desa!$B$3:$B$4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Dana_Desa!$B$5:$B$20</c:f>
              <c:numCache>
                <c:formatCode>_(* #,##0_);_(* \(#,##0\);_(* "-"??_);_(@_)</c:formatCode>
                <c:ptCount val="15"/>
                <c:pt idx="0">
                  <c:v>181943313</c:v>
                </c:pt>
                <c:pt idx="1">
                  <c:v>125217974</c:v>
                </c:pt>
                <c:pt idx="2">
                  <c:v>113931470</c:v>
                </c:pt>
                <c:pt idx="5">
                  <c:v>138430303</c:v>
                </c:pt>
                <c:pt idx="7">
                  <c:v>103179193</c:v>
                </c:pt>
                <c:pt idx="8">
                  <c:v>69328272</c:v>
                </c:pt>
                <c:pt idx="9">
                  <c:v>22362109</c:v>
                </c:pt>
                <c:pt idx="10">
                  <c:v>86362113</c:v>
                </c:pt>
                <c:pt idx="11">
                  <c:v>106114896</c:v>
                </c:pt>
                <c:pt idx="12">
                  <c:v>68495332</c:v>
                </c:pt>
                <c:pt idx="13">
                  <c:v>70782060</c:v>
                </c:pt>
                <c:pt idx="14">
                  <c:v>113984531</c:v>
                </c:pt>
              </c:numCache>
            </c:numRef>
          </c:val>
          <c:extLst>
            <c:ext xmlns:c16="http://schemas.microsoft.com/office/drawing/2014/chart" uri="{C3380CC4-5D6E-409C-BE32-E72D297353CC}">
              <c16:uniqueId val="{00000000-2DC4-4558-A296-673BBF37016F}"/>
            </c:ext>
          </c:extLst>
        </c:ser>
        <c:ser>
          <c:idx val="1"/>
          <c:order val="1"/>
          <c:tx>
            <c:strRef>
              <c:f>Dana_Desa!$C$3:$C$4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Dana_Desa!$C$5:$C$20</c:f>
              <c:numCache>
                <c:formatCode>_(* #,##0_);_(* \(#,##0\);_(* "-"??_);_(@_)</c:formatCode>
                <c:ptCount val="15"/>
                <c:pt idx="0">
                  <c:v>161562494</c:v>
                </c:pt>
                <c:pt idx="1">
                  <c:v>170710121</c:v>
                </c:pt>
                <c:pt idx="2">
                  <c:v>113931470</c:v>
                </c:pt>
                <c:pt idx="3">
                  <c:v>0</c:v>
                </c:pt>
                <c:pt idx="4">
                  <c:v>0</c:v>
                </c:pt>
                <c:pt idx="5">
                  <c:v>138512627</c:v>
                </c:pt>
                <c:pt idx="6">
                  <c:v>0</c:v>
                </c:pt>
                <c:pt idx="7">
                  <c:v>103263075</c:v>
                </c:pt>
                <c:pt idx="8">
                  <c:v>69328272</c:v>
                </c:pt>
                <c:pt idx="9">
                  <c:v>23316630</c:v>
                </c:pt>
                <c:pt idx="10">
                  <c:v>86362113</c:v>
                </c:pt>
                <c:pt idx="11">
                  <c:v>106114896</c:v>
                </c:pt>
                <c:pt idx="12">
                  <c:v>68942358</c:v>
                </c:pt>
                <c:pt idx="13">
                  <c:v>71010443</c:v>
                </c:pt>
                <c:pt idx="14">
                  <c:v>113984531</c:v>
                </c:pt>
              </c:numCache>
            </c:numRef>
          </c:val>
          <c:extLst>
            <c:ext xmlns:c16="http://schemas.microsoft.com/office/drawing/2014/chart" uri="{C3380CC4-5D6E-409C-BE32-E72D297353CC}">
              <c16:uniqueId val="{00000001-1D74-4FF1-ACC5-84407A22E7C0}"/>
            </c:ext>
          </c:extLst>
        </c:ser>
        <c:ser>
          <c:idx val="2"/>
          <c:order val="2"/>
          <c:tx>
            <c:strRef>
              <c:f>Dana_Desa!$D$3:$D$4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Dana_Desa!$D$5:$D$20</c:f>
              <c:numCache>
                <c:formatCode>_(* #,##0_);_(* \(#,##0\);_(* "-"??_);_(@_)</c:formatCode>
                <c:ptCount val="15"/>
                <c:pt idx="0">
                  <c:v>149603238</c:v>
                </c:pt>
                <c:pt idx="1">
                  <c:v>160972522</c:v>
                </c:pt>
                <c:pt idx="2">
                  <c:v>100801378</c:v>
                </c:pt>
                <c:pt idx="5">
                  <c:v>126524240</c:v>
                </c:pt>
                <c:pt idx="7">
                  <c:v>94981459</c:v>
                </c:pt>
                <c:pt idx="8">
                  <c:v>57057475</c:v>
                </c:pt>
                <c:pt idx="9">
                  <c:v>11747310</c:v>
                </c:pt>
                <c:pt idx="10">
                  <c:v>74473858</c:v>
                </c:pt>
                <c:pt idx="11">
                  <c:v>94882285</c:v>
                </c:pt>
                <c:pt idx="12">
                  <c:v>57961389</c:v>
                </c:pt>
                <c:pt idx="13">
                  <c:v>58428307</c:v>
                </c:pt>
                <c:pt idx="14">
                  <c:v>101065791</c:v>
                </c:pt>
              </c:numCache>
            </c:numRef>
          </c:val>
          <c:extLst>
            <c:ext xmlns:c16="http://schemas.microsoft.com/office/drawing/2014/chart" uri="{C3380CC4-5D6E-409C-BE32-E72D297353CC}">
              <c16:uniqueId val="{00000000-C012-4B78-B73F-D006ADF15F48}"/>
            </c:ext>
          </c:extLst>
        </c:ser>
        <c:dLbls>
          <c:dLblPos val="inEnd"/>
          <c:showLegendKey val="0"/>
          <c:showVal val="1"/>
          <c:showCatName val="0"/>
          <c:showSerName val="0"/>
          <c:showPercent val="0"/>
          <c:showBubbleSize val="0"/>
        </c:dLbls>
        <c:gapWidth val="182"/>
        <c:axId val="2060241263"/>
        <c:axId val="2060261647"/>
      </c:barChart>
      <c:catAx>
        <c:axId val="206024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61647"/>
        <c:crosses val="autoZero"/>
        <c:auto val="1"/>
        <c:lblAlgn val="ctr"/>
        <c:lblOffset val="100"/>
        <c:noMultiLvlLbl val="0"/>
      </c:catAx>
      <c:valAx>
        <c:axId val="2060261647"/>
        <c:scaling>
          <c:orientation val="minMax"/>
        </c:scaling>
        <c:delete val="1"/>
        <c:axPos val="b"/>
        <c:numFmt formatCode="_(* #,##0_);_(* \(#,##0\);_(* &quot;-&quot;??_);_(@_)" sourceLinked="1"/>
        <c:majorTickMark val="none"/>
        <c:minorTickMark val="none"/>
        <c:tickLblPos val="nextTo"/>
        <c:crossAx val="2060241263"/>
        <c:crosses val="autoZero"/>
        <c:crossBetween val="between"/>
      </c:valAx>
      <c:spPr>
        <a:noFill/>
        <a:ln>
          <a:noFill/>
        </a:ln>
        <a:effectLst/>
      </c:spPr>
    </c:plotArea>
    <c:legend>
      <c:legendPos val="t"/>
      <c:layout>
        <c:manualLayout>
          <c:xMode val="edge"/>
          <c:yMode val="edge"/>
          <c:x val="0.79487560690176173"/>
          <c:y val="0"/>
          <c:w val="0.2051243930982382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Barat.xlsx]DBH!PivotTable5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233336411683397"/>
          <c:y val="6.9444444444444448E-2"/>
          <c:w val="0.62651685699449078"/>
          <c:h val="0.9"/>
        </c:manualLayout>
      </c:layout>
      <c:barChart>
        <c:barDir val="bar"/>
        <c:grouping val="clustered"/>
        <c:varyColors val="0"/>
        <c:ser>
          <c:idx val="0"/>
          <c:order val="0"/>
          <c:tx>
            <c:strRef>
              <c:f>DBH!$B$3:$B$4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DBH!$B$5:$B$20</c:f>
              <c:numCache>
                <c:formatCode>_(* #,##0_);_(* \(#,##0\);_(* "-"??_);_(@_)</c:formatCode>
                <c:ptCount val="15"/>
                <c:pt idx="0">
                  <c:v>2880219</c:v>
                </c:pt>
                <c:pt idx="1">
                  <c:v>6367798</c:v>
                </c:pt>
                <c:pt idx="2">
                  <c:v>4450306</c:v>
                </c:pt>
                <c:pt idx="3">
                  <c:v>6475687</c:v>
                </c:pt>
                <c:pt idx="4">
                  <c:v>35598713</c:v>
                </c:pt>
                <c:pt idx="5">
                  <c:v>4284772</c:v>
                </c:pt>
                <c:pt idx="6">
                  <c:v>4602103</c:v>
                </c:pt>
                <c:pt idx="7">
                  <c:v>8082292</c:v>
                </c:pt>
                <c:pt idx="8">
                  <c:v>2915513</c:v>
                </c:pt>
                <c:pt idx="9">
                  <c:v>5561547</c:v>
                </c:pt>
                <c:pt idx="10">
                  <c:v>2866428</c:v>
                </c:pt>
                <c:pt idx="11">
                  <c:v>3271075</c:v>
                </c:pt>
                <c:pt idx="12">
                  <c:v>2828636</c:v>
                </c:pt>
                <c:pt idx="13">
                  <c:v>2609644</c:v>
                </c:pt>
                <c:pt idx="14">
                  <c:v>3157392</c:v>
                </c:pt>
              </c:numCache>
            </c:numRef>
          </c:val>
          <c:extLst>
            <c:ext xmlns:c16="http://schemas.microsoft.com/office/drawing/2014/chart" uri="{C3380CC4-5D6E-409C-BE32-E72D297353CC}">
              <c16:uniqueId val="{00000000-0AAF-487B-89BF-CC156E888048}"/>
            </c:ext>
          </c:extLst>
        </c:ser>
        <c:ser>
          <c:idx val="1"/>
          <c:order val="1"/>
          <c:tx>
            <c:strRef>
              <c:f>DBH!$C$3:$C$4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DBH!$C$5:$C$20</c:f>
              <c:numCache>
                <c:formatCode>_(* #,##0_);_(* \(#,##0\);_(* "-"??_);_(@_)</c:formatCode>
                <c:ptCount val="15"/>
                <c:pt idx="0">
                  <c:v>2675125</c:v>
                </c:pt>
                <c:pt idx="1">
                  <c:v>5842949</c:v>
                </c:pt>
                <c:pt idx="2">
                  <c:v>4056845</c:v>
                </c:pt>
                <c:pt idx="3">
                  <c:v>5817772</c:v>
                </c:pt>
                <c:pt idx="4">
                  <c:v>31714948</c:v>
                </c:pt>
                <c:pt idx="5">
                  <c:v>3852048</c:v>
                </c:pt>
                <c:pt idx="6">
                  <c:v>4044161</c:v>
                </c:pt>
                <c:pt idx="7">
                  <c:v>7047781</c:v>
                </c:pt>
                <c:pt idx="8">
                  <c:v>2529623</c:v>
                </c:pt>
                <c:pt idx="9">
                  <c:v>5045539</c:v>
                </c:pt>
                <c:pt idx="10">
                  <c:v>2510224</c:v>
                </c:pt>
                <c:pt idx="11">
                  <c:v>2912847</c:v>
                </c:pt>
                <c:pt idx="12">
                  <c:v>2520478</c:v>
                </c:pt>
                <c:pt idx="13">
                  <c:v>2395776</c:v>
                </c:pt>
                <c:pt idx="14">
                  <c:v>2742146</c:v>
                </c:pt>
              </c:numCache>
            </c:numRef>
          </c:val>
          <c:extLst>
            <c:ext xmlns:c16="http://schemas.microsoft.com/office/drawing/2014/chart" uri="{C3380CC4-5D6E-409C-BE32-E72D297353CC}">
              <c16:uniqueId val="{00000001-2B00-47A8-BCC3-BB7DB89273EB}"/>
            </c:ext>
          </c:extLst>
        </c:ser>
        <c:ser>
          <c:idx val="2"/>
          <c:order val="2"/>
          <c:tx>
            <c:strRef>
              <c:f>DBH!$D$3:$D$4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DBH!$D$5:$D$20</c:f>
              <c:numCache>
                <c:formatCode>_(* #,##0_);_(* \(#,##0\);_(* "-"??_);_(@_)</c:formatCode>
                <c:ptCount val="15"/>
                <c:pt idx="0">
                  <c:v>3770134</c:v>
                </c:pt>
                <c:pt idx="1">
                  <c:v>5933972</c:v>
                </c:pt>
                <c:pt idx="2">
                  <c:v>4345460</c:v>
                </c:pt>
                <c:pt idx="3">
                  <c:v>6145825</c:v>
                </c:pt>
                <c:pt idx="4">
                  <c:v>34600361</c:v>
                </c:pt>
                <c:pt idx="5">
                  <c:v>4166690</c:v>
                </c:pt>
                <c:pt idx="6">
                  <c:v>4450716</c:v>
                </c:pt>
                <c:pt idx="7">
                  <c:v>7526385</c:v>
                </c:pt>
                <c:pt idx="8">
                  <c:v>2749752</c:v>
                </c:pt>
                <c:pt idx="9">
                  <c:v>5301346</c:v>
                </c:pt>
                <c:pt idx="10">
                  <c:v>2602132</c:v>
                </c:pt>
                <c:pt idx="11">
                  <c:v>2977756</c:v>
                </c:pt>
                <c:pt idx="12">
                  <c:v>2675267</c:v>
                </c:pt>
                <c:pt idx="13">
                  <c:v>2556344</c:v>
                </c:pt>
                <c:pt idx="14">
                  <c:v>2928919</c:v>
                </c:pt>
              </c:numCache>
            </c:numRef>
          </c:val>
          <c:extLst>
            <c:ext xmlns:c16="http://schemas.microsoft.com/office/drawing/2014/chart" uri="{C3380CC4-5D6E-409C-BE32-E72D297353CC}">
              <c16:uniqueId val="{00000000-D9C0-496B-A418-ECEEED1D83CC}"/>
            </c:ext>
          </c:extLst>
        </c:ser>
        <c:dLbls>
          <c:dLblPos val="inEnd"/>
          <c:showLegendKey val="0"/>
          <c:showVal val="1"/>
          <c:showCatName val="0"/>
          <c:showSerName val="0"/>
          <c:showPercent val="0"/>
          <c:showBubbleSize val="0"/>
        </c:dLbls>
        <c:gapWidth val="182"/>
        <c:axId val="2060303663"/>
        <c:axId val="2060296175"/>
      </c:barChart>
      <c:catAx>
        <c:axId val="2060303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96175"/>
        <c:crosses val="autoZero"/>
        <c:auto val="1"/>
        <c:lblAlgn val="ctr"/>
        <c:lblOffset val="100"/>
        <c:noMultiLvlLbl val="0"/>
      </c:catAx>
      <c:valAx>
        <c:axId val="2060296175"/>
        <c:scaling>
          <c:orientation val="minMax"/>
        </c:scaling>
        <c:delete val="1"/>
        <c:axPos val="b"/>
        <c:numFmt formatCode="_(* #,##0_);_(* \(#,##0\);_(* &quot;-&quot;??_);_(@_)" sourceLinked="1"/>
        <c:majorTickMark val="none"/>
        <c:minorTickMark val="none"/>
        <c:tickLblPos val="nextTo"/>
        <c:crossAx val="2060303663"/>
        <c:crosses val="autoZero"/>
        <c:crossBetween val="between"/>
      </c:valAx>
      <c:spPr>
        <a:noFill/>
        <a:ln>
          <a:noFill/>
        </a:ln>
        <a:effectLst/>
      </c:spPr>
    </c:plotArea>
    <c:legend>
      <c:legendPos val="t"/>
      <c:layout>
        <c:manualLayout>
          <c:xMode val="edge"/>
          <c:yMode val="edge"/>
          <c:x val="0.79604406784279824"/>
          <c:y val="0"/>
          <c:w val="0.2039559321572017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Barat.xlsx]DBH!PivotTable7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194689997532276"/>
          <c:y val="6.6666666666666666E-2"/>
          <c:w val="0.61690332113600199"/>
          <c:h val="0.9027777777777779"/>
        </c:manualLayout>
      </c:layout>
      <c:barChart>
        <c:barDir val="bar"/>
        <c:grouping val="clustered"/>
        <c:varyColors val="0"/>
        <c:ser>
          <c:idx val="0"/>
          <c:order val="0"/>
          <c:tx>
            <c:strRef>
              <c:f>DBH!$G$3:$G$4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DBH!$G$5:$G$20</c:f>
              <c:numCache>
                <c:formatCode>_(* #,##0_);_(* \(#,##0\);_(* "-"??_);_(@_)</c:formatCode>
                <c:ptCount val="15"/>
                <c:pt idx="0">
                  <c:v>1096364</c:v>
                </c:pt>
                <c:pt idx="1">
                  <c:v>1152699</c:v>
                </c:pt>
                <c:pt idx="2">
                  <c:v>836310</c:v>
                </c:pt>
                <c:pt idx="3">
                  <c:v>779595</c:v>
                </c:pt>
                <c:pt idx="4">
                  <c:v>982811</c:v>
                </c:pt>
                <c:pt idx="5">
                  <c:v>1092683</c:v>
                </c:pt>
                <c:pt idx="6">
                  <c:v>892480</c:v>
                </c:pt>
                <c:pt idx="7">
                  <c:v>1004522</c:v>
                </c:pt>
                <c:pt idx="8">
                  <c:v>873906</c:v>
                </c:pt>
                <c:pt idx="9">
                  <c:v>646883</c:v>
                </c:pt>
                <c:pt idx="10">
                  <c:v>1129412</c:v>
                </c:pt>
                <c:pt idx="11">
                  <c:v>1016545</c:v>
                </c:pt>
                <c:pt idx="12">
                  <c:v>1007782</c:v>
                </c:pt>
                <c:pt idx="13">
                  <c:v>935903</c:v>
                </c:pt>
                <c:pt idx="14">
                  <c:v>1200793</c:v>
                </c:pt>
              </c:numCache>
            </c:numRef>
          </c:val>
          <c:extLst>
            <c:ext xmlns:c16="http://schemas.microsoft.com/office/drawing/2014/chart" uri="{C3380CC4-5D6E-409C-BE32-E72D297353CC}">
              <c16:uniqueId val="{00000000-082D-4AD8-B0F5-283A8578C526}"/>
            </c:ext>
          </c:extLst>
        </c:ser>
        <c:ser>
          <c:idx val="1"/>
          <c:order val="1"/>
          <c:tx>
            <c:strRef>
              <c:f>DBH!$H$3:$H$4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DBH!$H$5:$H$20</c:f>
              <c:numCache>
                <c:formatCode>_(* #,##0_);_(* \(#,##0\);_(* "-"??_);_(@_)</c:formatCode>
                <c:ptCount val="15"/>
                <c:pt idx="0">
                  <c:v>4772388</c:v>
                </c:pt>
                <c:pt idx="1">
                  <c:v>8578313</c:v>
                </c:pt>
                <c:pt idx="2">
                  <c:v>3655473</c:v>
                </c:pt>
                <c:pt idx="3">
                  <c:v>10352689</c:v>
                </c:pt>
                <c:pt idx="4">
                  <c:v>3811361</c:v>
                </c:pt>
                <c:pt idx="5">
                  <c:v>3988463</c:v>
                </c:pt>
                <c:pt idx="6">
                  <c:v>6844651</c:v>
                </c:pt>
                <c:pt idx="7">
                  <c:v>5907402</c:v>
                </c:pt>
                <c:pt idx="8">
                  <c:v>3684059</c:v>
                </c:pt>
                <c:pt idx="9">
                  <c:v>3481478</c:v>
                </c:pt>
                <c:pt idx="10">
                  <c:v>3898026</c:v>
                </c:pt>
                <c:pt idx="11">
                  <c:v>3829063</c:v>
                </c:pt>
                <c:pt idx="12">
                  <c:v>3832086</c:v>
                </c:pt>
                <c:pt idx="13">
                  <c:v>4688026</c:v>
                </c:pt>
                <c:pt idx="14">
                  <c:v>3901922</c:v>
                </c:pt>
              </c:numCache>
            </c:numRef>
          </c:val>
          <c:extLst>
            <c:ext xmlns:c16="http://schemas.microsoft.com/office/drawing/2014/chart" uri="{C3380CC4-5D6E-409C-BE32-E72D297353CC}">
              <c16:uniqueId val="{00000001-447A-4887-9516-8F9F5BC11494}"/>
            </c:ext>
          </c:extLst>
        </c:ser>
        <c:ser>
          <c:idx val="2"/>
          <c:order val="2"/>
          <c:tx>
            <c:strRef>
              <c:f>DBH!$I$3:$I$4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DBH!$I$5:$I$20</c:f>
              <c:numCache>
                <c:formatCode>_(* #,##0_);_(* \(#,##0\);_(* "-"??_);_(@_)</c:formatCode>
                <c:ptCount val="15"/>
                <c:pt idx="0">
                  <c:v>10558240</c:v>
                </c:pt>
                <c:pt idx="1">
                  <c:v>12522635</c:v>
                </c:pt>
                <c:pt idx="2">
                  <c:v>4683192</c:v>
                </c:pt>
                <c:pt idx="3">
                  <c:v>32077753</c:v>
                </c:pt>
                <c:pt idx="4">
                  <c:v>4702900</c:v>
                </c:pt>
                <c:pt idx="5">
                  <c:v>4973240</c:v>
                </c:pt>
                <c:pt idx="6">
                  <c:v>9026591</c:v>
                </c:pt>
                <c:pt idx="7">
                  <c:v>16810910</c:v>
                </c:pt>
                <c:pt idx="8">
                  <c:v>4561379</c:v>
                </c:pt>
                <c:pt idx="9">
                  <c:v>4360596</c:v>
                </c:pt>
                <c:pt idx="10">
                  <c:v>4826236</c:v>
                </c:pt>
                <c:pt idx="11">
                  <c:v>4795243</c:v>
                </c:pt>
                <c:pt idx="12">
                  <c:v>4982356</c:v>
                </c:pt>
                <c:pt idx="13">
                  <c:v>10434903</c:v>
                </c:pt>
                <c:pt idx="14">
                  <c:v>4705115</c:v>
                </c:pt>
              </c:numCache>
            </c:numRef>
          </c:val>
          <c:extLst>
            <c:ext xmlns:c16="http://schemas.microsoft.com/office/drawing/2014/chart" uri="{C3380CC4-5D6E-409C-BE32-E72D297353CC}">
              <c16:uniqueId val="{00000000-0D8F-49B2-B8AC-10FBD949AE32}"/>
            </c:ext>
          </c:extLst>
        </c:ser>
        <c:dLbls>
          <c:dLblPos val="inEnd"/>
          <c:showLegendKey val="0"/>
          <c:showVal val="1"/>
          <c:showCatName val="0"/>
          <c:showSerName val="0"/>
          <c:showPercent val="0"/>
          <c:showBubbleSize val="0"/>
        </c:dLbls>
        <c:gapWidth val="182"/>
        <c:axId val="77369327"/>
        <c:axId val="77361423"/>
      </c:barChart>
      <c:catAx>
        <c:axId val="7736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61423"/>
        <c:crosses val="autoZero"/>
        <c:auto val="1"/>
        <c:lblAlgn val="ctr"/>
        <c:lblOffset val="100"/>
        <c:noMultiLvlLbl val="0"/>
      </c:catAx>
      <c:valAx>
        <c:axId val="77361423"/>
        <c:scaling>
          <c:orientation val="minMax"/>
        </c:scaling>
        <c:delete val="1"/>
        <c:axPos val="b"/>
        <c:numFmt formatCode="_(* #,##0_);_(* \(#,##0\);_(* &quot;-&quot;??_);_(@_)" sourceLinked="1"/>
        <c:majorTickMark val="none"/>
        <c:minorTickMark val="none"/>
        <c:tickLblPos val="nextTo"/>
        <c:crossAx val="77369327"/>
        <c:crosses val="autoZero"/>
        <c:crossBetween val="between"/>
      </c:valAx>
      <c:spPr>
        <a:noFill/>
        <a:ln>
          <a:noFill/>
        </a:ln>
        <a:effectLst/>
      </c:spPr>
    </c:plotArea>
    <c:legend>
      <c:legendPos val="t"/>
      <c:layout>
        <c:manualLayout>
          <c:xMode val="edge"/>
          <c:yMode val="edge"/>
          <c:x val="0.79609448213320577"/>
          <c:y val="1.1905074365704284E-3"/>
          <c:w val="0.2039055178667942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Barat.xlsx]DBH!PivotTable8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15:layout>
                <c:manualLayout>
                  <c:w val="0.23586419753086416"/>
                  <c:h val="0.1336111111111111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194689997532276"/>
          <c:y val="7.2222222222222215E-2"/>
          <c:w val="0.61690332113600199"/>
          <c:h val="0.89722222222222214"/>
        </c:manualLayout>
      </c:layout>
      <c:barChart>
        <c:barDir val="bar"/>
        <c:grouping val="clustered"/>
        <c:varyColors val="0"/>
        <c:ser>
          <c:idx val="0"/>
          <c:order val="0"/>
          <c:tx>
            <c:strRef>
              <c:f>DBH!$L$3:$L$4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DBH!$L$5:$L$20</c:f>
              <c:numCache>
                <c:formatCode>_(* #,##0_);_(* \(#,##0\);_(* "-"??_);_(@_)</c:formatCode>
                <c:ptCount val="15"/>
              </c:numCache>
            </c:numRef>
          </c:val>
          <c:extLst>
            <c:ext xmlns:c16="http://schemas.microsoft.com/office/drawing/2014/chart" uri="{C3380CC4-5D6E-409C-BE32-E72D297353CC}">
              <c16:uniqueId val="{00000000-8928-4800-9A54-E67E0A5B33D8}"/>
            </c:ext>
          </c:extLst>
        </c:ser>
        <c:ser>
          <c:idx val="1"/>
          <c:order val="1"/>
          <c:tx>
            <c:strRef>
              <c:f>DBH!$M$3:$M$4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DBH!$M$5:$M$20</c:f>
              <c:numCache>
                <c:formatCode>_(* #,##0_);_(* \(#,##0\);_(* "-"??_);_(@_)</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E4FC-413F-B922-DBF96E5DE030}"/>
            </c:ext>
          </c:extLst>
        </c:ser>
        <c:ser>
          <c:idx val="2"/>
          <c:order val="2"/>
          <c:tx>
            <c:strRef>
              <c:f>DBH!$N$3:$N$4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DBH!$N$5:$N$20</c:f>
              <c:numCache>
                <c:formatCode>_(* #,##0_);_(* \(#,##0\);_(* "-"??_);_(@_)</c:formatCode>
                <c:ptCount val="15"/>
              </c:numCache>
            </c:numRef>
          </c:val>
          <c:extLst>
            <c:ext xmlns:c16="http://schemas.microsoft.com/office/drawing/2014/chart" uri="{C3380CC4-5D6E-409C-BE32-E72D297353CC}">
              <c16:uniqueId val="{00000000-2AAD-4D72-BA85-63664F1DBD2B}"/>
            </c:ext>
          </c:extLst>
        </c:ser>
        <c:dLbls>
          <c:dLblPos val="inEnd"/>
          <c:showLegendKey val="0"/>
          <c:showVal val="1"/>
          <c:showCatName val="0"/>
          <c:showSerName val="0"/>
          <c:showPercent val="0"/>
          <c:showBubbleSize val="0"/>
        </c:dLbls>
        <c:gapWidth val="182"/>
        <c:axId val="77316495"/>
        <c:axId val="77304847"/>
      </c:barChart>
      <c:catAx>
        <c:axId val="7731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04847"/>
        <c:crosses val="autoZero"/>
        <c:auto val="1"/>
        <c:lblAlgn val="ctr"/>
        <c:lblOffset val="100"/>
        <c:noMultiLvlLbl val="0"/>
      </c:catAx>
      <c:valAx>
        <c:axId val="77304847"/>
        <c:scaling>
          <c:orientation val="minMax"/>
        </c:scaling>
        <c:delete val="1"/>
        <c:axPos val="b"/>
        <c:numFmt formatCode="_(* #,##0_);_(* \(#,##0\);_(* &quot;-&quot;??_);_(@_)" sourceLinked="1"/>
        <c:majorTickMark val="none"/>
        <c:minorTickMark val="none"/>
        <c:tickLblPos val="nextTo"/>
        <c:crossAx val="77316495"/>
        <c:crosses val="autoZero"/>
        <c:crossBetween val="between"/>
      </c:valAx>
      <c:spPr>
        <a:noFill/>
        <a:ln>
          <a:noFill/>
        </a:ln>
        <a:effectLst/>
      </c:spPr>
    </c:plotArea>
    <c:legend>
      <c:legendPos val="t"/>
      <c:layout>
        <c:manualLayout>
          <c:xMode val="edge"/>
          <c:yMode val="edge"/>
          <c:x val="0.79614489642361308"/>
          <c:y val="0"/>
          <c:w val="0.2038551035763867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Barat.xlsx]DBH!PivotTable9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194689997532276"/>
          <c:y val="6.9444444444444448E-2"/>
          <c:w val="0.61690332113600199"/>
          <c:h val="0.9"/>
        </c:manualLayout>
      </c:layout>
      <c:barChart>
        <c:barDir val="bar"/>
        <c:grouping val="clustered"/>
        <c:varyColors val="0"/>
        <c:ser>
          <c:idx val="0"/>
          <c:order val="0"/>
          <c:tx>
            <c:strRef>
              <c:f>DBH!$Q$3:$Q$4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DBH!$Q$5:$Q$20</c:f>
              <c:numCache>
                <c:formatCode>_(* #,##0_);_(* \(#,##0\);_(* "-"??_);_(@_)</c:formatCode>
                <c:ptCount val="15"/>
                <c:pt idx="0">
                  <c:v>3935305</c:v>
                </c:pt>
                <c:pt idx="1">
                  <c:v>1740808</c:v>
                </c:pt>
                <c:pt idx="2">
                  <c:v>1740808</c:v>
                </c:pt>
                <c:pt idx="3">
                  <c:v>2338721</c:v>
                </c:pt>
                <c:pt idx="4">
                  <c:v>1742124</c:v>
                </c:pt>
                <c:pt idx="5">
                  <c:v>2525024</c:v>
                </c:pt>
                <c:pt idx="6">
                  <c:v>1740808</c:v>
                </c:pt>
                <c:pt idx="7">
                  <c:v>8090387</c:v>
                </c:pt>
                <c:pt idx="8">
                  <c:v>1740808</c:v>
                </c:pt>
                <c:pt idx="9">
                  <c:v>1824162</c:v>
                </c:pt>
                <c:pt idx="10">
                  <c:v>1891363</c:v>
                </c:pt>
                <c:pt idx="11">
                  <c:v>1793818</c:v>
                </c:pt>
                <c:pt idx="12">
                  <c:v>2458069</c:v>
                </c:pt>
                <c:pt idx="13">
                  <c:v>6313960</c:v>
                </c:pt>
                <c:pt idx="14">
                  <c:v>1740808</c:v>
                </c:pt>
              </c:numCache>
            </c:numRef>
          </c:val>
          <c:extLst>
            <c:ext xmlns:c16="http://schemas.microsoft.com/office/drawing/2014/chart" uri="{C3380CC4-5D6E-409C-BE32-E72D297353CC}">
              <c16:uniqueId val="{00000000-D87B-484F-A934-D6BAF57DE465}"/>
            </c:ext>
          </c:extLst>
        </c:ser>
        <c:ser>
          <c:idx val="1"/>
          <c:order val="1"/>
          <c:tx>
            <c:strRef>
              <c:f>DBH!$R$3:$R$4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DBH!$R$5:$R$20</c:f>
              <c:numCache>
                <c:formatCode>_(* #,##0_);_(* \(#,##0\);_(* "-"??_);_(@_)</c:formatCode>
                <c:ptCount val="15"/>
                <c:pt idx="0">
                  <c:v>17291081</c:v>
                </c:pt>
                <c:pt idx="1">
                  <c:v>5225115</c:v>
                </c:pt>
                <c:pt idx="2">
                  <c:v>5258395</c:v>
                </c:pt>
                <c:pt idx="3">
                  <c:v>46295296</c:v>
                </c:pt>
                <c:pt idx="4">
                  <c:v>5225115</c:v>
                </c:pt>
                <c:pt idx="5">
                  <c:v>6006359</c:v>
                </c:pt>
                <c:pt idx="6">
                  <c:v>5225115</c:v>
                </c:pt>
                <c:pt idx="7">
                  <c:v>17204803</c:v>
                </c:pt>
                <c:pt idx="8">
                  <c:v>5225115</c:v>
                </c:pt>
                <c:pt idx="9">
                  <c:v>5467871</c:v>
                </c:pt>
                <c:pt idx="10">
                  <c:v>5577569</c:v>
                </c:pt>
                <c:pt idx="11">
                  <c:v>5271155</c:v>
                </c:pt>
                <c:pt idx="12">
                  <c:v>6484405</c:v>
                </c:pt>
                <c:pt idx="13">
                  <c:v>15043323</c:v>
                </c:pt>
                <c:pt idx="14">
                  <c:v>5225115</c:v>
                </c:pt>
              </c:numCache>
            </c:numRef>
          </c:val>
          <c:extLst>
            <c:ext xmlns:c16="http://schemas.microsoft.com/office/drawing/2014/chart" uri="{C3380CC4-5D6E-409C-BE32-E72D297353CC}">
              <c16:uniqueId val="{00000001-07D7-49FD-938A-B937C541D0C0}"/>
            </c:ext>
          </c:extLst>
        </c:ser>
        <c:ser>
          <c:idx val="2"/>
          <c:order val="2"/>
          <c:tx>
            <c:strRef>
              <c:f>DBH!$S$3:$S$4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DBH!$S$5:$S$20</c:f>
              <c:numCache>
                <c:formatCode>_(* #,##0_);_(* \(#,##0\);_(* "-"??_);_(@_)</c:formatCode>
                <c:ptCount val="15"/>
                <c:pt idx="0">
                  <c:v>31185189</c:v>
                </c:pt>
                <c:pt idx="1">
                  <c:v>10857379</c:v>
                </c:pt>
                <c:pt idx="2">
                  <c:v>12271951</c:v>
                </c:pt>
                <c:pt idx="3">
                  <c:v>101598747</c:v>
                </c:pt>
                <c:pt idx="4">
                  <c:v>10857379</c:v>
                </c:pt>
                <c:pt idx="5">
                  <c:v>12353674</c:v>
                </c:pt>
                <c:pt idx="6">
                  <c:v>10857379</c:v>
                </c:pt>
                <c:pt idx="7">
                  <c:v>34842058</c:v>
                </c:pt>
                <c:pt idx="8">
                  <c:v>10857379</c:v>
                </c:pt>
                <c:pt idx="9">
                  <c:v>10955949</c:v>
                </c:pt>
                <c:pt idx="10">
                  <c:v>11052104</c:v>
                </c:pt>
                <c:pt idx="11">
                  <c:v>10895870</c:v>
                </c:pt>
                <c:pt idx="12">
                  <c:v>13457519</c:v>
                </c:pt>
                <c:pt idx="13">
                  <c:v>23995553</c:v>
                </c:pt>
                <c:pt idx="14">
                  <c:v>10857379</c:v>
                </c:pt>
              </c:numCache>
            </c:numRef>
          </c:val>
          <c:extLst>
            <c:ext xmlns:c16="http://schemas.microsoft.com/office/drawing/2014/chart" uri="{C3380CC4-5D6E-409C-BE32-E72D297353CC}">
              <c16:uniqueId val="{00000000-5784-4FBB-A4E0-DCF4307B9F50}"/>
            </c:ext>
          </c:extLst>
        </c:ser>
        <c:dLbls>
          <c:dLblPos val="inEnd"/>
          <c:showLegendKey val="0"/>
          <c:showVal val="1"/>
          <c:showCatName val="0"/>
          <c:showSerName val="0"/>
          <c:showPercent val="0"/>
          <c:showBubbleSize val="0"/>
        </c:dLbls>
        <c:gapWidth val="182"/>
        <c:axId val="77326479"/>
        <c:axId val="77327727"/>
      </c:barChart>
      <c:catAx>
        <c:axId val="7732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27727"/>
        <c:crosses val="autoZero"/>
        <c:auto val="1"/>
        <c:lblAlgn val="ctr"/>
        <c:lblOffset val="100"/>
        <c:noMultiLvlLbl val="0"/>
      </c:catAx>
      <c:valAx>
        <c:axId val="77327727"/>
        <c:scaling>
          <c:orientation val="minMax"/>
        </c:scaling>
        <c:delete val="1"/>
        <c:axPos val="b"/>
        <c:numFmt formatCode="_(* #,##0_);_(* \(#,##0\);_(* &quot;-&quot;??_);_(@_)" sourceLinked="1"/>
        <c:majorTickMark val="none"/>
        <c:minorTickMark val="none"/>
        <c:tickLblPos val="nextTo"/>
        <c:crossAx val="77326479"/>
        <c:crosses val="autoZero"/>
        <c:crossBetween val="between"/>
      </c:valAx>
      <c:spPr>
        <a:noFill/>
        <a:ln>
          <a:noFill/>
        </a:ln>
        <a:effectLst/>
      </c:spPr>
    </c:plotArea>
    <c:legend>
      <c:legendPos val="t"/>
      <c:layout>
        <c:manualLayout>
          <c:xMode val="edge"/>
          <c:yMode val="edge"/>
          <c:x val="0.79563923957688332"/>
          <c:y val="3.3068678915135611E-3"/>
          <c:w val="0.2043607604231166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Barat.xlsx]DBH!PivotTable10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579231431871823"/>
          <c:y val="6.9444444444444448E-2"/>
          <c:w val="0.61305790679260652"/>
          <c:h val="0.9"/>
        </c:manualLayout>
      </c:layout>
      <c:barChart>
        <c:barDir val="bar"/>
        <c:grouping val="clustered"/>
        <c:varyColors val="0"/>
        <c:ser>
          <c:idx val="0"/>
          <c:order val="0"/>
          <c:tx>
            <c:strRef>
              <c:f>DBH!$V$3:$V$4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DBH!$V$5:$V$20</c:f>
              <c:numCache>
                <c:formatCode>_(* #,##0_);_(* \(#,##0\);_(* "-"??_);_(@_)</c:formatCode>
                <c:ptCount val="15"/>
                <c:pt idx="0">
                  <c:v>11482</c:v>
                </c:pt>
                <c:pt idx="1">
                  <c:v>7722</c:v>
                </c:pt>
                <c:pt idx="2">
                  <c:v>7662</c:v>
                </c:pt>
                <c:pt idx="3">
                  <c:v>7662</c:v>
                </c:pt>
                <c:pt idx="4">
                  <c:v>7662</c:v>
                </c:pt>
                <c:pt idx="5">
                  <c:v>7662</c:v>
                </c:pt>
                <c:pt idx="6">
                  <c:v>7662</c:v>
                </c:pt>
                <c:pt idx="7">
                  <c:v>7662</c:v>
                </c:pt>
                <c:pt idx="8">
                  <c:v>7662</c:v>
                </c:pt>
                <c:pt idx="9">
                  <c:v>7662</c:v>
                </c:pt>
                <c:pt idx="10">
                  <c:v>7662</c:v>
                </c:pt>
                <c:pt idx="11">
                  <c:v>7662</c:v>
                </c:pt>
                <c:pt idx="12">
                  <c:v>7662</c:v>
                </c:pt>
                <c:pt idx="13">
                  <c:v>7662</c:v>
                </c:pt>
                <c:pt idx="14">
                  <c:v>7662</c:v>
                </c:pt>
              </c:numCache>
            </c:numRef>
          </c:val>
          <c:extLst>
            <c:ext xmlns:c16="http://schemas.microsoft.com/office/drawing/2014/chart" uri="{C3380CC4-5D6E-409C-BE32-E72D297353CC}">
              <c16:uniqueId val="{00000000-F5E4-4D79-A918-32E4619ED8DF}"/>
            </c:ext>
          </c:extLst>
        </c:ser>
        <c:ser>
          <c:idx val="1"/>
          <c:order val="1"/>
          <c:tx>
            <c:strRef>
              <c:f>DBH!$W$3:$W$4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DBH!$W$5:$W$20</c:f>
              <c:numCache>
                <c:formatCode>_(* #,##0_);_(* \(#,##0\);_(* "-"??_);_(@_)</c:formatCode>
                <c:ptCount val="15"/>
                <c:pt idx="0">
                  <c:v>41051</c:v>
                </c:pt>
                <c:pt idx="1">
                  <c:v>14231</c:v>
                </c:pt>
                <c:pt idx="2">
                  <c:v>14231</c:v>
                </c:pt>
                <c:pt idx="3">
                  <c:v>14231</c:v>
                </c:pt>
                <c:pt idx="4">
                  <c:v>14231</c:v>
                </c:pt>
                <c:pt idx="5">
                  <c:v>15454</c:v>
                </c:pt>
                <c:pt idx="6">
                  <c:v>14231</c:v>
                </c:pt>
                <c:pt idx="7">
                  <c:v>14231</c:v>
                </c:pt>
                <c:pt idx="8">
                  <c:v>14231</c:v>
                </c:pt>
                <c:pt idx="9">
                  <c:v>14231</c:v>
                </c:pt>
                <c:pt idx="10">
                  <c:v>91791</c:v>
                </c:pt>
                <c:pt idx="11">
                  <c:v>26685</c:v>
                </c:pt>
                <c:pt idx="12">
                  <c:v>17076</c:v>
                </c:pt>
                <c:pt idx="13">
                  <c:v>78318</c:v>
                </c:pt>
                <c:pt idx="14">
                  <c:v>14231</c:v>
                </c:pt>
              </c:numCache>
            </c:numRef>
          </c:val>
          <c:extLst>
            <c:ext xmlns:c16="http://schemas.microsoft.com/office/drawing/2014/chart" uri="{C3380CC4-5D6E-409C-BE32-E72D297353CC}">
              <c16:uniqueId val="{00000001-031F-4B88-BC42-539808762673}"/>
            </c:ext>
          </c:extLst>
        </c:ser>
        <c:ser>
          <c:idx val="2"/>
          <c:order val="2"/>
          <c:tx>
            <c:strRef>
              <c:f>DBH!$X$3:$X$4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DBH!$X$5:$X$20</c:f>
              <c:numCache>
                <c:formatCode>_(* #,##0_);_(* \(#,##0\);_(* "-"??_);_(@_)</c:formatCode>
                <c:ptCount val="15"/>
                <c:pt idx="0">
                  <c:v>906</c:v>
                </c:pt>
                <c:pt idx="1">
                  <c:v>906</c:v>
                </c:pt>
                <c:pt idx="2">
                  <c:v>906</c:v>
                </c:pt>
                <c:pt idx="3">
                  <c:v>906</c:v>
                </c:pt>
                <c:pt idx="4">
                  <c:v>906</c:v>
                </c:pt>
                <c:pt idx="5">
                  <c:v>906</c:v>
                </c:pt>
                <c:pt idx="6">
                  <c:v>906</c:v>
                </c:pt>
                <c:pt idx="7">
                  <c:v>906</c:v>
                </c:pt>
                <c:pt idx="8">
                  <c:v>906</c:v>
                </c:pt>
                <c:pt idx="9">
                  <c:v>906</c:v>
                </c:pt>
                <c:pt idx="10">
                  <c:v>2573</c:v>
                </c:pt>
                <c:pt idx="11">
                  <c:v>906</c:v>
                </c:pt>
                <c:pt idx="12">
                  <c:v>906</c:v>
                </c:pt>
                <c:pt idx="13">
                  <c:v>11014</c:v>
                </c:pt>
                <c:pt idx="14">
                  <c:v>906</c:v>
                </c:pt>
              </c:numCache>
            </c:numRef>
          </c:val>
          <c:extLst>
            <c:ext xmlns:c16="http://schemas.microsoft.com/office/drawing/2014/chart" uri="{C3380CC4-5D6E-409C-BE32-E72D297353CC}">
              <c16:uniqueId val="{00000000-F904-4347-8BA8-BEA3777E4414}"/>
            </c:ext>
          </c:extLst>
        </c:ser>
        <c:dLbls>
          <c:dLblPos val="inEnd"/>
          <c:showLegendKey val="0"/>
          <c:showVal val="1"/>
          <c:showCatName val="0"/>
          <c:showSerName val="0"/>
          <c:showPercent val="0"/>
          <c:showBubbleSize val="0"/>
        </c:dLbls>
        <c:gapWidth val="182"/>
        <c:axId val="77396367"/>
        <c:axId val="77383887"/>
      </c:barChart>
      <c:catAx>
        <c:axId val="7739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83887"/>
        <c:crosses val="autoZero"/>
        <c:auto val="1"/>
        <c:lblAlgn val="ctr"/>
        <c:lblOffset val="100"/>
        <c:noMultiLvlLbl val="0"/>
      </c:catAx>
      <c:valAx>
        <c:axId val="77383887"/>
        <c:scaling>
          <c:orientation val="minMax"/>
        </c:scaling>
        <c:delete val="1"/>
        <c:axPos val="b"/>
        <c:numFmt formatCode="_(* #,##0_);_(* \(#,##0\);_(* &quot;-&quot;??_);_(@_)" sourceLinked="1"/>
        <c:majorTickMark val="none"/>
        <c:minorTickMark val="none"/>
        <c:tickLblPos val="nextTo"/>
        <c:crossAx val="77396367"/>
        <c:crosses val="autoZero"/>
        <c:crossBetween val="between"/>
      </c:valAx>
      <c:spPr>
        <a:noFill/>
        <a:ln>
          <a:noFill/>
        </a:ln>
        <a:effectLst/>
      </c:spPr>
    </c:plotArea>
    <c:legend>
      <c:legendPos val="t"/>
      <c:layout>
        <c:manualLayout>
          <c:xMode val="edge"/>
          <c:yMode val="edge"/>
          <c:x val="0.79556520778105966"/>
          <c:y val="5.2909011373578302E-4"/>
          <c:w val="0.20443479221894034"/>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Barat.xlsx]DBH!PivotTable11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617877846022955"/>
          <c:y val="6.6666666666666666E-2"/>
          <c:w val="0.62267144265109531"/>
          <c:h val="0.9027777777777779"/>
        </c:manualLayout>
      </c:layout>
      <c:barChart>
        <c:barDir val="bar"/>
        <c:grouping val="clustered"/>
        <c:varyColors val="0"/>
        <c:ser>
          <c:idx val="0"/>
          <c:order val="0"/>
          <c:tx>
            <c:strRef>
              <c:f>DBH!$AA$3:$AA$4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DBH!$AA$5:$AA$20</c:f>
              <c:numCache>
                <c:formatCode>_(* #,##0_);_(* \(#,##0\);_(* "-"??_);_(@_)</c:formatCode>
                <c:ptCount val="15"/>
                <c:pt idx="0">
                  <c:v>1418361</c:v>
                </c:pt>
                <c:pt idx="1">
                  <c:v>1418361</c:v>
                </c:pt>
                <c:pt idx="2">
                  <c:v>1418361</c:v>
                </c:pt>
                <c:pt idx="3">
                  <c:v>1418361</c:v>
                </c:pt>
                <c:pt idx="4">
                  <c:v>1418361</c:v>
                </c:pt>
                <c:pt idx="5">
                  <c:v>1418361</c:v>
                </c:pt>
                <c:pt idx="6">
                  <c:v>1418361</c:v>
                </c:pt>
                <c:pt idx="7">
                  <c:v>1418361</c:v>
                </c:pt>
                <c:pt idx="8">
                  <c:v>1418361</c:v>
                </c:pt>
                <c:pt idx="9">
                  <c:v>1418361</c:v>
                </c:pt>
                <c:pt idx="10">
                  <c:v>1418361</c:v>
                </c:pt>
                <c:pt idx="11">
                  <c:v>1418361</c:v>
                </c:pt>
                <c:pt idx="12">
                  <c:v>1418361</c:v>
                </c:pt>
                <c:pt idx="13">
                  <c:v>1418361</c:v>
                </c:pt>
                <c:pt idx="14">
                  <c:v>1418361</c:v>
                </c:pt>
              </c:numCache>
            </c:numRef>
          </c:val>
          <c:extLst>
            <c:ext xmlns:c16="http://schemas.microsoft.com/office/drawing/2014/chart" uri="{C3380CC4-5D6E-409C-BE32-E72D297353CC}">
              <c16:uniqueId val="{00000000-0745-42C5-B94E-59AC55E02EE3}"/>
            </c:ext>
          </c:extLst>
        </c:ser>
        <c:ser>
          <c:idx val="1"/>
          <c:order val="1"/>
          <c:tx>
            <c:strRef>
              <c:f>DBH!$AB$3:$AB$4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DBH!$AB$5:$AB$20</c:f>
              <c:numCache>
                <c:formatCode>_(* #,##0_);_(* \(#,##0\);_(* "-"??_);_(@_)</c:formatCode>
                <c:ptCount val="15"/>
                <c:pt idx="0">
                  <c:v>1128319</c:v>
                </c:pt>
                <c:pt idx="1">
                  <c:v>1128319</c:v>
                </c:pt>
                <c:pt idx="2">
                  <c:v>1128319</c:v>
                </c:pt>
                <c:pt idx="3">
                  <c:v>1128319</c:v>
                </c:pt>
                <c:pt idx="4">
                  <c:v>1128319</c:v>
                </c:pt>
                <c:pt idx="5">
                  <c:v>1128319</c:v>
                </c:pt>
                <c:pt idx="6">
                  <c:v>1128319</c:v>
                </c:pt>
                <c:pt idx="7">
                  <c:v>1128319</c:v>
                </c:pt>
                <c:pt idx="8">
                  <c:v>1128319</c:v>
                </c:pt>
                <c:pt idx="9">
                  <c:v>1128319</c:v>
                </c:pt>
                <c:pt idx="10">
                  <c:v>1128319</c:v>
                </c:pt>
                <c:pt idx="11">
                  <c:v>1128319</c:v>
                </c:pt>
                <c:pt idx="12">
                  <c:v>1128319</c:v>
                </c:pt>
                <c:pt idx="13">
                  <c:v>1128319</c:v>
                </c:pt>
                <c:pt idx="14">
                  <c:v>1128319</c:v>
                </c:pt>
              </c:numCache>
            </c:numRef>
          </c:val>
          <c:extLst>
            <c:ext xmlns:c16="http://schemas.microsoft.com/office/drawing/2014/chart" uri="{C3380CC4-5D6E-409C-BE32-E72D297353CC}">
              <c16:uniqueId val="{00000001-6BF5-49B6-BE2F-46280C2223CD}"/>
            </c:ext>
          </c:extLst>
        </c:ser>
        <c:ser>
          <c:idx val="2"/>
          <c:order val="2"/>
          <c:tx>
            <c:strRef>
              <c:f>DBH!$AC$3:$AC$4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DBH!$AC$5:$AC$20</c:f>
              <c:numCache>
                <c:formatCode>_(* #,##0_);_(* \(#,##0\);_(* "-"??_);_(@_)</c:formatCode>
                <c:ptCount val="15"/>
                <c:pt idx="0">
                  <c:v>1958311</c:v>
                </c:pt>
                <c:pt idx="1">
                  <c:v>1958311</c:v>
                </c:pt>
                <c:pt idx="2">
                  <c:v>1958311</c:v>
                </c:pt>
                <c:pt idx="3">
                  <c:v>1958311</c:v>
                </c:pt>
                <c:pt idx="4">
                  <c:v>1958311</c:v>
                </c:pt>
                <c:pt idx="5">
                  <c:v>1958311</c:v>
                </c:pt>
                <c:pt idx="6">
                  <c:v>1958311</c:v>
                </c:pt>
                <c:pt idx="7">
                  <c:v>1958311</c:v>
                </c:pt>
                <c:pt idx="8">
                  <c:v>1958311</c:v>
                </c:pt>
                <c:pt idx="9">
                  <c:v>1958311</c:v>
                </c:pt>
                <c:pt idx="10">
                  <c:v>1958311</c:v>
                </c:pt>
                <c:pt idx="11">
                  <c:v>1958311</c:v>
                </c:pt>
                <c:pt idx="12">
                  <c:v>1958311</c:v>
                </c:pt>
                <c:pt idx="13">
                  <c:v>1958311</c:v>
                </c:pt>
                <c:pt idx="14">
                  <c:v>1958311</c:v>
                </c:pt>
              </c:numCache>
            </c:numRef>
          </c:val>
          <c:extLst>
            <c:ext xmlns:c16="http://schemas.microsoft.com/office/drawing/2014/chart" uri="{C3380CC4-5D6E-409C-BE32-E72D297353CC}">
              <c16:uniqueId val="{00000000-D841-4BAB-9E37-8BB91ADE8C82}"/>
            </c:ext>
          </c:extLst>
        </c:ser>
        <c:dLbls>
          <c:dLblPos val="inEnd"/>
          <c:showLegendKey val="0"/>
          <c:showVal val="1"/>
          <c:showCatName val="0"/>
          <c:showSerName val="0"/>
          <c:showPercent val="0"/>
          <c:showBubbleSize val="0"/>
        </c:dLbls>
        <c:gapWidth val="182"/>
        <c:axId val="2060330287"/>
        <c:axId val="2060319887"/>
      </c:barChart>
      <c:catAx>
        <c:axId val="2060330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19887"/>
        <c:crosses val="autoZero"/>
        <c:auto val="1"/>
        <c:lblAlgn val="ctr"/>
        <c:lblOffset val="100"/>
        <c:noMultiLvlLbl val="0"/>
      </c:catAx>
      <c:valAx>
        <c:axId val="2060319887"/>
        <c:scaling>
          <c:orientation val="minMax"/>
        </c:scaling>
        <c:delete val="1"/>
        <c:axPos val="b"/>
        <c:numFmt formatCode="_(* #,##0_);_(* \(#,##0\);_(* &quot;-&quot;??_);_(@_)" sourceLinked="1"/>
        <c:majorTickMark val="none"/>
        <c:minorTickMark val="none"/>
        <c:tickLblPos val="nextTo"/>
        <c:crossAx val="2060330287"/>
        <c:crosses val="autoZero"/>
        <c:crossBetween val="between"/>
      </c:valAx>
      <c:spPr>
        <a:noFill/>
        <a:ln>
          <a:noFill/>
        </a:ln>
        <a:effectLst/>
      </c:spPr>
    </c:plotArea>
    <c:legend>
      <c:legendPos val="t"/>
      <c:layout>
        <c:manualLayout>
          <c:xMode val="edge"/>
          <c:yMode val="edge"/>
          <c:x val="0.79308022230733943"/>
          <c:y val="0"/>
          <c:w val="0.20691977769266057"/>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Barat.xlsx]DBH!PivotTable12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617877846022955"/>
          <c:y val="6.6666666666666666E-2"/>
          <c:w val="0.62267144265109531"/>
          <c:h val="0.9027777777777779"/>
        </c:manualLayout>
      </c:layout>
      <c:barChart>
        <c:barDir val="bar"/>
        <c:grouping val="clustered"/>
        <c:varyColors val="0"/>
        <c:ser>
          <c:idx val="0"/>
          <c:order val="0"/>
          <c:tx>
            <c:strRef>
              <c:f>DBH!$AF$3:$AF$4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DBH!$AF$5:$AF$20</c:f>
              <c:numCache>
                <c:formatCode>_(* #,##0_);_(* \(#,##0\);_(* "-"??_);_(@_)</c:formatCode>
                <c:ptCount val="15"/>
                <c:pt idx="0">
                  <c:v>492866</c:v>
                </c:pt>
                <c:pt idx="1">
                  <c:v>2941247</c:v>
                </c:pt>
                <c:pt idx="2">
                  <c:v>492866</c:v>
                </c:pt>
                <c:pt idx="3">
                  <c:v>492866</c:v>
                </c:pt>
                <c:pt idx="4">
                  <c:v>525829</c:v>
                </c:pt>
                <c:pt idx="5">
                  <c:v>517668</c:v>
                </c:pt>
                <c:pt idx="6">
                  <c:v>4183878</c:v>
                </c:pt>
                <c:pt idx="7">
                  <c:v>693585</c:v>
                </c:pt>
                <c:pt idx="8">
                  <c:v>492866</c:v>
                </c:pt>
                <c:pt idx="9">
                  <c:v>492866</c:v>
                </c:pt>
                <c:pt idx="10">
                  <c:v>492866</c:v>
                </c:pt>
                <c:pt idx="11">
                  <c:v>502233</c:v>
                </c:pt>
                <c:pt idx="12">
                  <c:v>492866</c:v>
                </c:pt>
                <c:pt idx="13">
                  <c:v>492866</c:v>
                </c:pt>
                <c:pt idx="14">
                  <c:v>492866</c:v>
                </c:pt>
              </c:numCache>
            </c:numRef>
          </c:val>
          <c:extLst>
            <c:ext xmlns:c16="http://schemas.microsoft.com/office/drawing/2014/chart" uri="{C3380CC4-5D6E-409C-BE32-E72D297353CC}">
              <c16:uniqueId val="{00000000-7698-49A7-9A5B-E8BB25EAF0D4}"/>
            </c:ext>
          </c:extLst>
        </c:ser>
        <c:ser>
          <c:idx val="1"/>
          <c:order val="1"/>
          <c:tx>
            <c:strRef>
              <c:f>DBH!$AG$3:$AG$4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DBH!$AG$5:$AG$20</c:f>
              <c:numCache>
                <c:formatCode>_(* #,##0_);_(* \(#,##0\);_(* "-"??_);_(@_)</c:formatCode>
                <c:ptCount val="15"/>
                <c:pt idx="0">
                  <c:v>545181</c:v>
                </c:pt>
                <c:pt idx="1">
                  <c:v>3793622</c:v>
                </c:pt>
                <c:pt idx="2">
                  <c:v>545181</c:v>
                </c:pt>
                <c:pt idx="3">
                  <c:v>545181</c:v>
                </c:pt>
                <c:pt idx="4">
                  <c:v>584161</c:v>
                </c:pt>
                <c:pt idx="5">
                  <c:v>572112</c:v>
                </c:pt>
                <c:pt idx="6">
                  <c:v>3617496</c:v>
                </c:pt>
                <c:pt idx="7">
                  <c:v>772684</c:v>
                </c:pt>
                <c:pt idx="8">
                  <c:v>545181</c:v>
                </c:pt>
                <c:pt idx="9">
                  <c:v>545181</c:v>
                </c:pt>
                <c:pt idx="10">
                  <c:v>545181</c:v>
                </c:pt>
                <c:pt idx="11">
                  <c:v>552268</c:v>
                </c:pt>
                <c:pt idx="12">
                  <c:v>545181</c:v>
                </c:pt>
                <c:pt idx="13">
                  <c:v>545181</c:v>
                </c:pt>
                <c:pt idx="14">
                  <c:v>545181</c:v>
                </c:pt>
              </c:numCache>
            </c:numRef>
          </c:val>
          <c:extLst>
            <c:ext xmlns:c16="http://schemas.microsoft.com/office/drawing/2014/chart" uri="{C3380CC4-5D6E-409C-BE32-E72D297353CC}">
              <c16:uniqueId val="{00000001-B4C5-4198-A31B-9E12E7A72F3F}"/>
            </c:ext>
          </c:extLst>
        </c:ser>
        <c:ser>
          <c:idx val="2"/>
          <c:order val="2"/>
          <c:tx>
            <c:strRef>
              <c:f>DBH!$AH$3:$AH$4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DBH!$AH$5:$AH$20</c:f>
              <c:numCache>
                <c:formatCode>_(* #,##0_);_(* \(#,##0\);_(* "-"??_);_(@_)</c:formatCode>
                <c:ptCount val="15"/>
                <c:pt idx="0">
                  <c:v>1321810</c:v>
                </c:pt>
                <c:pt idx="1">
                  <c:v>10183987</c:v>
                </c:pt>
                <c:pt idx="2">
                  <c:v>1300742</c:v>
                </c:pt>
                <c:pt idx="3">
                  <c:v>1300742</c:v>
                </c:pt>
                <c:pt idx="4">
                  <c:v>1393085</c:v>
                </c:pt>
                <c:pt idx="5">
                  <c:v>1364543</c:v>
                </c:pt>
                <c:pt idx="6">
                  <c:v>8527039</c:v>
                </c:pt>
                <c:pt idx="7">
                  <c:v>1839692</c:v>
                </c:pt>
                <c:pt idx="8">
                  <c:v>1300742</c:v>
                </c:pt>
                <c:pt idx="9">
                  <c:v>1308753</c:v>
                </c:pt>
                <c:pt idx="10">
                  <c:v>1300742</c:v>
                </c:pt>
                <c:pt idx="11">
                  <c:v>1317532</c:v>
                </c:pt>
                <c:pt idx="12">
                  <c:v>1386274</c:v>
                </c:pt>
                <c:pt idx="13">
                  <c:v>1300742</c:v>
                </c:pt>
                <c:pt idx="14">
                  <c:v>1300742</c:v>
                </c:pt>
              </c:numCache>
            </c:numRef>
          </c:val>
          <c:extLst>
            <c:ext xmlns:c16="http://schemas.microsoft.com/office/drawing/2014/chart" uri="{C3380CC4-5D6E-409C-BE32-E72D297353CC}">
              <c16:uniqueId val="{00000000-12C7-47C7-AC5C-2971A73D4EAC}"/>
            </c:ext>
          </c:extLst>
        </c:ser>
        <c:dLbls>
          <c:dLblPos val="inEnd"/>
          <c:showLegendKey val="0"/>
          <c:showVal val="1"/>
          <c:showCatName val="0"/>
          <c:showSerName val="0"/>
          <c:showPercent val="0"/>
          <c:showBubbleSize val="0"/>
        </c:dLbls>
        <c:gapWidth val="182"/>
        <c:axId val="1920113455"/>
        <c:axId val="1920120943"/>
      </c:barChart>
      <c:catAx>
        <c:axId val="192011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20943"/>
        <c:crosses val="autoZero"/>
        <c:auto val="1"/>
        <c:lblAlgn val="ctr"/>
        <c:lblOffset val="100"/>
        <c:noMultiLvlLbl val="0"/>
      </c:catAx>
      <c:valAx>
        <c:axId val="1920120943"/>
        <c:scaling>
          <c:orientation val="minMax"/>
        </c:scaling>
        <c:delete val="1"/>
        <c:axPos val="b"/>
        <c:numFmt formatCode="_(* #,##0_);_(* \(#,##0\);_(* &quot;-&quot;??_);_(@_)" sourceLinked="1"/>
        <c:majorTickMark val="none"/>
        <c:minorTickMark val="none"/>
        <c:tickLblPos val="nextTo"/>
        <c:crossAx val="1920113455"/>
        <c:crosses val="autoZero"/>
        <c:crossBetween val="between"/>
      </c:valAx>
      <c:spPr>
        <a:noFill/>
        <a:ln>
          <a:noFill/>
        </a:ln>
        <a:effectLst/>
      </c:spPr>
    </c:plotArea>
    <c:legend>
      <c:legendPos val="t"/>
      <c:layout>
        <c:manualLayout>
          <c:xMode val="edge"/>
          <c:yMode val="edge"/>
          <c:x val="0.79642966903699619"/>
          <c:y val="0"/>
          <c:w val="0.2035703309630037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Barat.xlsx]IPM!PivotTable13</c:name>
    <c:fmtId val="6"/>
  </c:pivotSource>
  <c:chart>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IPM!$B$5:$B$6</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IPM!$A$7:$A$22</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IPM!$B$7:$B$22</c:f>
              <c:numCache>
                <c:formatCode>General</c:formatCode>
                <c:ptCount val="15"/>
                <c:pt idx="0">
                  <c:v>64.11</c:v>
                </c:pt>
                <c:pt idx="1">
                  <c:v>70.62</c:v>
                </c:pt>
                <c:pt idx="2">
                  <c:v>70.58</c:v>
                </c:pt>
                <c:pt idx="3">
                  <c:v>69.040000000000006</c:v>
                </c:pt>
                <c:pt idx="4">
                  <c:v>66.430000000000007</c:v>
                </c:pt>
                <c:pt idx="5">
                  <c:v>67.11</c:v>
                </c:pt>
                <c:pt idx="6">
                  <c:v>72.97</c:v>
                </c:pt>
                <c:pt idx="7">
                  <c:v>72.05</c:v>
                </c:pt>
                <c:pt idx="8">
                  <c:v>72.58</c:v>
                </c:pt>
                <c:pt idx="9">
                  <c:v>65.459999999999994</c:v>
                </c:pt>
                <c:pt idx="10">
                  <c:v>71.73</c:v>
                </c:pt>
                <c:pt idx="11">
                  <c:v>73.92</c:v>
                </c:pt>
                <c:pt idx="12">
                  <c:v>70.36</c:v>
                </c:pt>
                <c:pt idx="13">
                  <c:v>73.83</c:v>
                </c:pt>
                <c:pt idx="14">
                  <c:v>76.11</c:v>
                </c:pt>
              </c:numCache>
            </c:numRef>
          </c:val>
          <c:extLst>
            <c:ext xmlns:c16="http://schemas.microsoft.com/office/drawing/2014/chart" uri="{C3380CC4-5D6E-409C-BE32-E72D297353CC}">
              <c16:uniqueId val="{00000000-0BFC-461C-9339-84D56BA7ABAE}"/>
            </c:ext>
          </c:extLst>
        </c:ser>
        <c:ser>
          <c:idx val="1"/>
          <c:order val="1"/>
          <c:tx>
            <c:strRef>
              <c:f>IPM!$C$5:$C$6</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IPM!$A$7:$A$22</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IPM!$C$7:$C$22</c:f>
              <c:numCache>
                <c:formatCode>General</c:formatCode>
                <c:ptCount val="15"/>
                <c:pt idx="0">
                  <c:v>64.36</c:v>
                </c:pt>
                <c:pt idx="1">
                  <c:v>71.38</c:v>
                </c:pt>
                <c:pt idx="2">
                  <c:v>71.05</c:v>
                </c:pt>
                <c:pt idx="3">
                  <c:v>69.59</c:v>
                </c:pt>
                <c:pt idx="4">
                  <c:v>66.59</c:v>
                </c:pt>
                <c:pt idx="5">
                  <c:v>67.319999999999993</c:v>
                </c:pt>
                <c:pt idx="6">
                  <c:v>73.45</c:v>
                </c:pt>
                <c:pt idx="7">
                  <c:v>72.56</c:v>
                </c:pt>
                <c:pt idx="8">
                  <c:v>73.12</c:v>
                </c:pt>
                <c:pt idx="9">
                  <c:v>66.069999999999993</c:v>
                </c:pt>
                <c:pt idx="10">
                  <c:v>71.88</c:v>
                </c:pt>
                <c:pt idx="11">
                  <c:v>74.150000000000006</c:v>
                </c:pt>
                <c:pt idx="12">
                  <c:v>70.599999999999994</c:v>
                </c:pt>
                <c:pt idx="13">
                  <c:v>74.150000000000006</c:v>
                </c:pt>
                <c:pt idx="14">
                  <c:v>76.5</c:v>
                </c:pt>
              </c:numCache>
            </c:numRef>
          </c:val>
          <c:extLst>
            <c:ext xmlns:c16="http://schemas.microsoft.com/office/drawing/2014/chart" uri="{C3380CC4-5D6E-409C-BE32-E72D297353CC}">
              <c16:uniqueId val="{00000001-9215-44AB-A753-DC2F6E339B4F}"/>
            </c:ext>
          </c:extLst>
        </c:ser>
        <c:ser>
          <c:idx val="2"/>
          <c:order val="2"/>
          <c:tx>
            <c:strRef>
              <c:f>IPM!$D$5:$D$6</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IPM!$A$7:$A$22</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IPM!$D$7:$D$22</c:f>
              <c:numCache>
                <c:formatCode>General</c:formatCode>
                <c:ptCount val="15"/>
              </c:numCache>
            </c:numRef>
          </c:val>
          <c:extLst>
            <c:ext xmlns:c16="http://schemas.microsoft.com/office/drawing/2014/chart" uri="{C3380CC4-5D6E-409C-BE32-E72D297353CC}">
              <c16:uniqueId val="{00000001-1731-42A3-B2DF-38C4C4C2091E}"/>
            </c:ext>
          </c:extLst>
        </c:ser>
        <c:dLbls>
          <c:dLblPos val="inEnd"/>
          <c:showLegendKey val="0"/>
          <c:showVal val="1"/>
          <c:showCatName val="0"/>
          <c:showSerName val="0"/>
          <c:showPercent val="0"/>
          <c:showBubbleSize val="0"/>
        </c:dLbls>
        <c:gapWidth val="80"/>
        <c:overlap val="25"/>
        <c:axId val="200959839"/>
        <c:axId val="200966495"/>
      </c:barChart>
      <c:catAx>
        <c:axId val="20095983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200966495"/>
        <c:crosses val="autoZero"/>
        <c:auto val="1"/>
        <c:lblAlgn val="ctr"/>
        <c:lblOffset val="100"/>
        <c:noMultiLvlLbl val="0"/>
      </c:catAx>
      <c:valAx>
        <c:axId val="200966495"/>
        <c:scaling>
          <c:orientation val="minMax"/>
        </c:scaling>
        <c:delete val="1"/>
        <c:axPos val="l"/>
        <c:numFmt formatCode="General" sourceLinked="1"/>
        <c:majorTickMark val="none"/>
        <c:minorTickMark val="none"/>
        <c:tickLblPos val="nextTo"/>
        <c:crossAx val="200959839"/>
        <c:crosses val="autoZero"/>
        <c:crossBetween val="between"/>
      </c:valAx>
      <c:spPr>
        <a:noFill/>
        <a:ln>
          <a:noFill/>
        </a:ln>
        <a:effectLst/>
      </c:spPr>
    </c:plotArea>
    <c:legend>
      <c:legendPos val="t"/>
      <c:layout>
        <c:manualLayout>
          <c:xMode val="edge"/>
          <c:yMode val="edge"/>
          <c:x val="0.89963994090193711"/>
          <c:y val="0"/>
          <c:w val="0.1003600590980628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Barat.xlsx]Pengangguran!PivotTable6</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Pengangguran!$B$3:$B$4</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Pengangguran!$B$5:$B$20</c:f>
              <c:numCache>
                <c:formatCode>_(* #,##0.00_);_(* \(#,##0.00\);_(* "-"??_);_(@_)</c:formatCode>
                <c:ptCount val="15"/>
                <c:pt idx="0">
                  <c:v>64.010000000000005</c:v>
                </c:pt>
                <c:pt idx="1">
                  <c:v>62.34</c:v>
                </c:pt>
                <c:pt idx="2">
                  <c:v>64.56</c:v>
                </c:pt>
                <c:pt idx="3">
                  <c:v>61.73</c:v>
                </c:pt>
                <c:pt idx="4">
                  <c:v>58.63</c:v>
                </c:pt>
                <c:pt idx="5">
                  <c:v>67.09</c:v>
                </c:pt>
                <c:pt idx="6">
                  <c:v>59.59</c:v>
                </c:pt>
                <c:pt idx="7">
                  <c:v>61.64</c:v>
                </c:pt>
                <c:pt idx="8">
                  <c:v>65.14</c:v>
                </c:pt>
                <c:pt idx="9">
                  <c:v>66.48</c:v>
                </c:pt>
                <c:pt idx="10">
                  <c:v>64.75</c:v>
                </c:pt>
                <c:pt idx="11">
                  <c:v>64.34</c:v>
                </c:pt>
                <c:pt idx="12">
                  <c:v>66.94</c:v>
                </c:pt>
                <c:pt idx="13">
                  <c:v>63.51</c:v>
                </c:pt>
                <c:pt idx="14">
                  <c:v>80.97</c:v>
                </c:pt>
              </c:numCache>
            </c:numRef>
          </c:val>
          <c:extLst>
            <c:ext xmlns:c16="http://schemas.microsoft.com/office/drawing/2014/chart" uri="{C3380CC4-5D6E-409C-BE32-E72D297353CC}">
              <c16:uniqueId val="{00000000-CEE9-4312-A7D0-0B1AC523C5CD}"/>
            </c:ext>
          </c:extLst>
        </c:ser>
        <c:ser>
          <c:idx val="1"/>
          <c:order val="1"/>
          <c:tx>
            <c:strRef>
              <c:f>Pengangguran!$C$3:$C$4</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Pengangguran!$C$5:$C$20</c:f>
              <c:numCache>
                <c:formatCode>_(* #,##0.00_);_(* \(#,##0.00\);_(* "-"??_);_(@_)</c:formatCode>
                <c:ptCount val="15"/>
                <c:pt idx="0">
                  <c:v>62.06</c:v>
                </c:pt>
                <c:pt idx="1">
                  <c:v>59.41</c:v>
                </c:pt>
                <c:pt idx="2">
                  <c:v>63.6</c:v>
                </c:pt>
                <c:pt idx="3">
                  <c:v>62.22</c:v>
                </c:pt>
                <c:pt idx="4">
                  <c:v>59.08</c:v>
                </c:pt>
                <c:pt idx="5">
                  <c:v>63.04</c:v>
                </c:pt>
                <c:pt idx="6">
                  <c:v>57.9</c:v>
                </c:pt>
                <c:pt idx="7">
                  <c:v>61.99</c:v>
                </c:pt>
                <c:pt idx="8">
                  <c:v>63.09</c:v>
                </c:pt>
                <c:pt idx="9">
                  <c:v>64.77</c:v>
                </c:pt>
                <c:pt idx="10">
                  <c:v>64.430000000000007</c:v>
                </c:pt>
                <c:pt idx="11">
                  <c:v>64.87</c:v>
                </c:pt>
                <c:pt idx="12">
                  <c:v>65.069999999999993</c:v>
                </c:pt>
                <c:pt idx="13">
                  <c:v>59.05</c:v>
                </c:pt>
                <c:pt idx="14">
                  <c:v>79.19</c:v>
                </c:pt>
              </c:numCache>
            </c:numRef>
          </c:val>
          <c:extLst>
            <c:ext xmlns:c16="http://schemas.microsoft.com/office/drawing/2014/chart" uri="{C3380CC4-5D6E-409C-BE32-E72D297353CC}">
              <c16:uniqueId val="{00000001-2E0C-45AD-9B4A-22FB634C4299}"/>
            </c:ext>
          </c:extLst>
        </c:ser>
        <c:ser>
          <c:idx val="2"/>
          <c:order val="2"/>
          <c:tx>
            <c:strRef>
              <c:f>Pengangguran!$D$3:$D$4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Pengangguran!$D$5:$D$20</c:f>
              <c:numCache>
                <c:formatCode>_(* #,##0.00_);_(* \(#,##0.00\);_(* "-"??_);_(@_)</c:formatCode>
                <c:ptCount val="15"/>
              </c:numCache>
            </c:numRef>
          </c:val>
          <c:extLst>
            <c:ext xmlns:c16="http://schemas.microsoft.com/office/drawing/2014/chart" uri="{C3380CC4-5D6E-409C-BE32-E72D297353CC}">
              <c16:uniqueId val="{00000001-5D3F-4B0B-917E-B13353B5E923}"/>
            </c:ext>
          </c:extLst>
        </c:ser>
        <c:dLbls>
          <c:dLblPos val="inEnd"/>
          <c:showLegendKey val="0"/>
          <c:showVal val="1"/>
          <c:showCatName val="0"/>
          <c:showSerName val="0"/>
          <c:showPercent val="0"/>
          <c:showBubbleSize val="0"/>
        </c:dLbls>
        <c:gapWidth val="80"/>
        <c:overlap val="25"/>
        <c:axId val="1893184864"/>
        <c:axId val="1893195680"/>
      </c:barChart>
      <c:catAx>
        <c:axId val="189318486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893195680"/>
        <c:crosses val="autoZero"/>
        <c:auto val="1"/>
        <c:lblAlgn val="ctr"/>
        <c:lblOffset val="100"/>
        <c:noMultiLvlLbl val="0"/>
      </c:catAx>
      <c:valAx>
        <c:axId val="1893195680"/>
        <c:scaling>
          <c:orientation val="minMax"/>
        </c:scaling>
        <c:delete val="1"/>
        <c:axPos val="l"/>
        <c:numFmt formatCode="_(* #,##0.00_);_(* \(#,##0.00\);_(* &quot;-&quot;??_);_(@_)" sourceLinked="1"/>
        <c:majorTickMark val="none"/>
        <c:minorTickMark val="none"/>
        <c:tickLblPos val="nextTo"/>
        <c:crossAx val="1893184864"/>
        <c:crosses val="autoZero"/>
        <c:crossBetween val="between"/>
      </c:valAx>
      <c:spPr>
        <a:noFill/>
        <a:ln>
          <a:noFill/>
        </a:ln>
        <a:effectLst/>
      </c:spPr>
    </c:plotArea>
    <c:legend>
      <c:legendPos val="t"/>
      <c:layout>
        <c:manualLayout>
          <c:xMode val="edge"/>
          <c:yMode val="edge"/>
          <c:x val="0.81180052493438315"/>
          <c:y val="0"/>
          <c:w val="0.1881994883949755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8888888888881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IPM!$A$2</c:f>
              <c:strCache>
                <c:ptCount val="1"/>
                <c:pt idx="0">
                  <c:v>IPM (dalam %)</c:v>
                </c:pt>
              </c:strCache>
            </c:strRef>
          </c:tx>
          <c:spPr>
            <a:ln w="25400" cap="rnd">
              <a:solidFill>
                <a:schemeClr val="lt1"/>
              </a:solidFill>
              <a:round/>
            </a:ln>
            <a:effectLst>
              <a:outerShdw dist="25400" dir="2700000" algn="tl" rotWithShape="0">
                <a:schemeClr val="accent1"/>
              </a:outerShdw>
            </a:effectLst>
          </c:spPr>
          <c:marker>
            <c:symbol val="none"/>
          </c:marker>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1381944444444445"/>
                      <c:h val="0.27510444006999124"/>
                    </c:manualLayout>
                  </c15:layout>
                </c:ext>
                <c:ext xmlns:c16="http://schemas.microsoft.com/office/drawing/2014/chart" uri="{C3380CC4-5D6E-409C-BE32-E72D297353CC}">
                  <c16:uniqueId val="{00000002-51D3-410A-BC00-B19A76E75D6B}"/>
                </c:ext>
              </c:extLst>
            </c:dLbl>
            <c:dLbl>
              <c:idx val="1"/>
              <c:dLblPos val="ctr"/>
              <c:showLegendKey val="0"/>
              <c:showVal val="1"/>
              <c:showCatName val="0"/>
              <c:showSerName val="0"/>
              <c:showPercent val="0"/>
              <c:showBubbleSize val="0"/>
              <c:extLst>
                <c:ext xmlns:c15="http://schemas.microsoft.com/office/drawing/2012/chart" uri="{CE6537A1-D6FC-4f65-9D91-7224C49458BB}">
                  <c15:layout>
                    <c:manualLayout>
                      <c:w val="0.22770833333333335"/>
                      <c:h val="0.27510444006999124"/>
                    </c:manualLayout>
                  </c15:layout>
                </c:ext>
                <c:ext xmlns:c16="http://schemas.microsoft.com/office/drawing/2014/chart" uri="{C3380CC4-5D6E-409C-BE32-E72D297353CC}">
                  <c16:uniqueId val="{00000003-51D3-410A-BC00-B19A76E75D6B}"/>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IPM!$B$1:$C$1</c:f>
              <c:numCache>
                <c:formatCode>General</c:formatCode>
                <c:ptCount val="2"/>
                <c:pt idx="0">
                  <c:v>2020</c:v>
                </c:pt>
                <c:pt idx="1">
                  <c:v>2021</c:v>
                </c:pt>
              </c:numCache>
            </c:numRef>
          </c:cat>
          <c:val>
            <c:numRef>
              <c:f>IPM!$B$2:$C$2</c:f>
              <c:numCache>
                <c:formatCode>_(* #,##0.00_);_(* \(#,##0.00\);_(* "-"??_);_(@_)</c:formatCode>
                <c:ptCount val="2"/>
                <c:pt idx="0">
                  <c:v>70.460000000000008</c:v>
                </c:pt>
                <c:pt idx="1">
                  <c:v>70.851333333333329</c:v>
                </c:pt>
              </c:numCache>
            </c:numRef>
          </c:val>
          <c:smooth val="0"/>
          <c:extLst>
            <c:ext xmlns:c16="http://schemas.microsoft.com/office/drawing/2014/chart" uri="{C3380CC4-5D6E-409C-BE32-E72D297353CC}">
              <c16:uniqueId val="{00000000-51D3-410A-BC00-B19A76E75D6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24291023"/>
        <c:axId val="1724293519"/>
      </c:lineChart>
      <c:catAx>
        <c:axId val="1724291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724293519"/>
        <c:crosses val="autoZero"/>
        <c:auto val="1"/>
        <c:lblAlgn val="ctr"/>
        <c:lblOffset val="100"/>
        <c:noMultiLvlLbl val="0"/>
      </c:catAx>
      <c:valAx>
        <c:axId val="1724293519"/>
        <c:scaling>
          <c:orientation val="minMax"/>
        </c:scaling>
        <c:delete val="1"/>
        <c:axPos val="l"/>
        <c:numFmt formatCode="_(* #,##0.00_);_(* \(#,##0.00\);_(* &quot;-&quot;??_);_(@_)" sourceLinked="1"/>
        <c:majorTickMark val="none"/>
        <c:minorTickMark val="none"/>
        <c:tickLblPos val="nextTo"/>
        <c:crossAx val="172429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860017497813119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6.1111111111111109E-2"/>
          <c:y val="0.14881944444444445"/>
          <c:w val="0.87777777777777777"/>
          <c:h val="0.69008147419072619"/>
        </c:manualLayout>
      </c:layout>
      <c:lineChart>
        <c:grouping val="standard"/>
        <c:varyColors val="0"/>
        <c:ser>
          <c:idx val="0"/>
          <c:order val="0"/>
          <c:tx>
            <c:strRef>
              <c:f>IPM!$K$2</c:f>
              <c:strCache>
                <c:ptCount val="1"/>
                <c:pt idx="0">
                  <c:v>AHH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layout>
                <c:manualLayout>
                  <c:x val="-0.23304133858267717"/>
                  <c:y val="6.9447178477690923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715277777777775"/>
                    </c:manualLayout>
                  </c15:layout>
                </c:ext>
                <c:ext xmlns:c16="http://schemas.microsoft.com/office/drawing/2014/chart" uri="{C3380CC4-5D6E-409C-BE32-E72D297353CC}">
                  <c16:uniqueId val="{00000002-3529-4081-8C85-28A1007FAE22}"/>
                </c:ext>
              </c:extLst>
            </c:dLbl>
            <c:dLbl>
              <c:idx val="1"/>
              <c:layout>
                <c:manualLayout>
                  <c:x val="-8.9180446194225715E-2"/>
                  <c:y val="2.7340332456851278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02083333333333"/>
                    </c:manualLayout>
                  </c15:layout>
                </c:ext>
                <c:ext xmlns:c16="http://schemas.microsoft.com/office/drawing/2014/chart" uri="{C3380CC4-5D6E-409C-BE32-E72D297353CC}">
                  <c16:uniqueId val="{00000003-3529-4081-8C85-28A1007FAE22}"/>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IPM!$L$1:$M$1</c:f>
              <c:numCache>
                <c:formatCode>General</c:formatCode>
                <c:ptCount val="2"/>
                <c:pt idx="0">
                  <c:v>2020</c:v>
                </c:pt>
                <c:pt idx="1">
                  <c:v>2021</c:v>
                </c:pt>
              </c:numCache>
            </c:numRef>
          </c:cat>
          <c:val>
            <c:numRef>
              <c:f>IPM!$L$2:$M$2</c:f>
              <c:numCache>
                <c:formatCode>_(* #,##0.00_);_(* \(#,##0.00\);_(* "-"??_);_(@_)</c:formatCode>
                <c:ptCount val="2"/>
                <c:pt idx="0">
                  <c:v>69.884</c:v>
                </c:pt>
                <c:pt idx="1">
                  <c:v>69.956000000000003</c:v>
                </c:pt>
              </c:numCache>
            </c:numRef>
          </c:val>
          <c:smooth val="0"/>
          <c:extLst>
            <c:ext xmlns:c16="http://schemas.microsoft.com/office/drawing/2014/chart" uri="{C3380CC4-5D6E-409C-BE32-E72D297353CC}">
              <c16:uniqueId val="{00000000-3529-4081-8C85-28A1007FAE2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66499327"/>
        <c:axId val="1666517215"/>
      </c:lineChart>
      <c:catAx>
        <c:axId val="16664993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66517215"/>
        <c:crosses val="autoZero"/>
        <c:auto val="1"/>
        <c:lblAlgn val="ctr"/>
        <c:lblOffset val="100"/>
        <c:noMultiLvlLbl val="0"/>
      </c:catAx>
      <c:valAx>
        <c:axId val="1666517215"/>
        <c:scaling>
          <c:orientation val="minMax"/>
        </c:scaling>
        <c:delete val="1"/>
        <c:axPos val="l"/>
        <c:numFmt formatCode="_(* #,##0.00_);_(* \(#,##0.00\);_(* &quot;-&quot;??_);_(@_)" sourceLinked="1"/>
        <c:majorTickMark val="none"/>
        <c:minorTickMark val="none"/>
        <c:tickLblPos val="nextTo"/>
        <c:crossAx val="166649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779527559086722E-5"/>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IPM!$P$2</c:f>
              <c:strCache>
                <c:ptCount val="1"/>
                <c:pt idx="0">
                  <c:v>HLS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dLblPos val="ctr"/>
              <c:showLegendKey val="0"/>
              <c:showVal val="1"/>
              <c:showCatName val="0"/>
              <c:showSerName val="0"/>
              <c:showPercent val="0"/>
              <c:showBubbleSize val="0"/>
              <c:extLst>
                <c:ext xmlns:c15="http://schemas.microsoft.com/office/drawing/2012/chart" uri="{CE6537A1-D6FC-4f65-9D91-7224C49458BB}">
                  <c15:layout>
                    <c:manualLayout>
                      <c:w val="0.23830577427821523"/>
                      <c:h val="0.23104166666666665"/>
                    </c:manualLayout>
                  </c15:layout>
                </c:ext>
                <c:ext xmlns:c16="http://schemas.microsoft.com/office/drawing/2014/chart" uri="{C3380CC4-5D6E-409C-BE32-E72D297353CC}">
                  <c16:uniqueId val="{00000000-CF28-4CDF-AC17-8E33E74B94F6}"/>
                </c:ext>
              </c:extLst>
            </c:dLbl>
            <c:dLbl>
              <c:idx val="1"/>
              <c:layout>
                <c:manualLayout>
                  <c:x val="-0.13859755030621174"/>
                  <c:y val="-7.6388888888888895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0.216083552055993"/>
                      <c:h val="0.29354166666666665"/>
                    </c:manualLayout>
                  </c15:layout>
                </c:ext>
                <c:ext xmlns:c16="http://schemas.microsoft.com/office/drawing/2014/chart" uri="{C3380CC4-5D6E-409C-BE32-E72D297353CC}">
                  <c16:uniqueId val="{00000001-CF28-4CDF-AC17-8E33E74B94F6}"/>
                </c:ext>
              </c:extLst>
            </c:dLbl>
            <c:spPr>
              <a:solidFill>
                <a:schemeClr val="accent1"/>
              </a:solidFill>
              <a:ln>
                <a:noFill/>
              </a:ln>
              <a:effectLst/>
            </c:spPr>
            <c:txPr>
              <a:bodyPr rot="0" spcFirstLastPara="1" vertOverflow="ellipsis" vert="horz" wrap="square" anchor="ctr" anchorCtr="1"/>
              <a:lstStyle/>
              <a:p>
                <a:pPr>
                  <a:defRPr sz="14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IPM!$Q$1:$R$1</c:f>
              <c:numCache>
                <c:formatCode>General</c:formatCode>
                <c:ptCount val="2"/>
                <c:pt idx="0">
                  <c:v>2020</c:v>
                </c:pt>
                <c:pt idx="1">
                  <c:v>2021</c:v>
                </c:pt>
              </c:numCache>
            </c:numRef>
          </c:cat>
          <c:val>
            <c:numRef>
              <c:f>IPM!$Q$2:$R$2</c:f>
              <c:numCache>
                <c:formatCode>_(* #,##0.00_);_(* \(#,##0.00\);_(* "-"??_);_(@_)</c:formatCode>
                <c:ptCount val="2"/>
                <c:pt idx="0">
                  <c:v>12.623333333333333</c:v>
                </c:pt>
                <c:pt idx="1">
                  <c:v>12.731999999999999</c:v>
                </c:pt>
              </c:numCache>
            </c:numRef>
          </c:val>
          <c:smooth val="0"/>
          <c:extLst>
            <c:ext xmlns:c16="http://schemas.microsoft.com/office/drawing/2014/chart" uri="{C3380CC4-5D6E-409C-BE32-E72D297353CC}">
              <c16:uniqueId val="{00000002-CF28-4CDF-AC17-8E33E74B94F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76639"/>
        <c:axId val="1676582463"/>
      </c:lineChart>
      <c:catAx>
        <c:axId val="1676576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30" baseline="0">
                <a:solidFill>
                  <a:schemeClr val="lt1"/>
                </a:solidFill>
                <a:latin typeface="+mn-lt"/>
                <a:ea typeface="+mn-ea"/>
                <a:cs typeface="+mn-cs"/>
              </a:defRPr>
            </a:pPr>
            <a:endParaRPr lang="id-ID"/>
          </a:p>
        </c:txPr>
        <c:crossAx val="1676582463"/>
        <c:crosses val="autoZero"/>
        <c:auto val="1"/>
        <c:lblAlgn val="ctr"/>
        <c:lblOffset val="100"/>
        <c:noMultiLvlLbl val="0"/>
      </c:catAx>
      <c:valAx>
        <c:axId val="1676582463"/>
        <c:scaling>
          <c:orientation val="minMax"/>
        </c:scaling>
        <c:delete val="1"/>
        <c:axPos val="l"/>
        <c:numFmt formatCode="_(* #,##0.00_);_(* \(#,##0.00\);_(* &quot;-&quot;??_);_(@_)" sourceLinked="1"/>
        <c:majorTickMark val="none"/>
        <c:minorTickMark val="none"/>
        <c:tickLblPos val="nextTo"/>
        <c:crossAx val="167657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cap="none" baseline="0"/>
      </a:pPr>
      <a:endParaRPr lang="id-ID"/>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526684164479438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IPM!$U$2</c:f>
              <c:strCache>
                <c:ptCount val="1"/>
                <c:pt idx="0">
                  <c:v>RLS (tahun)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IPM!$V$1:$W$1</c:f>
              <c:numCache>
                <c:formatCode>General</c:formatCode>
                <c:ptCount val="2"/>
                <c:pt idx="0">
                  <c:v>2020</c:v>
                </c:pt>
                <c:pt idx="1">
                  <c:v>2021</c:v>
                </c:pt>
              </c:numCache>
            </c:numRef>
          </c:cat>
          <c:val>
            <c:numRef>
              <c:f>IPM!$V$2:$W$2</c:f>
              <c:numCache>
                <c:formatCode>_(* #,##0.00_);_(* \(#,##0.00\);_(* "-"??_);_(@_)</c:formatCode>
                <c:ptCount val="2"/>
                <c:pt idx="0">
                  <c:v>7.4933333333333341</c:v>
                </c:pt>
                <c:pt idx="1">
                  <c:v>7.5893333333333324</c:v>
                </c:pt>
              </c:numCache>
            </c:numRef>
          </c:val>
          <c:smooth val="0"/>
          <c:extLst>
            <c:ext xmlns:c16="http://schemas.microsoft.com/office/drawing/2014/chart" uri="{C3380CC4-5D6E-409C-BE32-E72D297353CC}">
              <c16:uniqueId val="{00000000-C510-444D-9B7D-4E9100B6A37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89951"/>
        <c:axId val="1676582879"/>
      </c:lineChart>
      <c:catAx>
        <c:axId val="1676589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6582879"/>
        <c:crosses val="autoZero"/>
        <c:auto val="1"/>
        <c:lblAlgn val="ctr"/>
        <c:lblOffset val="100"/>
        <c:noMultiLvlLbl val="0"/>
      </c:catAx>
      <c:valAx>
        <c:axId val="1676582879"/>
        <c:scaling>
          <c:orientation val="minMax"/>
        </c:scaling>
        <c:delete val="1"/>
        <c:axPos val="l"/>
        <c:numFmt formatCode="_(* #,##0.00_);_(* \(#,##0.00\);_(* &quot;-&quot;??_);_(@_)" sourceLinked="1"/>
        <c:majorTickMark val="none"/>
        <c:minorTickMark val="none"/>
        <c:tickLblPos val="nextTo"/>
        <c:crossAx val="167658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7.7777777777778099E-4"/>
          <c:y val="0"/>
        </c:manualLayout>
      </c:layout>
      <c:overlay val="0"/>
      <c:spPr>
        <a:solidFill>
          <a:schemeClr val="accent2"/>
        </a:solidFill>
        <a:ln>
          <a:noFill/>
        </a:ln>
        <a:effectLst/>
      </c:spPr>
      <c:txPr>
        <a:bodyPr rot="0" spcFirstLastPara="1" vertOverflow="ellipsis" vert="horz" wrap="square" anchor="ctr" anchorCtr="1"/>
        <a:lstStyle/>
        <a:p>
          <a:pPr>
            <a:defRPr sz="115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IPM!$Z$2</c:f>
              <c:strCache>
                <c:ptCount val="1"/>
                <c:pt idx="0">
                  <c:v>Pengeluaran per Kapita (Rp 000)</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IPM!$AA$1:$AB$1</c:f>
              <c:numCache>
                <c:formatCode>General</c:formatCode>
                <c:ptCount val="2"/>
                <c:pt idx="0">
                  <c:v>2020</c:v>
                </c:pt>
                <c:pt idx="1">
                  <c:v>2021</c:v>
                </c:pt>
              </c:numCache>
            </c:numRef>
          </c:cat>
          <c:val>
            <c:numRef>
              <c:f>IPM!$AA$2:$AB$2</c:f>
              <c:numCache>
                <c:formatCode>_(* #,##0_);_(* \(#,##0\);_(* "-"??_);_(@_)</c:formatCode>
                <c:ptCount val="2"/>
                <c:pt idx="0">
                  <c:v>10619.6</c:v>
                </c:pt>
                <c:pt idx="1">
                  <c:v>10706.666666666666</c:v>
                </c:pt>
              </c:numCache>
            </c:numRef>
          </c:val>
          <c:smooth val="0"/>
          <c:extLst>
            <c:ext xmlns:c16="http://schemas.microsoft.com/office/drawing/2014/chart" uri="{C3380CC4-5D6E-409C-BE32-E72D297353CC}">
              <c16:uniqueId val="{00000000-AA87-4697-96A3-AB34B37B042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4429903"/>
        <c:axId val="1674451119"/>
      </c:lineChart>
      <c:catAx>
        <c:axId val="167442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4451119"/>
        <c:crosses val="autoZero"/>
        <c:auto val="1"/>
        <c:lblAlgn val="ctr"/>
        <c:lblOffset val="100"/>
        <c:noMultiLvlLbl val="0"/>
      </c:catAx>
      <c:valAx>
        <c:axId val="1674451119"/>
        <c:scaling>
          <c:orientation val="minMax"/>
        </c:scaling>
        <c:delete val="1"/>
        <c:axPos val="l"/>
        <c:numFmt formatCode="_(* #,##0_);_(* \(#,##0\);_(* &quot;-&quot;??_);_(@_)" sourceLinked="1"/>
        <c:majorTickMark val="none"/>
        <c:minorTickMark val="none"/>
        <c:tickLblPos val="nextTo"/>
        <c:crossAx val="167442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Barat.xlsx]Pengangguran!PivotTable7</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Pengangguran!$G$3:$G$4</c:f>
              <c:strCache>
                <c:ptCount val="1"/>
                <c:pt idx="0">
                  <c:v>2020</c:v>
                </c:pt>
              </c:strCache>
            </c:strRef>
          </c:tx>
          <c:spPr>
            <a:solidFill>
              <a:schemeClr val="accent1">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Pengangguran!$G$5:$G$20</c:f>
              <c:numCache>
                <c:formatCode>_(* #,##0.00_);_(* \(#,##0.00\);_(* "-"??_);_(@_)</c:formatCode>
                <c:ptCount val="15"/>
                <c:pt idx="0">
                  <c:v>4.87</c:v>
                </c:pt>
                <c:pt idx="1">
                  <c:v>6.3</c:v>
                </c:pt>
                <c:pt idx="2">
                  <c:v>4.91</c:v>
                </c:pt>
                <c:pt idx="3">
                  <c:v>10.23</c:v>
                </c:pt>
                <c:pt idx="4">
                  <c:v>13.88</c:v>
                </c:pt>
                <c:pt idx="5">
                  <c:v>5.01</c:v>
                </c:pt>
                <c:pt idx="6">
                  <c:v>8.99</c:v>
                </c:pt>
                <c:pt idx="7">
                  <c:v>7.88</c:v>
                </c:pt>
                <c:pt idx="8">
                  <c:v>3.31</c:v>
                </c:pt>
                <c:pt idx="9">
                  <c:v>7.44</c:v>
                </c:pt>
                <c:pt idx="10">
                  <c:v>5.48</c:v>
                </c:pt>
                <c:pt idx="11">
                  <c:v>3.31</c:v>
                </c:pt>
                <c:pt idx="12">
                  <c:v>6.13</c:v>
                </c:pt>
                <c:pt idx="13">
                  <c:v>4.3899999999999997</c:v>
                </c:pt>
                <c:pt idx="14">
                  <c:v>2.64</c:v>
                </c:pt>
              </c:numCache>
            </c:numRef>
          </c:val>
          <c:extLst>
            <c:ext xmlns:c16="http://schemas.microsoft.com/office/drawing/2014/chart" uri="{C3380CC4-5D6E-409C-BE32-E72D297353CC}">
              <c16:uniqueId val="{00000000-D510-4D6C-8065-A03C5E670DE6}"/>
            </c:ext>
          </c:extLst>
        </c:ser>
        <c:ser>
          <c:idx val="1"/>
          <c:order val="1"/>
          <c:tx>
            <c:strRef>
              <c:f>Pengangguran!$H$3:$H$4</c:f>
              <c:strCache>
                <c:ptCount val="1"/>
                <c:pt idx="0">
                  <c:v>2021</c:v>
                </c:pt>
              </c:strCache>
            </c:strRef>
          </c:tx>
          <c:spPr>
            <a:solidFill>
              <a:schemeClr val="accent2">
                <a:alpha val="7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Pengangguran!$H$5:$H$20</c:f>
              <c:numCache>
                <c:formatCode>_(* #,##0.00_);_(* \(#,##0.00\);_(* "-"??_);_(@_)</c:formatCode>
                <c:ptCount val="15"/>
                <c:pt idx="0">
                  <c:v>4.8499999999999996</c:v>
                </c:pt>
                <c:pt idx="1">
                  <c:v>6.14</c:v>
                </c:pt>
                <c:pt idx="2">
                  <c:v>4.72</c:v>
                </c:pt>
                <c:pt idx="3">
                  <c:v>9.9600000000000009</c:v>
                </c:pt>
                <c:pt idx="4">
                  <c:v>12.17</c:v>
                </c:pt>
                <c:pt idx="5">
                  <c:v>4.9000000000000004</c:v>
                </c:pt>
                <c:pt idx="6">
                  <c:v>8.84</c:v>
                </c:pt>
                <c:pt idx="7">
                  <c:v>8.1199999999999992</c:v>
                </c:pt>
                <c:pt idx="8">
                  <c:v>3.39</c:v>
                </c:pt>
                <c:pt idx="9">
                  <c:v>7.32</c:v>
                </c:pt>
                <c:pt idx="10">
                  <c:v>5.23</c:v>
                </c:pt>
                <c:pt idx="11">
                  <c:v>3.39</c:v>
                </c:pt>
                <c:pt idx="12">
                  <c:v>5.99</c:v>
                </c:pt>
                <c:pt idx="13">
                  <c:v>4.5999999999999996</c:v>
                </c:pt>
                <c:pt idx="14">
                  <c:v>2.2999999999999998</c:v>
                </c:pt>
              </c:numCache>
            </c:numRef>
          </c:val>
          <c:extLst>
            <c:ext xmlns:c16="http://schemas.microsoft.com/office/drawing/2014/chart" uri="{C3380CC4-5D6E-409C-BE32-E72D297353CC}">
              <c16:uniqueId val="{00000001-2733-412A-A4EA-A4E7112FA489}"/>
            </c:ext>
          </c:extLst>
        </c:ser>
        <c:ser>
          <c:idx val="2"/>
          <c:order val="2"/>
          <c:tx>
            <c:strRef>
              <c:f>Pengangguran!$I$3:$I$4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Pengangguran!$I$5:$I$20</c:f>
              <c:numCache>
                <c:formatCode>_(* #,##0.00_);_(* \(#,##0.00\);_(* "-"??_);_(@_)</c:formatCode>
                <c:ptCount val="15"/>
              </c:numCache>
            </c:numRef>
          </c:val>
          <c:extLst>
            <c:ext xmlns:c16="http://schemas.microsoft.com/office/drawing/2014/chart" uri="{C3380CC4-5D6E-409C-BE32-E72D297353CC}">
              <c16:uniqueId val="{00000001-46FD-4996-9BD2-2CEA1073D9FD}"/>
            </c:ext>
          </c:extLst>
        </c:ser>
        <c:dLbls>
          <c:dLblPos val="outEnd"/>
          <c:showLegendKey val="0"/>
          <c:showVal val="1"/>
          <c:showCatName val="0"/>
          <c:showSerName val="0"/>
          <c:showPercent val="0"/>
          <c:showBubbleSize val="0"/>
        </c:dLbls>
        <c:gapWidth val="80"/>
        <c:overlap val="25"/>
        <c:axId val="1666520959"/>
        <c:axId val="1666500159"/>
      </c:barChart>
      <c:catAx>
        <c:axId val="166652095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666500159"/>
        <c:crosses val="autoZero"/>
        <c:auto val="1"/>
        <c:lblAlgn val="ctr"/>
        <c:lblOffset val="100"/>
        <c:noMultiLvlLbl val="0"/>
      </c:catAx>
      <c:valAx>
        <c:axId val="1666500159"/>
        <c:scaling>
          <c:orientation val="minMax"/>
        </c:scaling>
        <c:delete val="1"/>
        <c:axPos val="l"/>
        <c:numFmt formatCode="_(* #,##0.00_);_(* \(#,##0.00\);_(* &quot;-&quot;??_);_(@_)" sourceLinked="1"/>
        <c:majorTickMark val="none"/>
        <c:minorTickMark val="none"/>
        <c:tickLblPos val="nextTo"/>
        <c:crossAx val="1666520959"/>
        <c:crosses val="autoZero"/>
        <c:crossBetween val="between"/>
      </c:valAx>
      <c:spPr>
        <a:noFill/>
        <a:ln>
          <a:noFill/>
        </a:ln>
        <a:effectLst/>
      </c:spPr>
    </c:plotArea>
    <c:legend>
      <c:legendPos val="t"/>
      <c:layout>
        <c:manualLayout>
          <c:xMode val="edge"/>
          <c:yMode val="edge"/>
          <c:x val="0.81180052493438315"/>
          <c:y val="0"/>
          <c:w val="0.18819948839497555"/>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Barat.xlsx]DBH!PivotTable29</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DBH!$AK$3:$AK$4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DBH!$AK$5:$AK$20</c:f>
              <c:numCache>
                <c:formatCode>_(* #,##0_);_(* \(#,##0\);_(* "-"??_);_(@_)</c:formatCode>
                <c:ptCount val="15"/>
                <c:pt idx="0">
                  <c:v>0</c:v>
                </c:pt>
              </c:numCache>
            </c:numRef>
          </c:val>
          <c:extLst>
            <c:ext xmlns:c16="http://schemas.microsoft.com/office/drawing/2014/chart" uri="{C3380CC4-5D6E-409C-BE32-E72D297353CC}">
              <c16:uniqueId val="{00000000-C81D-429A-A51D-F90CB3CE2C7A}"/>
            </c:ext>
          </c:extLst>
        </c:ser>
        <c:ser>
          <c:idx val="1"/>
          <c:order val="1"/>
          <c:tx>
            <c:strRef>
              <c:f>DBH!$AL$3:$AL$4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DBH!$AL$5:$AL$20</c:f>
              <c:numCache>
                <c:formatCode>_(* #,##0_);_(* \(#,##0\);_(* "-"??_);_(@_)</c:formatCode>
                <c:ptCount val="15"/>
              </c:numCache>
            </c:numRef>
          </c:val>
          <c:extLst>
            <c:ext xmlns:c16="http://schemas.microsoft.com/office/drawing/2014/chart" uri="{C3380CC4-5D6E-409C-BE32-E72D297353CC}">
              <c16:uniqueId val="{00000001-C81D-429A-A51D-F90CB3CE2C7A}"/>
            </c:ext>
          </c:extLst>
        </c:ser>
        <c:ser>
          <c:idx val="2"/>
          <c:order val="2"/>
          <c:tx>
            <c:strRef>
              <c:f>DBH!$AM$3:$AM$4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DBH!$AJ$5:$AJ$20</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DBH!$AM$5:$AM$20</c:f>
              <c:numCache>
                <c:formatCode>_(* #,##0_);_(* \(#,##0\);_(* "-"??_);_(@_)</c:formatCode>
                <c:ptCount val="15"/>
              </c:numCache>
            </c:numRef>
          </c:val>
          <c:extLst>
            <c:ext xmlns:c16="http://schemas.microsoft.com/office/drawing/2014/chart" uri="{C3380CC4-5D6E-409C-BE32-E72D297353CC}">
              <c16:uniqueId val="{00000002-C81D-429A-A51D-F90CB3CE2C7A}"/>
            </c:ext>
          </c:extLst>
        </c:ser>
        <c:dLbls>
          <c:dLblPos val="inEnd"/>
          <c:showLegendKey val="0"/>
          <c:showVal val="1"/>
          <c:showCatName val="0"/>
          <c:showSerName val="0"/>
          <c:showPercent val="0"/>
          <c:showBubbleSize val="0"/>
        </c:dLbls>
        <c:gapWidth val="182"/>
        <c:axId val="1845092368"/>
        <c:axId val="1845106512"/>
      </c:barChart>
      <c:catAx>
        <c:axId val="1845092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845106512"/>
        <c:crosses val="autoZero"/>
        <c:auto val="1"/>
        <c:lblAlgn val="ctr"/>
        <c:lblOffset val="100"/>
        <c:noMultiLvlLbl val="0"/>
      </c:catAx>
      <c:valAx>
        <c:axId val="1845106512"/>
        <c:scaling>
          <c:orientation val="minMax"/>
        </c:scaling>
        <c:delete val="1"/>
        <c:axPos val="b"/>
        <c:numFmt formatCode="_(* #,##0_);_(* \(#,##0\);_(* &quot;-&quot;??_);_(@_)" sourceLinked="1"/>
        <c:majorTickMark val="none"/>
        <c:minorTickMark val="none"/>
        <c:tickLblPos val="nextTo"/>
        <c:crossAx val="1845092368"/>
        <c:crosses val="autoZero"/>
        <c:crossBetween val="between"/>
      </c:valAx>
      <c:spPr>
        <a:noFill/>
        <a:ln>
          <a:noFill/>
        </a:ln>
        <a:effectLst/>
      </c:spPr>
    </c:plotArea>
    <c:legend>
      <c:legendPos val="t"/>
      <c:layout>
        <c:manualLayout>
          <c:xMode val="edge"/>
          <c:yMode val="edge"/>
          <c:x val="0.65191091504836152"/>
          <c:y val="0"/>
          <c:w val="0.3463780799906937"/>
          <c:h val="7.0374015748031496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Sulut-Papua Barat.xlsx]Kemiskinan!PivotTable18</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circle"/>
          <c:size val="6"/>
          <c:spPr>
            <a:solidFill>
              <a:schemeClr val="accent3">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Kemiskinan!$B$4:$B$5</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Kemiskinan!$A$6:$A$21</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Kemiskinan!$B$6:$B$21</c:f>
              <c:numCache>
                <c:formatCode>General</c:formatCode>
                <c:ptCount val="15"/>
                <c:pt idx="0">
                  <c:v>18.07</c:v>
                </c:pt>
                <c:pt idx="1">
                  <c:v>24.95</c:v>
                </c:pt>
                <c:pt idx="2">
                  <c:v>14.64</c:v>
                </c:pt>
                <c:pt idx="3">
                  <c:v>8.84</c:v>
                </c:pt>
                <c:pt idx="4">
                  <c:v>19.38</c:v>
                </c:pt>
                <c:pt idx="5">
                  <c:v>6.82</c:v>
                </c:pt>
                <c:pt idx="6">
                  <c:v>5.95</c:v>
                </c:pt>
                <c:pt idx="7">
                  <c:v>13.73</c:v>
                </c:pt>
                <c:pt idx="8">
                  <c:v>8.5299999999999994</c:v>
                </c:pt>
                <c:pt idx="9">
                  <c:v>4.3</c:v>
                </c:pt>
                <c:pt idx="10">
                  <c:v>25.55</c:v>
                </c:pt>
                <c:pt idx="11">
                  <c:v>14.18</c:v>
                </c:pt>
                <c:pt idx="12">
                  <c:v>6.06</c:v>
                </c:pt>
                <c:pt idx="13">
                  <c:v>7.06</c:v>
                </c:pt>
                <c:pt idx="14">
                  <c:v>14.33</c:v>
                </c:pt>
              </c:numCache>
            </c:numRef>
          </c:val>
          <c:extLst>
            <c:ext xmlns:c16="http://schemas.microsoft.com/office/drawing/2014/chart" uri="{C3380CC4-5D6E-409C-BE32-E72D297353CC}">
              <c16:uniqueId val="{00000000-4013-4A7C-B51B-6613AA3BB12A}"/>
            </c:ext>
          </c:extLst>
        </c:ser>
        <c:ser>
          <c:idx val="1"/>
          <c:order val="1"/>
          <c:tx>
            <c:strRef>
              <c:f>Kemiskinan!$C$4:$C$5</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Kemiskinan!$A$6:$A$21</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Kemiskinan!$C$6:$C$21</c:f>
              <c:numCache>
                <c:formatCode>General</c:formatCode>
                <c:ptCount val="15"/>
                <c:pt idx="0">
                  <c:v>19.079999999999998</c:v>
                </c:pt>
                <c:pt idx="1">
                  <c:v>26.3</c:v>
                </c:pt>
                <c:pt idx="2">
                  <c:v>14.55</c:v>
                </c:pt>
                <c:pt idx="3">
                  <c:v>8.3699999999999992</c:v>
                </c:pt>
                <c:pt idx="4">
                  <c:v>19.77</c:v>
                </c:pt>
                <c:pt idx="5">
                  <c:v>6.53</c:v>
                </c:pt>
                <c:pt idx="6">
                  <c:v>6</c:v>
                </c:pt>
                <c:pt idx="7">
                  <c:v>13.31</c:v>
                </c:pt>
                <c:pt idx="8">
                  <c:v>8.6300000000000008</c:v>
                </c:pt>
                <c:pt idx="9">
                  <c:v>4.47</c:v>
                </c:pt>
                <c:pt idx="10">
                  <c:v>26.78</c:v>
                </c:pt>
                <c:pt idx="11">
                  <c:v>14.33</c:v>
                </c:pt>
                <c:pt idx="12">
                  <c:v>6.18</c:v>
                </c:pt>
                <c:pt idx="13">
                  <c:v>7.56</c:v>
                </c:pt>
                <c:pt idx="14">
                  <c:v>14.49</c:v>
                </c:pt>
              </c:numCache>
            </c:numRef>
          </c:val>
          <c:extLst>
            <c:ext xmlns:c16="http://schemas.microsoft.com/office/drawing/2014/chart" uri="{C3380CC4-5D6E-409C-BE32-E72D297353CC}">
              <c16:uniqueId val="{00000001-4013-4A7C-B51B-6613AA3BB12A}"/>
            </c:ext>
          </c:extLst>
        </c:ser>
        <c:ser>
          <c:idx val="2"/>
          <c:order val="2"/>
          <c:tx>
            <c:strRef>
              <c:f>Kemiskinan!$D$4:$D$5</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Kemiskinan!$A$6:$A$21</c:f>
              <c:strCache>
                <c:ptCount val="15"/>
                <c:pt idx="0">
                  <c:v>Bolaang Mongondow</c:v>
                </c:pt>
                <c:pt idx="1">
                  <c:v>Minahasa</c:v>
                </c:pt>
                <c:pt idx="2">
                  <c:v>Sangihe</c:v>
                </c:pt>
                <c:pt idx="3">
                  <c:v>Kota Bitung</c:v>
                </c:pt>
                <c:pt idx="4">
                  <c:v>Kota Manado</c:v>
                </c:pt>
                <c:pt idx="5">
                  <c:v>Minahasa Selatan</c:v>
                </c:pt>
                <c:pt idx="6">
                  <c:v>Kota Tomohon</c:v>
                </c:pt>
                <c:pt idx="7">
                  <c:v>Minahasa Utara</c:v>
                </c:pt>
                <c:pt idx="8">
                  <c:v>Kep. Siau Tagulandang Biaro</c:v>
                </c:pt>
                <c:pt idx="9">
                  <c:v>Kota Kotamobagu</c:v>
                </c:pt>
                <c:pt idx="10">
                  <c:v>Bolaang Mongondow Utara</c:v>
                </c:pt>
                <c:pt idx="11">
                  <c:v>Minahasa Tenggara</c:v>
                </c:pt>
                <c:pt idx="12">
                  <c:v>Bolaang Mongondow Timur</c:v>
                </c:pt>
                <c:pt idx="13">
                  <c:v>Bolaang Mongondow Selatan</c:v>
                </c:pt>
                <c:pt idx="14">
                  <c:v>Kep. Talaud</c:v>
                </c:pt>
              </c:strCache>
            </c:strRef>
          </c:cat>
          <c:val>
            <c:numRef>
              <c:f>Kemiskinan!$D$6:$D$21</c:f>
              <c:numCache>
                <c:formatCode>General</c:formatCode>
                <c:ptCount val="15"/>
              </c:numCache>
            </c:numRef>
          </c:val>
          <c:extLst>
            <c:ext xmlns:c16="http://schemas.microsoft.com/office/drawing/2014/chart" uri="{C3380CC4-5D6E-409C-BE32-E72D297353CC}">
              <c16:uniqueId val="{00000002-4013-4A7C-B51B-6613AA3BB12A}"/>
            </c:ext>
          </c:extLst>
        </c:ser>
        <c:dLbls>
          <c:dLblPos val="inEnd"/>
          <c:showLegendKey val="0"/>
          <c:showVal val="1"/>
          <c:showCatName val="0"/>
          <c:showSerName val="0"/>
          <c:showPercent val="0"/>
          <c:showBubbleSize val="0"/>
        </c:dLbls>
        <c:gapWidth val="80"/>
        <c:overlap val="25"/>
        <c:axId val="1876077392"/>
        <c:axId val="1876070320"/>
      </c:barChart>
      <c:catAx>
        <c:axId val="187607739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cap="none" spc="20" normalizeH="0" baseline="0">
                <a:solidFill>
                  <a:schemeClr val="tx1">
                    <a:lumMod val="65000"/>
                    <a:lumOff val="35000"/>
                  </a:schemeClr>
                </a:solidFill>
                <a:latin typeface="+mn-lt"/>
                <a:ea typeface="+mn-ea"/>
                <a:cs typeface="+mn-cs"/>
              </a:defRPr>
            </a:pPr>
            <a:endParaRPr lang="id-ID"/>
          </a:p>
        </c:txPr>
        <c:crossAx val="1876070320"/>
        <c:crosses val="autoZero"/>
        <c:auto val="1"/>
        <c:lblAlgn val="ctr"/>
        <c:lblOffset val="100"/>
        <c:noMultiLvlLbl val="0"/>
      </c:catAx>
      <c:valAx>
        <c:axId val="1876070320"/>
        <c:scaling>
          <c:orientation val="minMax"/>
        </c:scaling>
        <c:delete val="1"/>
        <c:axPos val="l"/>
        <c:numFmt formatCode="General" sourceLinked="1"/>
        <c:majorTickMark val="none"/>
        <c:minorTickMark val="none"/>
        <c:tickLblPos val="nextTo"/>
        <c:crossAx val="1876077392"/>
        <c:crosses val="autoZero"/>
        <c:crossBetween val="between"/>
      </c:valAx>
      <c:spPr>
        <a:noFill/>
        <a:ln>
          <a:noFill/>
        </a:ln>
        <a:effectLst/>
      </c:spPr>
    </c:plotArea>
    <c:legend>
      <c:legendPos val="t"/>
      <c:layout>
        <c:manualLayout>
          <c:xMode val="edge"/>
          <c:yMode val="edge"/>
          <c:x val="0.80995690632294426"/>
          <c:y val="0"/>
          <c:w val="0.1898027865443945"/>
          <c:h val="6.82905119473974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sz="12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cap="none" spc="100" normalizeH="0" baseline="0">
                <a:solidFill>
                  <a:sysClr val="windowText" lastClr="000000"/>
                </a:solidFill>
                <a:latin typeface="+mn-lt"/>
                <a:ea typeface="+mn-ea"/>
                <a:cs typeface="+mn-cs"/>
              </a:defRPr>
            </a:pPr>
            <a:r>
              <a:rPr lang="en-US" sz="1100">
                <a:solidFill>
                  <a:sysClr val="windowText" lastClr="000000"/>
                </a:solidFill>
              </a:rPr>
              <a:t>Rata-rata Jumlah Penduduk Miskin (ribu jiwa)</a:t>
            </a:r>
          </a:p>
        </c:rich>
      </c:tx>
      <c:layout>
        <c:manualLayout>
          <c:xMode val="edge"/>
          <c:yMode val="edge"/>
          <c:x val="0"/>
          <c:y val="0"/>
        </c:manualLayout>
      </c:layout>
      <c:overlay val="0"/>
      <c:spPr>
        <a:solidFill>
          <a:schemeClr val="accent2"/>
        </a:solidFill>
        <a:ln>
          <a:noFill/>
        </a:ln>
        <a:effectLst/>
      </c:spPr>
      <c:txPr>
        <a:bodyPr rot="0" spcFirstLastPara="1" vertOverflow="ellipsis" vert="horz" wrap="square" anchor="ctr" anchorCtr="1"/>
        <a:lstStyle/>
        <a:p>
          <a:pPr>
            <a:defRPr sz="12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Kemiskinan!$A$2</c:f>
              <c:strCache>
                <c:ptCount val="1"/>
                <c:pt idx="0">
                  <c:v>Rata-rata Jumlah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Kemiskinan!$B$1:$C$1</c:f>
              <c:numCache>
                <c:formatCode>General</c:formatCode>
                <c:ptCount val="2"/>
                <c:pt idx="0">
                  <c:v>2020</c:v>
                </c:pt>
                <c:pt idx="1">
                  <c:v>2021</c:v>
                </c:pt>
              </c:numCache>
            </c:numRef>
          </c:cat>
          <c:val>
            <c:numRef>
              <c:f>Kemiskinan!$B$2:$C$2</c:f>
              <c:numCache>
                <c:formatCode>_(* #,##0.00_);_(* \(#,##0.00\);_(* "-"??_);_(@_)</c:formatCode>
                <c:ptCount val="2"/>
                <c:pt idx="0">
                  <c:v>12.826000000000001</c:v>
                </c:pt>
                <c:pt idx="1">
                  <c:v>13.090000000000002</c:v>
                </c:pt>
              </c:numCache>
            </c:numRef>
          </c:val>
          <c:smooth val="0"/>
          <c:extLst>
            <c:ext xmlns:c16="http://schemas.microsoft.com/office/drawing/2014/chart" uri="{C3380CC4-5D6E-409C-BE32-E72D297353CC}">
              <c16:uniqueId val="{00000000-8725-4723-8856-DA4D04A08D7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876075728"/>
        <c:axId val="1876082800"/>
      </c:lineChart>
      <c:catAx>
        <c:axId val="18760757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1876082800"/>
        <c:crosses val="autoZero"/>
        <c:auto val="1"/>
        <c:lblAlgn val="ctr"/>
        <c:lblOffset val="100"/>
        <c:noMultiLvlLbl val="0"/>
      </c:catAx>
      <c:valAx>
        <c:axId val="1876082800"/>
        <c:scaling>
          <c:orientation val="minMax"/>
        </c:scaling>
        <c:delete val="1"/>
        <c:axPos val="l"/>
        <c:numFmt formatCode="_(* #,##0.00_);_(* \(#,##0.00\);_(* &quot;-&quot;??_);_(@_)" sourceLinked="1"/>
        <c:majorTickMark val="none"/>
        <c:minorTickMark val="none"/>
        <c:tickLblPos val="nextTo"/>
        <c:crossAx val="1876075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708223972003489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Kemiskinan!$F$2</c:f>
              <c:strCache>
                <c:ptCount val="1"/>
                <c:pt idx="0">
                  <c:v>Rata-rata %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Kemiskinan!$G$1:$H$1</c:f>
              <c:numCache>
                <c:formatCode>General</c:formatCode>
                <c:ptCount val="2"/>
                <c:pt idx="0">
                  <c:v>2020</c:v>
                </c:pt>
                <c:pt idx="1">
                  <c:v>2021</c:v>
                </c:pt>
              </c:numCache>
            </c:numRef>
          </c:cat>
          <c:val>
            <c:numRef>
              <c:f>Kemiskinan!$G$2:$H$2</c:f>
              <c:numCache>
                <c:formatCode>_(* #,##0.00_);_(* \(#,##0.00\);_(* "-"??_);_(@_)</c:formatCode>
                <c:ptCount val="2"/>
                <c:pt idx="0">
                  <c:v>8.1953333333333322</c:v>
                </c:pt>
                <c:pt idx="1">
                  <c:v>8.2793333333333319</c:v>
                </c:pt>
              </c:numCache>
            </c:numRef>
          </c:val>
          <c:smooth val="0"/>
          <c:extLst>
            <c:ext xmlns:c16="http://schemas.microsoft.com/office/drawing/2014/chart" uri="{C3380CC4-5D6E-409C-BE32-E72D297353CC}">
              <c16:uniqueId val="{00000000-F3FC-4A1D-98F4-AD2774D5C4E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876085712"/>
        <c:axId val="1876088208"/>
      </c:lineChart>
      <c:catAx>
        <c:axId val="1876085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1876088208"/>
        <c:crosses val="autoZero"/>
        <c:auto val="1"/>
        <c:lblAlgn val="ctr"/>
        <c:lblOffset val="100"/>
        <c:noMultiLvlLbl val="0"/>
      </c:catAx>
      <c:valAx>
        <c:axId val="1876088208"/>
        <c:scaling>
          <c:orientation val="minMax"/>
        </c:scaling>
        <c:delete val="1"/>
        <c:axPos val="l"/>
        <c:numFmt formatCode="_(* #,##0.00_);_(* \(#,##0.00\);_(* &quot;-&quot;??_);_(@_)" sourceLinked="1"/>
        <c:majorTickMark val="none"/>
        <c:minorTickMark val="none"/>
        <c:tickLblPos val="nextTo"/>
        <c:crossAx val="187608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2854664353396592E-3"/>
          <c:y val="2.0833333333333332E-2"/>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Pendidikan!$A$2</c:f>
              <c:strCache>
                <c:ptCount val="1"/>
                <c:pt idx="0">
                  <c:v>APK PAUD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Pendidikan!$B$1:$C$1</c:f>
              <c:numCache>
                <c:formatCode>General</c:formatCode>
                <c:ptCount val="2"/>
                <c:pt idx="0">
                  <c:v>2020</c:v>
                </c:pt>
                <c:pt idx="1">
                  <c:v>2021</c:v>
                </c:pt>
              </c:numCache>
            </c:numRef>
          </c:cat>
          <c:val>
            <c:numRef>
              <c:f>Pendidikan!$B$2:$C$2</c:f>
              <c:numCache>
                <c:formatCode>_(* #,##0.00_);_(* \(#,##0.00\);_(* "-"??_);_(@_)</c:formatCode>
                <c:ptCount val="2"/>
                <c:pt idx="0">
                  <c:v>39.978666666666662</c:v>
                </c:pt>
                <c:pt idx="1">
                  <c:v>39.431333333333335</c:v>
                </c:pt>
              </c:numCache>
            </c:numRef>
          </c:val>
          <c:smooth val="0"/>
          <c:extLst>
            <c:ext xmlns:c16="http://schemas.microsoft.com/office/drawing/2014/chart" uri="{C3380CC4-5D6E-409C-BE32-E72D297353CC}">
              <c16:uniqueId val="{00000000-AF03-4788-9854-78B4B43A82F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876051600"/>
        <c:axId val="1876058256"/>
      </c:lineChart>
      <c:catAx>
        <c:axId val="18760516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876058256"/>
        <c:crosses val="autoZero"/>
        <c:auto val="1"/>
        <c:lblAlgn val="ctr"/>
        <c:lblOffset val="100"/>
        <c:noMultiLvlLbl val="0"/>
      </c:catAx>
      <c:valAx>
        <c:axId val="1876058256"/>
        <c:scaling>
          <c:orientation val="minMax"/>
        </c:scaling>
        <c:delete val="1"/>
        <c:axPos val="l"/>
        <c:numFmt formatCode="_(* #,##0.00_);_(* \(#,##0.00\);_(* &quot;-&quot;??_);_(@_)" sourceLinked="1"/>
        <c:majorTickMark val="none"/>
        <c:minorTickMark val="none"/>
        <c:tickLblPos val="nextTo"/>
        <c:crossAx val="187605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9033270558694083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Pendidikan!$E$2</c:f>
              <c:strCache>
                <c:ptCount val="1"/>
                <c:pt idx="0">
                  <c:v>APK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Pendidikan!$F$1:$G$1</c:f>
              <c:numCache>
                <c:formatCode>General</c:formatCode>
                <c:ptCount val="2"/>
                <c:pt idx="0">
                  <c:v>2020</c:v>
                </c:pt>
                <c:pt idx="1">
                  <c:v>2021</c:v>
                </c:pt>
              </c:numCache>
            </c:numRef>
          </c:cat>
          <c:val>
            <c:numRef>
              <c:f>Pendidikan!$F$2:$G$2</c:f>
              <c:numCache>
                <c:formatCode>_(* #,##0.00_);_(* \(#,##0.00\);_(* "-"??_);_(@_)</c:formatCode>
                <c:ptCount val="2"/>
                <c:pt idx="0">
                  <c:v>103.43</c:v>
                </c:pt>
                <c:pt idx="1">
                  <c:v>102.46599999999998</c:v>
                </c:pt>
              </c:numCache>
            </c:numRef>
          </c:val>
          <c:smooth val="0"/>
          <c:extLst>
            <c:ext xmlns:c16="http://schemas.microsoft.com/office/drawing/2014/chart" uri="{C3380CC4-5D6E-409C-BE32-E72D297353CC}">
              <c16:uniqueId val="{00000000-B3A1-47DC-93CF-240AB157274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876046608"/>
        <c:axId val="1876067824"/>
      </c:lineChart>
      <c:catAx>
        <c:axId val="1876046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876067824"/>
        <c:crosses val="autoZero"/>
        <c:auto val="1"/>
        <c:lblAlgn val="ctr"/>
        <c:lblOffset val="100"/>
        <c:noMultiLvlLbl val="0"/>
      </c:catAx>
      <c:valAx>
        <c:axId val="1876067824"/>
        <c:scaling>
          <c:orientation val="minMax"/>
        </c:scaling>
        <c:delete val="1"/>
        <c:axPos val="l"/>
        <c:numFmt formatCode="_(* #,##0.00_);_(* \(#,##0.00\);_(* &quot;-&quot;??_);_(@_)" sourceLinked="1"/>
        <c:majorTickMark val="none"/>
        <c:minorTickMark val="none"/>
        <c:tickLblPos val="nextTo"/>
        <c:crossAx val="187604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8134967171656688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Pendidikan!$I$2</c:f>
              <c:strCache>
                <c:ptCount val="1"/>
                <c:pt idx="0">
                  <c:v>APK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Pendidikan!$J$1:$K$1</c:f>
              <c:numCache>
                <c:formatCode>General</c:formatCode>
                <c:ptCount val="2"/>
                <c:pt idx="0">
                  <c:v>2020</c:v>
                </c:pt>
                <c:pt idx="1">
                  <c:v>2021</c:v>
                </c:pt>
              </c:numCache>
            </c:numRef>
          </c:cat>
          <c:val>
            <c:numRef>
              <c:f>Pendidikan!$J$2:$K$2</c:f>
              <c:numCache>
                <c:formatCode>_(* #,##0.00_);_(* \(#,##0.00\);_(* "-"??_);_(@_)</c:formatCode>
                <c:ptCount val="2"/>
                <c:pt idx="0">
                  <c:v>103.94733333333333</c:v>
                </c:pt>
                <c:pt idx="1">
                  <c:v>103.47466666666668</c:v>
                </c:pt>
              </c:numCache>
            </c:numRef>
          </c:val>
          <c:smooth val="0"/>
          <c:extLst>
            <c:ext xmlns:c16="http://schemas.microsoft.com/office/drawing/2014/chart" uri="{C3380CC4-5D6E-409C-BE32-E72D297353CC}">
              <c16:uniqueId val="{00000000-1F90-434E-9AD6-AB8CEF92291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876087376"/>
        <c:axId val="1876078224"/>
      </c:lineChart>
      <c:catAx>
        <c:axId val="1876087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876078224"/>
        <c:crosses val="autoZero"/>
        <c:auto val="1"/>
        <c:lblAlgn val="ctr"/>
        <c:lblOffset val="100"/>
        <c:noMultiLvlLbl val="0"/>
      </c:catAx>
      <c:valAx>
        <c:axId val="1876078224"/>
        <c:scaling>
          <c:orientation val="minMax"/>
        </c:scaling>
        <c:delete val="1"/>
        <c:axPos val="l"/>
        <c:numFmt formatCode="_(* #,##0.00_);_(* \(#,##0.00\);_(* &quot;-&quot;??_);_(@_)" sourceLinked="1"/>
        <c:majorTickMark val="none"/>
        <c:minorTickMark val="none"/>
        <c:tickLblPos val="nextTo"/>
        <c:crossAx val="187608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7664783427495043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Pendidikan!$M$2</c:f>
              <c:strCache>
                <c:ptCount val="1"/>
                <c:pt idx="0">
                  <c:v>APK SMA</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Pendidikan!$N$1:$O$1</c:f>
              <c:numCache>
                <c:formatCode>General</c:formatCode>
                <c:ptCount val="2"/>
                <c:pt idx="0">
                  <c:v>2020</c:v>
                </c:pt>
                <c:pt idx="1">
                  <c:v>2021</c:v>
                </c:pt>
              </c:numCache>
            </c:numRef>
          </c:cat>
          <c:val>
            <c:numRef>
              <c:f>Pendidikan!$N$2:$O$2</c:f>
              <c:numCache>
                <c:formatCode>_(* #,##0.00_);_(* \(#,##0.00\);_(* "-"??_);_(@_)</c:formatCode>
                <c:ptCount val="2"/>
                <c:pt idx="0">
                  <c:v>112.23866666666667</c:v>
                </c:pt>
                <c:pt idx="1">
                  <c:v>110.80066666666667</c:v>
                </c:pt>
              </c:numCache>
            </c:numRef>
          </c:val>
          <c:smooth val="0"/>
          <c:extLst>
            <c:ext xmlns:c16="http://schemas.microsoft.com/office/drawing/2014/chart" uri="{C3380CC4-5D6E-409C-BE32-E72D297353CC}">
              <c16:uniqueId val="{00000000-F7D2-4984-AA47-70389A5EE64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876060752"/>
        <c:axId val="1876043696"/>
      </c:lineChart>
      <c:catAx>
        <c:axId val="18760607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876043696"/>
        <c:crosses val="autoZero"/>
        <c:auto val="1"/>
        <c:lblAlgn val="ctr"/>
        <c:lblOffset val="100"/>
        <c:noMultiLvlLbl val="0"/>
      </c:catAx>
      <c:valAx>
        <c:axId val="1876043696"/>
        <c:scaling>
          <c:orientation val="minMax"/>
        </c:scaling>
        <c:delete val="1"/>
        <c:axPos val="l"/>
        <c:numFmt formatCode="_(* #,##0.00_);_(* \(#,##0.00\);_(* &quot;-&quot;??_);_(@_)" sourceLinked="1"/>
        <c:majorTickMark val="none"/>
        <c:minorTickMark val="none"/>
        <c:tickLblPos val="nextTo"/>
        <c:crossAx val="187606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908976773383373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Pendidikan!$Q$2</c:f>
              <c:strCache>
                <c:ptCount val="1"/>
                <c:pt idx="0">
                  <c:v>APM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Pendidikan!$R$1:$S$1</c:f>
              <c:numCache>
                <c:formatCode>General</c:formatCode>
                <c:ptCount val="2"/>
                <c:pt idx="0">
                  <c:v>2020</c:v>
                </c:pt>
                <c:pt idx="1">
                  <c:v>2021</c:v>
                </c:pt>
              </c:numCache>
            </c:numRef>
          </c:cat>
          <c:val>
            <c:numRef>
              <c:f>Pendidikan!$R$2:$S$2</c:f>
              <c:numCache>
                <c:formatCode>_(* #,##0.00_);_(* \(#,##0.00\);_(* "-"??_);_(@_)</c:formatCode>
                <c:ptCount val="2"/>
                <c:pt idx="0">
                  <c:v>90.99733333333333</c:v>
                </c:pt>
                <c:pt idx="1">
                  <c:v>90.903999999999996</c:v>
                </c:pt>
              </c:numCache>
            </c:numRef>
          </c:val>
          <c:smooth val="0"/>
          <c:extLst>
            <c:ext xmlns:c16="http://schemas.microsoft.com/office/drawing/2014/chart" uri="{C3380CC4-5D6E-409C-BE32-E72D297353CC}">
              <c16:uniqueId val="{00000000-1D35-480E-9B62-6B644EB63C2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876049104"/>
        <c:axId val="1876057840"/>
      </c:lineChart>
      <c:catAx>
        <c:axId val="1876049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876057840"/>
        <c:crosses val="autoZero"/>
        <c:auto val="1"/>
        <c:lblAlgn val="ctr"/>
        <c:lblOffset val="100"/>
        <c:noMultiLvlLbl val="0"/>
      </c:catAx>
      <c:valAx>
        <c:axId val="1876057840"/>
        <c:scaling>
          <c:orientation val="minMax"/>
        </c:scaling>
        <c:delete val="1"/>
        <c:axPos val="l"/>
        <c:numFmt formatCode="_(* #,##0.00_);_(* \(#,##0.00\);_(* &quot;-&quot;??_);_(@_)" sourceLinked="1"/>
        <c:majorTickMark val="none"/>
        <c:minorTickMark val="none"/>
        <c:tickLblPos val="nextTo"/>
        <c:crossAx val="187604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3540489642185448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Pendidikan!$U$2</c:f>
              <c:strCache>
                <c:ptCount val="1"/>
                <c:pt idx="0">
                  <c:v>APM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Pendidikan!$V$1:$W$1</c:f>
              <c:numCache>
                <c:formatCode>General</c:formatCode>
                <c:ptCount val="2"/>
                <c:pt idx="0">
                  <c:v>2020</c:v>
                </c:pt>
                <c:pt idx="1">
                  <c:v>2021</c:v>
                </c:pt>
              </c:numCache>
            </c:numRef>
          </c:cat>
          <c:val>
            <c:numRef>
              <c:f>Pendidikan!$V$2:$W$2</c:f>
              <c:numCache>
                <c:formatCode>_(* #,##0.00_);_(* \(#,##0.00\);_(* "-"??_);_(@_)</c:formatCode>
                <c:ptCount val="2"/>
                <c:pt idx="0">
                  <c:v>71.36666666666666</c:v>
                </c:pt>
                <c:pt idx="1">
                  <c:v>69.52266666666668</c:v>
                </c:pt>
              </c:numCache>
            </c:numRef>
          </c:val>
          <c:smooth val="0"/>
          <c:extLst>
            <c:ext xmlns:c16="http://schemas.microsoft.com/office/drawing/2014/chart" uri="{C3380CC4-5D6E-409C-BE32-E72D297353CC}">
              <c16:uniqueId val="{00000000-C733-4905-8DE5-48622E53D46E}"/>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876039536"/>
        <c:axId val="1876037040"/>
      </c:lineChart>
      <c:catAx>
        <c:axId val="1876039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876037040"/>
        <c:crosses val="autoZero"/>
        <c:auto val="1"/>
        <c:lblAlgn val="ctr"/>
        <c:lblOffset val="100"/>
        <c:noMultiLvlLbl val="0"/>
      </c:catAx>
      <c:valAx>
        <c:axId val="1876037040"/>
        <c:scaling>
          <c:orientation val="minMax"/>
        </c:scaling>
        <c:delete val="1"/>
        <c:axPos val="l"/>
        <c:numFmt formatCode="_(* #,##0.00_);_(* \(#,##0.00\);_(* &quot;-&quot;??_);_(@_)" sourceLinked="1"/>
        <c:majorTickMark val="none"/>
        <c:minorTickMark val="none"/>
        <c:tickLblPos val="nextTo"/>
        <c:crossAx val="187603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9910558496572155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Pendidikan!$Y$2</c:f>
              <c:strCache>
                <c:ptCount val="1"/>
                <c:pt idx="0">
                  <c:v>APM SMA</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Pendidikan!$Z$1:$AA$1</c:f>
              <c:numCache>
                <c:formatCode>General</c:formatCode>
                <c:ptCount val="2"/>
                <c:pt idx="0">
                  <c:v>2020</c:v>
                </c:pt>
                <c:pt idx="1">
                  <c:v>2021</c:v>
                </c:pt>
              </c:numCache>
            </c:numRef>
          </c:cat>
          <c:val>
            <c:numRef>
              <c:f>Pendidikan!$Z$2:$AA$2</c:f>
              <c:numCache>
                <c:formatCode>_(* #,##0.00_);_(* \(#,##0.00\);_(* "-"??_);_(@_)</c:formatCode>
                <c:ptCount val="2"/>
                <c:pt idx="0">
                  <c:v>69.760666666666665</c:v>
                </c:pt>
                <c:pt idx="1">
                  <c:v>67.440666666666658</c:v>
                </c:pt>
              </c:numCache>
            </c:numRef>
          </c:val>
          <c:smooth val="0"/>
          <c:extLst>
            <c:ext xmlns:c16="http://schemas.microsoft.com/office/drawing/2014/chart" uri="{C3380CC4-5D6E-409C-BE32-E72D297353CC}">
              <c16:uniqueId val="{00000000-536B-4026-8EAF-18BA4FF2DD34}"/>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876071984"/>
        <c:axId val="1876080304"/>
      </c:lineChart>
      <c:catAx>
        <c:axId val="18760719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1876080304"/>
        <c:crosses val="autoZero"/>
        <c:auto val="1"/>
        <c:lblAlgn val="ctr"/>
        <c:lblOffset val="100"/>
        <c:noMultiLvlLbl val="0"/>
      </c:catAx>
      <c:valAx>
        <c:axId val="1876080304"/>
        <c:scaling>
          <c:orientation val="minMax"/>
        </c:scaling>
        <c:delete val="1"/>
        <c:axPos val="l"/>
        <c:numFmt formatCode="_(* #,##0.00_);_(* \(#,##0.00\);_(* &quot;-&quot;??_);_(@_)" sourceLinked="1"/>
        <c:majorTickMark val="none"/>
        <c:minorTickMark val="none"/>
        <c:tickLblPos val="nextTo"/>
        <c:crossAx val="187607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171450</xdr:rowOff>
    </xdr:from>
    <xdr:to>
      <xdr:col>18</xdr:col>
      <xdr:colOff>552450</xdr:colOff>
      <xdr:row>5</xdr:row>
      <xdr:rowOff>63500</xdr:rowOff>
    </xdr:to>
    <xdr:sp macro="" textlink="">
      <xdr:nvSpPr>
        <xdr:cNvPr id="2" name="Rectangle: Rounded Corners 1">
          <a:extLst>
            <a:ext uri="{FF2B5EF4-FFF2-40B4-BE49-F238E27FC236}">
              <a16:creationId xmlns:a16="http://schemas.microsoft.com/office/drawing/2014/main" id="{345CDE26-5F5A-4DA9-9DF3-664714114F49}"/>
            </a:ext>
          </a:extLst>
        </xdr:cNvPr>
        <xdr:cNvSpPr/>
      </xdr:nvSpPr>
      <xdr:spPr>
        <a:xfrm>
          <a:off x="2609850" y="171450"/>
          <a:ext cx="8915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DAK, DAU, DID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dan Dana Desa 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4</xdr:col>
      <xdr:colOff>171449</xdr:colOff>
      <xdr:row>6</xdr:row>
      <xdr:rowOff>73023</xdr:rowOff>
    </xdr:from>
    <xdr:to>
      <xdr:col>15</xdr:col>
      <xdr:colOff>140969</xdr:colOff>
      <xdr:row>30</xdr:row>
      <xdr:rowOff>73023</xdr:rowOff>
    </xdr:to>
    <xdr:graphicFrame macro="">
      <xdr:nvGraphicFramePr>
        <xdr:cNvPr id="4" name="Chart 3">
          <a:extLst>
            <a:ext uri="{FF2B5EF4-FFF2-40B4-BE49-F238E27FC236}">
              <a16:creationId xmlns:a16="http://schemas.microsoft.com/office/drawing/2014/main" id="{4E5A0AB3-3181-4049-8835-329DC3AD3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463550</xdr:colOff>
      <xdr:row>6</xdr:row>
      <xdr:rowOff>73025</xdr:rowOff>
    </xdr:from>
    <xdr:to>
      <xdr:col>26</xdr:col>
      <xdr:colOff>433070</xdr:colOff>
      <xdr:row>30</xdr:row>
      <xdr:rowOff>73025</xdr:rowOff>
    </xdr:to>
    <xdr:graphicFrame macro="">
      <xdr:nvGraphicFramePr>
        <xdr:cNvPr id="5" name="Chart 4">
          <a:extLst>
            <a:ext uri="{FF2B5EF4-FFF2-40B4-BE49-F238E27FC236}">
              <a16:creationId xmlns:a16="http://schemas.microsoft.com/office/drawing/2014/main" id="{78086EA5-CC66-4E5C-BF62-5E44526C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174625</xdr:colOff>
      <xdr:row>31</xdr:row>
      <xdr:rowOff>177800</xdr:rowOff>
    </xdr:from>
    <xdr:to>
      <xdr:col>15</xdr:col>
      <xdr:colOff>144145</xdr:colOff>
      <xdr:row>55</xdr:row>
      <xdr:rowOff>177800</xdr:rowOff>
    </xdr:to>
    <xdr:graphicFrame macro="">
      <xdr:nvGraphicFramePr>
        <xdr:cNvPr id="6" name="Chart 5">
          <a:extLst>
            <a:ext uri="{FF2B5EF4-FFF2-40B4-BE49-F238E27FC236}">
              <a16:creationId xmlns:a16="http://schemas.microsoft.com/office/drawing/2014/main" id="{BF8FF95F-6940-4F55-A164-DE77A784F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66675</xdr:colOff>
      <xdr:row>9</xdr:row>
      <xdr:rowOff>53975</xdr:rowOff>
    </xdr:from>
    <xdr:to>
      <xdr:col>3</xdr:col>
      <xdr:colOff>523875</xdr:colOff>
      <xdr:row>14</xdr:row>
      <xdr:rowOff>31750</xdr:rowOff>
    </xdr:to>
    <mc:AlternateContent xmlns:mc="http://schemas.openxmlformats.org/markup-compatibility/2006" xmlns:a14="http://schemas.microsoft.com/office/drawing/2010/main">
      <mc:Choice Requires="a14">
        <xdr:graphicFrame macro="">
          <xdr:nvGraphicFramePr>
            <xdr:cNvPr id="7" name="Daerah Pemilihan">
              <a:extLst>
                <a:ext uri="{FF2B5EF4-FFF2-40B4-BE49-F238E27FC236}">
                  <a16:creationId xmlns:a16="http://schemas.microsoft.com/office/drawing/2014/main" id="{A2617A78-A6D4-4D66-8AE4-E6E306DF4547}"/>
                </a:ext>
              </a:extLst>
            </xdr:cNvPr>
            <xdr:cNvGraphicFramePr/>
          </xdr:nvGraphicFramePr>
          <xdr:xfrm>
            <a:off x="0" y="0"/>
            <a:ext cx="0" cy="0"/>
          </xdr:xfrm>
          <a:graphic>
            <a:graphicData uri="http://schemas.microsoft.com/office/drawing/2010/slicer">
              <sle:slicer xmlns:sle="http://schemas.microsoft.com/office/drawing/2010/slicer" name="Daerah Pemilihan"/>
            </a:graphicData>
          </a:graphic>
        </xdr:graphicFrame>
      </mc:Choice>
      <mc:Fallback xmlns="">
        <xdr:sp macro="" textlink="">
          <xdr:nvSpPr>
            <xdr:cNvPr id="0" name=""/>
            <xdr:cNvSpPr>
              <a:spLocks noTextEdit="1"/>
            </xdr:cNvSpPr>
          </xdr:nvSpPr>
          <xdr:spPr>
            <a:xfrm>
              <a:off x="66675" y="1768475"/>
              <a:ext cx="2266950" cy="9302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460375</xdr:colOff>
      <xdr:row>31</xdr:row>
      <xdr:rowOff>187325</xdr:rowOff>
    </xdr:from>
    <xdr:to>
      <xdr:col>26</xdr:col>
      <xdr:colOff>429895</xdr:colOff>
      <xdr:row>55</xdr:row>
      <xdr:rowOff>187325</xdr:rowOff>
    </xdr:to>
    <xdr:graphicFrame macro="">
      <xdr:nvGraphicFramePr>
        <xdr:cNvPr id="8" name="Chart 7">
          <a:extLst>
            <a:ext uri="{FF2B5EF4-FFF2-40B4-BE49-F238E27FC236}">
              <a16:creationId xmlns:a16="http://schemas.microsoft.com/office/drawing/2014/main" id="{BB5F4324-619D-481D-AC6F-6BF8EE6D9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171450</xdr:colOff>
      <xdr:row>57</xdr:row>
      <xdr:rowOff>79375</xdr:rowOff>
    </xdr:from>
    <xdr:to>
      <xdr:col>15</xdr:col>
      <xdr:colOff>140970</xdr:colOff>
      <xdr:row>81</xdr:row>
      <xdr:rowOff>79375</xdr:rowOff>
    </xdr:to>
    <xdr:graphicFrame macro="">
      <xdr:nvGraphicFramePr>
        <xdr:cNvPr id="9" name="Chart 8">
          <a:extLst>
            <a:ext uri="{FF2B5EF4-FFF2-40B4-BE49-F238E27FC236}">
              <a16:creationId xmlns:a16="http://schemas.microsoft.com/office/drawing/2014/main" id="{B14DD209-8E2C-436D-B73E-ED39A6C30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457200</xdr:colOff>
      <xdr:row>57</xdr:row>
      <xdr:rowOff>79375</xdr:rowOff>
    </xdr:from>
    <xdr:to>
      <xdr:col>26</xdr:col>
      <xdr:colOff>426720</xdr:colOff>
      <xdr:row>81</xdr:row>
      <xdr:rowOff>79375</xdr:rowOff>
    </xdr:to>
    <xdr:graphicFrame macro="">
      <xdr:nvGraphicFramePr>
        <xdr:cNvPr id="10" name="Chart 9">
          <a:extLst>
            <a:ext uri="{FF2B5EF4-FFF2-40B4-BE49-F238E27FC236}">
              <a16:creationId xmlns:a16="http://schemas.microsoft.com/office/drawing/2014/main" id="{BEA39341-3DFB-4516-9B78-E3381829B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184150</xdr:colOff>
      <xdr:row>82</xdr:row>
      <xdr:rowOff>187325</xdr:rowOff>
    </xdr:from>
    <xdr:to>
      <xdr:col>15</xdr:col>
      <xdr:colOff>153670</xdr:colOff>
      <xdr:row>106</xdr:row>
      <xdr:rowOff>187325</xdr:rowOff>
    </xdr:to>
    <xdr:graphicFrame macro="">
      <xdr:nvGraphicFramePr>
        <xdr:cNvPr id="11" name="Chart 10">
          <a:extLst>
            <a:ext uri="{FF2B5EF4-FFF2-40B4-BE49-F238E27FC236}">
              <a16:creationId xmlns:a16="http://schemas.microsoft.com/office/drawing/2014/main" id="{C2FB7B38-8C07-4851-B5C9-11946DE16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457200</xdr:colOff>
      <xdr:row>113</xdr:row>
      <xdr:rowOff>149225</xdr:rowOff>
    </xdr:from>
    <xdr:to>
      <xdr:col>26</xdr:col>
      <xdr:colOff>426720</xdr:colOff>
      <xdr:row>137</xdr:row>
      <xdr:rowOff>149225</xdr:rowOff>
    </xdr:to>
    <xdr:graphicFrame macro="">
      <xdr:nvGraphicFramePr>
        <xdr:cNvPr id="19" name="Chart 18">
          <a:extLst>
            <a:ext uri="{FF2B5EF4-FFF2-40B4-BE49-F238E27FC236}">
              <a16:creationId xmlns:a16="http://schemas.microsoft.com/office/drawing/2014/main" id="{0E7B4813-8919-4C91-9774-A2BD9A497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171450</xdr:colOff>
      <xdr:row>113</xdr:row>
      <xdr:rowOff>155575</xdr:rowOff>
    </xdr:from>
    <xdr:to>
      <xdr:col>15</xdr:col>
      <xdr:colOff>140970</xdr:colOff>
      <xdr:row>137</xdr:row>
      <xdr:rowOff>155575</xdr:rowOff>
    </xdr:to>
    <xdr:graphicFrame macro="">
      <xdr:nvGraphicFramePr>
        <xdr:cNvPr id="22" name="Chart 21">
          <a:extLst>
            <a:ext uri="{FF2B5EF4-FFF2-40B4-BE49-F238E27FC236}">
              <a16:creationId xmlns:a16="http://schemas.microsoft.com/office/drawing/2014/main" id="{CF2EA10B-F723-47FB-A4E1-E5857370D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438150</xdr:colOff>
      <xdr:row>164</xdr:row>
      <xdr:rowOff>101600</xdr:rowOff>
    </xdr:from>
    <xdr:to>
      <xdr:col>26</xdr:col>
      <xdr:colOff>407670</xdr:colOff>
      <xdr:row>188</xdr:row>
      <xdr:rowOff>101600</xdr:rowOff>
    </xdr:to>
    <xdr:graphicFrame macro="">
      <xdr:nvGraphicFramePr>
        <xdr:cNvPr id="24" name="Chart 23">
          <a:extLst>
            <a:ext uri="{FF2B5EF4-FFF2-40B4-BE49-F238E27FC236}">
              <a16:creationId xmlns:a16="http://schemas.microsoft.com/office/drawing/2014/main" id="{128B528C-E666-4667-AE37-2803C6CDF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187325</xdr:colOff>
      <xdr:row>189</xdr:row>
      <xdr:rowOff>158750</xdr:rowOff>
    </xdr:from>
    <xdr:to>
      <xdr:col>15</xdr:col>
      <xdr:colOff>156845</xdr:colOff>
      <xdr:row>213</xdr:row>
      <xdr:rowOff>158750</xdr:rowOff>
    </xdr:to>
    <xdr:graphicFrame macro="">
      <xdr:nvGraphicFramePr>
        <xdr:cNvPr id="26" name="Chart 25">
          <a:extLst>
            <a:ext uri="{FF2B5EF4-FFF2-40B4-BE49-F238E27FC236}">
              <a16:creationId xmlns:a16="http://schemas.microsoft.com/office/drawing/2014/main" id="{091BD320-367E-485D-8AD4-BED50DF88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184150</xdr:colOff>
      <xdr:row>164</xdr:row>
      <xdr:rowOff>101600</xdr:rowOff>
    </xdr:from>
    <xdr:to>
      <xdr:col>15</xdr:col>
      <xdr:colOff>153670</xdr:colOff>
      <xdr:row>188</xdr:row>
      <xdr:rowOff>101600</xdr:rowOff>
    </xdr:to>
    <xdr:graphicFrame macro="">
      <xdr:nvGraphicFramePr>
        <xdr:cNvPr id="27" name="Chart 26">
          <a:extLst>
            <a:ext uri="{FF2B5EF4-FFF2-40B4-BE49-F238E27FC236}">
              <a16:creationId xmlns:a16="http://schemas.microsoft.com/office/drawing/2014/main" id="{0A2C1B7C-B2FD-4A2E-81F3-23347C64E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454025</xdr:colOff>
      <xdr:row>139</xdr:row>
      <xdr:rowOff>47625</xdr:rowOff>
    </xdr:from>
    <xdr:to>
      <xdr:col>26</xdr:col>
      <xdr:colOff>423545</xdr:colOff>
      <xdr:row>163</xdr:row>
      <xdr:rowOff>47625</xdr:rowOff>
    </xdr:to>
    <xdr:graphicFrame macro="">
      <xdr:nvGraphicFramePr>
        <xdr:cNvPr id="28" name="Chart 27">
          <a:extLst>
            <a:ext uri="{FF2B5EF4-FFF2-40B4-BE49-F238E27FC236}">
              <a16:creationId xmlns:a16="http://schemas.microsoft.com/office/drawing/2014/main" id="{65B47E57-F3A8-40C4-9E75-59858E261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187325</xdr:colOff>
      <xdr:row>139</xdr:row>
      <xdr:rowOff>44450</xdr:rowOff>
    </xdr:from>
    <xdr:to>
      <xdr:col>15</xdr:col>
      <xdr:colOff>156845</xdr:colOff>
      <xdr:row>163</xdr:row>
      <xdr:rowOff>44450</xdr:rowOff>
    </xdr:to>
    <xdr:graphicFrame macro="">
      <xdr:nvGraphicFramePr>
        <xdr:cNvPr id="29" name="Chart 28">
          <a:extLst>
            <a:ext uri="{FF2B5EF4-FFF2-40B4-BE49-F238E27FC236}">
              <a16:creationId xmlns:a16="http://schemas.microsoft.com/office/drawing/2014/main" id="{F23E812C-1B17-4BFD-B98F-098D9D68E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57150</xdr:colOff>
      <xdr:row>15</xdr:row>
      <xdr:rowOff>68036</xdr:rowOff>
    </xdr:from>
    <xdr:to>
      <xdr:col>3</xdr:col>
      <xdr:colOff>527050</xdr:colOff>
      <xdr:row>35</xdr:row>
      <xdr:rowOff>189956</xdr:rowOff>
    </xdr:to>
    <mc:AlternateContent xmlns:mc="http://schemas.openxmlformats.org/markup-compatibility/2006" xmlns:a14="http://schemas.microsoft.com/office/drawing/2010/main">
      <mc:Choice Requires="a14">
        <xdr:graphicFrame macro="">
          <xdr:nvGraphicFramePr>
            <xdr:cNvPr id="34" name="Bidang">
              <a:extLst>
                <a:ext uri="{FF2B5EF4-FFF2-40B4-BE49-F238E27FC236}">
                  <a16:creationId xmlns:a16="http://schemas.microsoft.com/office/drawing/2014/main" id="{A5220C24-7B6C-43BB-9191-CA5B15DD43A0}"/>
                </a:ext>
              </a:extLst>
            </xdr:cNvPr>
            <xdr:cNvGraphicFramePr/>
          </xdr:nvGraphicFramePr>
          <xdr:xfrm>
            <a:off x="0" y="0"/>
            <a:ext cx="0" cy="0"/>
          </xdr:xfrm>
          <a:graphic>
            <a:graphicData uri="http://schemas.microsoft.com/office/drawing/2010/slicer">
              <sle:slicer xmlns:sle="http://schemas.microsoft.com/office/drawing/2010/slicer" name="Bidang"/>
            </a:graphicData>
          </a:graphic>
        </xdr:graphicFrame>
      </mc:Choice>
      <mc:Fallback xmlns="">
        <xdr:sp macro="" textlink="">
          <xdr:nvSpPr>
            <xdr:cNvPr id="0" name=""/>
            <xdr:cNvSpPr>
              <a:spLocks noTextEdit="1"/>
            </xdr:cNvSpPr>
          </xdr:nvSpPr>
          <xdr:spPr>
            <a:xfrm>
              <a:off x="57150" y="2925536"/>
              <a:ext cx="2279650" cy="393192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469900</xdr:colOff>
      <xdr:row>82</xdr:row>
      <xdr:rowOff>184150</xdr:rowOff>
    </xdr:from>
    <xdr:to>
      <xdr:col>26</xdr:col>
      <xdr:colOff>439420</xdr:colOff>
      <xdr:row>106</xdr:row>
      <xdr:rowOff>184150</xdr:rowOff>
    </xdr:to>
    <xdr:sp macro="" textlink="">
      <xdr:nvSpPr>
        <xdr:cNvPr id="35" name="TextBox 34">
          <a:extLst>
            <a:ext uri="{FF2B5EF4-FFF2-40B4-BE49-F238E27FC236}">
              <a16:creationId xmlns:a16="http://schemas.microsoft.com/office/drawing/2014/main" id="{7AA155CF-8A43-40E7-A4BB-E04A75D25334}"/>
            </a:ext>
          </a:extLst>
        </xdr:cNvPr>
        <xdr:cNvSpPr txBox="1"/>
      </xdr:nvSpPr>
      <xdr:spPr>
        <a:xfrm>
          <a:off x="9613900" y="15805150"/>
          <a:ext cx="6675120" cy="457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Transfer ke Daerah dan Dana Desa</a:t>
          </a:r>
        </a:p>
        <a:p>
          <a:r>
            <a:rPr lang="en-US" sz="1200"/>
            <a:t>Transfer ke Daerah merupakan bagian dari Belanja Negara dalam rangka mendanai pelaksanaan desentralisasi fiskal berupa Dana Perimbangan, Dana Insentif Daerah (DID), dan dana lainnya. Dana Transfer ke Daerah dialokasikan untuk mengurangi ketimpangan sumber pendanaan antara pusat dan daerah, mengurangi kesenjangan pendanaan urusan pemerintahan antar daerah, mengurangi kesenjangan layanan publik antar daerah.</a:t>
          </a:r>
        </a:p>
        <a:p>
          <a:r>
            <a:rPr lang="en-US" sz="1200"/>
            <a:t>Transfer Dana Perimbangan meliputi </a:t>
          </a:r>
        </a:p>
        <a:p>
          <a:r>
            <a:rPr lang="en-US" sz="1200"/>
            <a:t>1. Transfer Dana Bagi Hasil Pajak,</a:t>
          </a:r>
          <a:r>
            <a:rPr lang="en-US" sz="1200" baseline="0"/>
            <a:t> baik Pajak Penghasilan (PPh) &amp; Pajak Bumi maupun Bangunan (PBB);</a:t>
          </a:r>
          <a:endParaRPr lang="en-US" sz="1200"/>
        </a:p>
        <a:p>
          <a:r>
            <a:rPr lang="en-US" sz="1200"/>
            <a:t>2. Transfer Dana Bagi Hasil Sumber Daya Alam (SDA);</a:t>
          </a:r>
        </a:p>
        <a:p>
          <a:r>
            <a:rPr lang="en-US" sz="1200"/>
            <a:t>3. Transfer Dana Alokasi Umum (DAU);</a:t>
          </a:r>
        </a:p>
        <a:p>
          <a:r>
            <a:rPr lang="en-US" sz="1200"/>
            <a:t>4. Transfer Dana Alokasi Khusus (DAK). </a:t>
          </a:r>
        </a:p>
        <a:p>
          <a:r>
            <a:rPr lang="id-ID" sz="1200"/>
            <a:t>Transfer ke Daerah ditetapkan dalam APBN, Peraturan Presiden, dan Peraturan Menteri Keuangan (PMK) yang selanjutnya dituangkan dalam Daftar Isian Pelaksanaan Anggaran (DIPA) yang ditandatangani oleh Direktur Jenderal Perimbangan Keuangan selaku Kuasa Pengguna Anggaran atas nama Menteri Keuangan selaku Pengguna Anggaran untuk tiap jenis Transfer ke Daerah dengan dilampiri rincian alokasi per daerah. </a:t>
          </a:r>
          <a:endParaRPr lang="en-US" sz="1200"/>
        </a:p>
        <a:p>
          <a:endParaRPr lang="en-US" sz="1200"/>
        </a:p>
        <a:p>
          <a:r>
            <a:rPr lang="id-ID" sz="1200"/>
            <a:t>Dana Desa didefinisikan sebagai dana yang bersumber dari APBN yang diperuntu</a:t>
          </a:r>
          <a:r>
            <a:rPr lang="en-US" sz="1200"/>
            <a:t>k</a:t>
          </a:r>
          <a:r>
            <a:rPr lang="id-ID" sz="1200"/>
            <a:t>kan bagi </a:t>
          </a:r>
          <a:r>
            <a:rPr lang="en-US" sz="1200"/>
            <a:t>d</a:t>
          </a:r>
          <a:r>
            <a:rPr lang="id-ID" sz="1200"/>
            <a:t>esa yang ditransfer melalui APBD </a:t>
          </a:r>
          <a:r>
            <a:rPr lang="en-US" sz="1200"/>
            <a:t>k</a:t>
          </a:r>
          <a:r>
            <a:rPr lang="id-ID" sz="1200"/>
            <a:t>abupaten/kota dan digunakan unuk membiayai penyelenggaraan pemerintahan, pelaksanaan pembangunan, pembinaan, kemasyarakatan dan pemberdayaan masyarakat</a:t>
          </a:r>
          <a:r>
            <a:rPr lang="en-US" sz="1200"/>
            <a:t>. Dana ini dialokasikan secara berkeadilan berdasarkan: alokasi dasar, dan</a:t>
          </a:r>
        </a:p>
        <a:p>
          <a:r>
            <a:rPr lang="en-US" sz="1200"/>
            <a:t>alokasi yang dihitung dengan memperhatikan jumlah penduduk, angka kemiskinan, luas wilayah, dan tingkat kesulitan geografis desa setiap kabupaten/kota.</a:t>
          </a:r>
        </a:p>
        <a:p>
          <a:endParaRPr lang="id-ID" sz="1200"/>
        </a:p>
        <a:p>
          <a:endParaRPr lang="id-ID" sz="1200"/>
        </a:p>
      </xdr:txBody>
    </xdr:sp>
    <xdr:clientData/>
  </xdr:twoCellAnchor>
  <xdr:twoCellAnchor>
    <xdr:from>
      <xdr:col>4</xdr:col>
      <xdr:colOff>152400</xdr:colOff>
      <xdr:row>108</xdr:row>
      <xdr:rowOff>133350</xdr:rowOff>
    </xdr:from>
    <xdr:to>
      <xdr:col>18</xdr:col>
      <xdr:colOff>152400</xdr:colOff>
      <xdr:row>113</xdr:row>
      <xdr:rowOff>25400</xdr:rowOff>
    </xdr:to>
    <xdr:sp macro="" textlink="">
      <xdr:nvSpPr>
        <xdr:cNvPr id="36" name="Rectangle: Rounded Corners 35">
          <a:extLst>
            <a:ext uri="{FF2B5EF4-FFF2-40B4-BE49-F238E27FC236}">
              <a16:creationId xmlns:a16="http://schemas.microsoft.com/office/drawing/2014/main" id="{A1E1E5E4-4898-4AA2-9573-FF52A2911439}"/>
            </a:ext>
          </a:extLst>
        </xdr:cNvPr>
        <xdr:cNvSpPr/>
      </xdr:nvSpPr>
      <xdr:spPr>
        <a:xfrm>
          <a:off x="2590800" y="20707350"/>
          <a:ext cx="8534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Transfer ke Daerah</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 DBH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editAs="oneCell">
    <xdr:from>
      <xdr:col>0</xdr:col>
      <xdr:colOff>76200</xdr:colOff>
      <xdr:row>0</xdr:row>
      <xdr:rowOff>85725</xdr:rowOff>
    </xdr:from>
    <xdr:to>
      <xdr:col>3</xdr:col>
      <xdr:colOff>533400</xdr:colOff>
      <xdr:row>7</xdr:row>
      <xdr:rowOff>0</xdr:rowOff>
    </xdr:to>
    <mc:AlternateContent xmlns:mc="http://schemas.openxmlformats.org/markup-compatibility/2006" xmlns:a14="http://schemas.microsoft.com/office/drawing/2010/main">
      <mc:Choice Requires="a14">
        <xdr:graphicFrame macro="">
          <xdr:nvGraphicFramePr>
            <xdr:cNvPr id="37" name="Tahun">
              <a:extLst>
                <a:ext uri="{FF2B5EF4-FFF2-40B4-BE49-F238E27FC236}">
                  <a16:creationId xmlns:a16="http://schemas.microsoft.com/office/drawing/2014/main" id="{0B7B76D8-A056-499B-AB10-BF04314395AC}"/>
                </a:ext>
              </a:extLst>
            </xdr:cNvPr>
            <xdr:cNvGraphicFramePr/>
          </xdr:nvGraphicFramePr>
          <xdr:xfrm>
            <a:off x="0" y="0"/>
            <a:ext cx="0" cy="0"/>
          </xdr:xfrm>
          <a:graphic>
            <a:graphicData uri="http://schemas.microsoft.com/office/drawing/2010/slicer">
              <sle:slicer xmlns:sle="http://schemas.microsoft.com/office/drawing/2010/slicer" name="Tahun"/>
            </a:graphicData>
          </a:graphic>
        </xdr:graphicFrame>
      </mc:Choice>
      <mc:Fallback xmlns="">
        <xdr:sp macro="" textlink="">
          <xdr:nvSpPr>
            <xdr:cNvPr id="0" name=""/>
            <xdr:cNvSpPr>
              <a:spLocks noTextEdit="1"/>
            </xdr:cNvSpPr>
          </xdr:nvSpPr>
          <xdr:spPr>
            <a:xfrm>
              <a:off x="76200" y="85725"/>
              <a:ext cx="2298700" cy="12477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238124</xdr:colOff>
      <xdr:row>232</xdr:row>
      <xdr:rowOff>174625</xdr:rowOff>
    </xdr:from>
    <xdr:to>
      <xdr:col>26</xdr:col>
      <xdr:colOff>412750</xdr:colOff>
      <xdr:row>256</xdr:row>
      <xdr:rowOff>174625</xdr:rowOff>
    </xdr:to>
    <xdr:graphicFrame macro="">
      <xdr:nvGraphicFramePr>
        <xdr:cNvPr id="23" name="Chart 22">
          <a:extLst>
            <a:ext uri="{FF2B5EF4-FFF2-40B4-BE49-F238E27FC236}">
              <a16:creationId xmlns:a16="http://schemas.microsoft.com/office/drawing/2014/main" id="{DC8113BA-7779-48FE-B58D-3F79CB3E6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238125</xdr:colOff>
      <xdr:row>258</xdr:row>
      <xdr:rowOff>111125</xdr:rowOff>
    </xdr:from>
    <xdr:to>
      <xdr:col>15</xdr:col>
      <xdr:colOff>204343</xdr:colOff>
      <xdr:row>282</xdr:row>
      <xdr:rowOff>111125</xdr:rowOff>
    </xdr:to>
    <xdr:graphicFrame macro="">
      <xdr:nvGraphicFramePr>
        <xdr:cNvPr id="25" name="Chart 24">
          <a:extLst>
            <a:ext uri="{FF2B5EF4-FFF2-40B4-BE49-F238E27FC236}">
              <a16:creationId xmlns:a16="http://schemas.microsoft.com/office/drawing/2014/main" id="{A579CFC9-691C-45E5-BF8A-995DB33BD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158749</xdr:colOff>
      <xdr:row>222</xdr:row>
      <xdr:rowOff>47625</xdr:rowOff>
    </xdr:from>
    <xdr:to>
      <xdr:col>8</xdr:col>
      <xdr:colOff>31749</xdr:colOff>
      <xdr:row>231</xdr:row>
      <xdr:rowOff>161925</xdr:rowOff>
    </xdr:to>
    <xdr:graphicFrame macro="">
      <xdr:nvGraphicFramePr>
        <xdr:cNvPr id="31" name="Chart 30">
          <a:extLst>
            <a:ext uri="{FF2B5EF4-FFF2-40B4-BE49-F238E27FC236}">
              <a16:creationId xmlns:a16="http://schemas.microsoft.com/office/drawing/2014/main" id="{AAC76C57-CD34-4C08-BA4A-CB2B25FA0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174625</xdr:colOff>
      <xdr:row>220</xdr:row>
      <xdr:rowOff>47625</xdr:rowOff>
    </xdr:from>
    <xdr:to>
      <xdr:col>11</xdr:col>
      <xdr:colOff>432435</xdr:colOff>
      <xdr:row>221</xdr:row>
      <xdr:rowOff>161940</xdr:rowOff>
    </xdr:to>
    <xdr:sp macro="" textlink="">
      <xdr:nvSpPr>
        <xdr:cNvPr id="33" name="TextBox 24">
          <a:extLst>
            <a:ext uri="{FF2B5EF4-FFF2-40B4-BE49-F238E27FC236}">
              <a16:creationId xmlns:a16="http://schemas.microsoft.com/office/drawing/2014/main" id="{4BD72AD9-1920-46B7-8FA6-48832B3F0A4F}"/>
            </a:ext>
          </a:extLst>
        </xdr:cNvPr>
        <xdr:cNvSpPr txBox="1"/>
      </xdr:nvSpPr>
      <xdr:spPr>
        <a:xfrm>
          <a:off x="2587625" y="41576625"/>
          <a:ext cx="4480560" cy="30481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600" b="1"/>
            <a:t>Rata-rata</a:t>
          </a:r>
          <a:r>
            <a:rPr lang="en-US" sz="1600" b="1" baseline="0"/>
            <a:t> </a:t>
          </a:r>
          <a:r>
            <a:rPr lang="en-US" sz="1600" b="1"/>
            <a:t>IPM Daerah Pemilihan dan Indikatornya</a:t>
          </a:r>
          <a:r>
            <a:rPr lang="en-US" sz="1600" b="1" baseline="0"/>
            <a:t>	</a:t>
          </a:r>
        </a:p>
        <a:p>
          <a:endParaRPr lang="id-ID" sz="1600" b="1"/>
        </a:p>
      </xdr:txBody>
    </xdr:sp>
    <xdr:clientData/>
  </xdr:twoCellAnchor>
  <xdr:twoCellAnchor>
    <xdr:from>
      <xdr:col>8</xdr:col>
      <xdr:colOff>380999</xdr:colOff>
      <xdr:row>222</xdr:row>
      <xdr:rowOff>63499</xdr:rowOff>
    </xdr:from>
    <xdr:to>
      <xdr:col>12</xdr:col>
      <xdr:colOff>253999</xdr:colOff>
      <xdr:row>231</xdr:row>
      <xdr:rowOff>177799</xdr:rowOff>
    </xdr:to>
    <xdr:graphicFrame macro="">
      <xdr:nvGraphicFramePr>
        <xdr:cNvPr id="38" name="Chart 37">
          <a:extLst>
            <a:ext uri="{FF2B5EF4-FFF2-40B4-BE49-F238E27FC236}">
              <a16:creationId xmlns:a16="http://schemas.microsoft.com/office/drawing/2014/main" id="{F43CE33F-3B06-40ED-B7A1-952464F2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555625</xdr:colOff>
      <xdr:row>222</xdr:row>
      <xdr:rowOff>63500</xdr:rowOff>
    </xdr:from>
    <xdr:to>
      <xdr:col>16</xdr:col>
      <xdr:colOff>428625</xdr:colOff>
      <xdr:row>231</xdr:row>
      <xdr:rowOff>177800</xdr:rowOff>
    </xdr:to>
    <xdr:graphicFrame macro="">
      <xdr:nvGraphicFramePr>
        <xdr:cNvPr id="39" name="Chart 38">
          <a:extLst>
            <a:ext uri="{FF2B5EF4-FFF2-40B4-BE49-F238E27FC236}">
              <a16:creationId xmlns:a16="http://schemas.microsoft.com/office/drawing/2014/main" id="{0811F0F9-1E0B-42EE-965F-529BF96FA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95250</xdr:colOff>
      <xdr:row>222</xdr:row>
      <xdr:rowOff>63500</xdr:rowOff>
    </xdr:from>
    <xdr:to>
      <xdr:col>20</xdr:col>
      <xdr:colOff>571500</xdr:colOff>
      <xdr:row>231</xdr:row>
      <xdr:rowOff>177800</xdr:rowOff>
    </xdr:to>
    <xdr:graphicFrame macro="">
      <xdr:nvGraphicFramePr>
        <xdr:cNvPr id="40" name="Chart 39">
          <a:extLst>
            <a:ext uri="{FF2B5EF4-FFF2-40B4-BE49-F238E27FC236}">
              <a16:creationId xmlns:a16="http://schemas.microsoft.com/office/drawing/2014/main" id="{E5726E7A-8849-4C11-89A7-C15142A08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21</xdr:col>
      <xdr:colOff>222250</xdr:colOff>
      <xdr:row>222</xdr:row>
      <xdr:rowOff>63500</xdr:rowOff>
    </xdr:from>
    <xdr:to>
      <xdr:col>26</xdr:col>
      <xdr:colOff>406400</xdr:colOff>
      <xdr:row>231</xdr:row>
      <xdr:rowOff>177800</xdr:rowOff>
    </xdr:to>
    <xdr:graphicFrame macro="">
      <xdr:nvGraphicFramePr>
        <xdr:cNvPr id="41" name="Chart 40">
          <a:extLst>
            <a:ext uri="{FF2B5EF4-FFF2-40B4-BE49-F238E27FC236}">
              <a16:creationId xmlns:a16="http://schemas.microsoft.com/office/drawing/2014/main" id="{6A2BCABD-74A5-4889-A253-FF4B8FC00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15</xdr:col>
      <xdr:colOff>444500</xdr:colOff>
      <xdr:row>258</xdr:row>
      <xdr:rowOff>111125</xdr:rowOff>
    </xdr:from>
    <xdr:to>
      <xdr:col>26</xdr:col>
      <xdr:colOff>410718</xdr:colOff>
      <xdr:row>282</xdr:row>
      <xdr:rowOff>111125</xdr:rowOff>
    </xdr:to>
    <xdr:graphicFrame macro="">
      <xdr:nvGraphicFramePr>
        <xdr:cNvPr id="42" name="Chart 41">
          <a:extLst>
            <a:ext uri="{FF2B5EF4-FFF2-40B4-BE49-F238E27FC236}">
              <a16:creationId xmlns:a16="http://schemas.microsoft.com/office/drawing/2014/main" id="{7EF1E91B-88C2-4C63-AE30-72E1975A4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174625</xdr:colOff>
      <xdr:row>215</xdr:row>
      <xdr:rowOff>127000</xdr:rowOff>
    </xdr:from>
    <xdr:to>
      <xdr:col>18</xdr:col>
      <xdr:colOff>174625</xdr:colOff>
      <xdr:row>219</xdr:row>
      <xdr:rowOff>111126</xdr:rowOff>
    </xdr:to>
    <xdr:sp macro="" textlink="">
      <xdr:nvSpPr>
        <xdr:cNvPr id="43" name="Rectangle: Rounded Corners 42">
          <a:extLst>
            <a:ext uri="{FF2B5EF4-FFF2-40B4-BE49-F238E27FC236}">
              <a16:creationId xmlns:a16="http://schemas.microsoft.com/office/drawing/2014/main" id="{F32EE75F-E2E1-4097-90BA-66FCD7A4D7EA}"/>
            </a:ext>
          </a:extLst>
        </xdr:cNvPr>
        <xdr:cNvSpPr/>
      </xdr:nvSpPr>
      <xdr:spPr>
        <a:xfrm>
          <a:off x="2587625" y="41084500"/>
          <a:ext cx="8445500" cy="746126"/>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Indikator Kinerja</a:t>
          </a:r>
          <a:r>
            <a:rPr lang="en-US" sz="36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a:t>
          </a:r>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15</xdr:col>
      <xdr:colOff>428625</xdr:colOff>
      <xdr:row>189</xdr:row>
      <xdr:rowOff>158750</xdr:rowOff>
    </xdr:from>
    <xdr:to>
      <xdr:col>26</xdr:col>
      <xdr:colOff>394843</xdr:colOff>
      <xdr:row>213</xdr:row>
      <xdr:rowOff>158750</xdr:rowOff>
    </xdr:to>
    <xdr:graphicFrame macro="">
      <xdr:nvGraphicFramePr>
        <xdr:cNvPr id="44" name="Chart 43">
          <a:extLst>
            <a:ext uri="{FF2B5EF4-FFF2-40B4-BE49-F238E27FC236}">
              <a16:creationId xmlns:a16="http://schemas.microsoft.com/office/drawing/2014/main" id="{A72DDE58-60F6-4299-BB89-E7B0C7540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11</xdr:col>
      <xdr:colOff>428625</xdr:colOff>
      <xdr:row>284</xdr:row>
      <xdr:rowOff>0</xdr:rowOff>
    </xdr:from>
    <xdr:to>
      <xdr:col>26</xdr:col>
      <xdr:colOff>414147</xdr:colOff>
      <xdr:row>304</xdr:row>
      <xdr:rowOff>3048</xdr:rowOff>
    </xdr:to>
    <xdr:graphicFrame macro="">
      <xdr:nvGraphicFramePr>
        <xdr:cNvPr id="45" name="Chart 44">
          <a:extLst>
            <a:ext uri="{FF2B5EF4-FFF2-40B4-BE49-F238E27FC236}">
              <a16:creationId xmlns:a16="http://schemas.microsoft.com/office/drawing/2014/main" id="{D3F08188-A522-4D2B-9A14-B93E95564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222250</xdr:colOff>
      <xdr:row>283</xdr:row>
      <xdr:rowOff>158750</xdr:rowOff>
    </xdr:from>
    <xdr:to>
      <xdr:col>11</xdr:col>
      <xdr:colOff>342900</xdr:colOff>
      <xdr:row>293</xdr:row>
      <xdr:rowOff>82550</xdr:rowOff>
    </xdr:to>
    <xdr:graphicFrame macro="">
      <xdr:nvGraphicFramePr>
        <xdr:cNvPr id="46" name="Chart 45">
          <a:extLst>
            <a:ext uri="{FF2B5EF4-FFF2-40B4-BE49-F238E27FC236}">
              <a16:creationId xmlns:a16="http://schemas.microsoft.com/office/drawing/2014/main" id="{B37E4B09-F675-4A4B-B3B7-95201D571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222250</xdr:colOff>
      <xdr:row>294</xdr:row>
      <xdr:rowOff>79375</xdr:rowOff>
    </xdr:from>
    <xdr:to>
      <xdr:col>11</xdr:col>
      <xdr:colOff>342900</xdr:colOff>
      <xdr:row>304</xdr:row>
      <xdr:rowOff>3175</xdr:rowOff>
    </xdr:to>
    <xdr:graphicFrame macro="">
      <xdr:nvGraphicFramePr>
        <xdr:cNvPr id="47" name="Chart 46">
          <a:extLst>
            <a:ext uri="{FF2B5EF4-FFF2-40B4-BE49-F238E27FC236}">
              <a16:creationId xmlns:a16="http://schemas.microsoft.com/office/drawing/2014/main" id="{3B97676A-622E-4B9E-A041-9E994225F0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xdr:col>
      <xdr:colOff>222249</xdr:colOff>
      <xdr:row>304</xdr:row>
      <xdr:rowOff>174625</xdr:rowOff>
    </xdr:from>
    <xdr:to>
      <xdr:col>9</xdr:col>
      <xdr:colOff>442975</xdr:colOff>
      <xdr:row>314</xdr:row>
      <xdr:rowOff>98425</xdr:rowOff>
    </xdr:to>
    <xdr:graphicFrame macro="">
      <xdr:nvGraphicFramePr>
        <xdr:cNvPr id="48" name="Chart 47">
          <a:extLst>
            <a:ext uri="{FF2B5EF4-FFF2-40B4-BE49-F238E27FC236}">
              <a16:creationId xmlns:a16="http://schemas.microsoft.com/office/drawing/2014/main" id="{B76B0F7F-13B5-4D45-A20F-A5FDA2F39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10</xdr:col>
      <xdr:colOff>0</xdr:colOff>
      <xdr:row>305</xdr:row>
      <xdr:rowOff>0</xdr:rowOff>
    </xdr:from>
    <xdr:to>
      <xdr:col>15</xdr:col>
      <xdr:colOff>220726</xdr:colOff>
      <xdr:row>314</xdr:row>
      <xdr:rowOff>114300</xdr:rowOff>
    </xdr:to>
    <xdr:graphicFrame macro="">
      <xdr:nvGraphicFramePr>
        <xdr:cNvPr id="49" name="Chart 48">
          <a:extLst>
            <a:ext uri="{FF2B5EF4-FFF2-40B4-BE49-F238E27FC236}">
              <a16:creationId xmlns:a16="http://schemas.microsoft.com/office/drawing/2014/main" id="{322BA6C0-9E05-4FB5-9ABB-F037AB5956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15</xdr:col>
      <xdr:colOff>396874</xdr:colOff>
      <xdr:row>305</xdr:row>
      <xdr:rowOff>0</xdr:rowOff>
    </xdr:from>
    <xdr:to>
      <xdr:col>21</xdr:col>
      <xdr:colOff>14350</xdr:colOff>
      <xdr:row>314</xdr:row>
      <xdr:rowOff>114300</xdr:rowOff>
    </xdr:to>
    <xdr:graphicFrame macro="">
      <xdr:nvGraphicFramePr>
        <xdr:cNvPr id="50" name="Chart 49">
          <a:extLst>
            <a:ext uri="{FF2B5EF4-FFF2-40B4-BE49-F238E27FC236}">
              <a16:creationId xmlns:a16="http://schemas.microsoft.com/office/drawing/2014/main" id="{3EC89052-4AB2-41D8-A857-247FCE3D3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21</xdr:col>
      <xdr:colOff>206374</xdr:colOff>
      <xdr:row>305</xdr:row>
      <xdr:rowOff>0</xdr:rowOff>
    </xdr:from>
    <xdr:to>
      <xdr:col>26</xdr:col>
      <xdr:colOff>427100</xdr:colOff>
      <xdr:row>314</xdr:row>
      <xdr:rowOff>114300</xdr:rowOff>
    </xdr:to>
    <xdr:graphicFrame macro="">
      <xdr:nvGraphicFramePr>
        <xdr:cNvPr id="51" name="Chart 50">
          <a:extLst>
            <a:ext uri="{FF2B5EF4-FFF2-40B4-BE49-F238E27FC236}">
              <a16:creationId xmlns:a16="http://schemas.microsoft.com/office/drawing/2014/main" id="{C2E2A75D-8265-409B-8037-24E6B1BE5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206375</xdr:colOff>
      <xdr:row>315</xdr:row>
      <xdr:rowOff>142875</xdr:rowOff>
    </xdr:from>
    <xdr:to>
      <xdr:col>9</xdr:col>
      <xdr:colOff>422275</xdr:colOff>
      <xdr:row>325</xdr:row>
      <xdr:rowOff>66675</xdr:rowOff>
    </xdr:to>
    <xdr:sp macro="" textlink="">
      <xdr:nvSpPr>
        <xdr:cNvPr id="52" name="TextBox 51">
          <a:extLst>
            <a:ext uri="{FF2B5EF4-FFF2-40B4-BE49-F238E27FC236}">
              <a16:creationId xmlns:a16="http://schemas.microsoft.com/office/drawing/2014/main" id="{03F78583-8973-4FF7-8B3B-07D663A6F396}"/>
            </a:ext>
          </a:extLst>
        </xdr:cNvPr>
        <xdr:cNvSpPr txBox="1"/>
      </xdr:nvSpPr>
      <xdr:spPr>
        <a:xfrm>
          <a:off x="2619375" y="60150375"/>
          <a:ext cx="323215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Daftar Singkatan</a:t>
          </a:r>
        </a:p>
        <a:p>
          <a:r>
            <a:rPr lang="en-US" sz="1100"/>
            <a:t>IPM:</a:t>
          </a:r>
          <a:r>
            <a:rPr lang="en-US" sz="1100" baseline="0"/>
            <a:t> Indeks Pembangunan Manusia</a:t>
          </a:r>
        </a:p>
        <a:p>
          <a:r>
            <a:rPr lang="en-US" sz="1100" baseline="0"/>
            <a:t>AHH: Angka Harapan Hidup</a:t>
          </a:r>
        </a:p>
        <a:p>
          <a:r>
            <a:rPr lang="en-US" sz="1100" baseline="0"/>
            <a:t>HLS: Harapan Lama Sekolah</a:t>
          </a:r>
        </a:p>
        <a:p>
          <a:r>
            <a:rPr lang="en-US" sz="1100" baseline="0"/>
            <a:t>RLS: Rata-rata Lama Sekolah</a:t>
          </a:r>
        </a:p>
        <a:p>
          <a:r>
            <a:rPr lang="en-US" sz="1100" baseline="0"/>
            <a:t>APK: Angka Partisipasi Kasar</a:t>
          </a:r>
        </a:p>
        <a:p>
          <a:r>
            <a:rPr lang="en-US" sz="1100" baseline="0"/>
            <a:t>APM: Angka Partisipasi Murni</a:t>
          </a:r>
        </a:p>
        <a:p>
          <a:r>
            <a:rPr lang="en-US" sz="1100" baseline="0"/>
            <a:t>SD: Sekolah Dasar</a:t>
          </a:r>
        </a:p>
        <a:p>
          <a:r>
            <a:rPr lang="en-US" sz="1100" baseline="0"/>
            <a:t>SMP: Sekolah Menengah Pertama</a:t>
          </a:r>
        </a:p>
        <a:p>
          <a:r>
            <a:rPr lang="en-US" sz="1100" baseline="0"/>
            <a:t>SM: Sekolah Menengah</a:t>
          </a:r>
          <a:endParaRPr lang="id-ID" sz="1100"/>
        </a:p>
      </xdr:txBody>
    </xdr:sp>
    <xdr:clientData/>
  </xdr:twoCellAnchor>
  <xdr:twoCellAnchor>
    <xdr:from>
      <xdr:col>9</xdr:col>
      <xdr:colOff>603249</xdr:colOff>
      <xdr:row>316</xdr:row>
      <xdr:rowOff>0</xdr:rowOff>
    </xdr:from>
    <xdr:to>
      <xdr:col>15</xdr:col>
      <xdr:colOff>220725</xdr:colOff>
      <xdr:row>325</xdr:row>
      <xdr:rowOff>114300</xdr:rowOff>
    </xdr:to>
    <xdr:graphicFrame macro="">
      <xdr:nvGraphicFramePr>
        <xdr:cNvPr id="53" name="Chart 52">
          <a:extLst>
            <a:ext uri="{FF2B5EF4-FFF2-40B4-BE49-F238E27FC236}">
              <a16:creationId xmlns:a16="http://schemas.microsoft.com/office/drawing/2014/main" id="{95D1D0A0-022F-4139-B337-3740BCAE21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15</xdr:col>
      <xdr:colOff>412749</xdr:colOff>
      <xdr:row>316</xdr:row>
      <xdr:rowOff>15875</xdr:rowOff>
    </xdr:from>
    <xdr:to>
      <xdr:col>21</xdr:col>
      <xdr:colOff>30225</xdr:colOff>
      <xdr:row>325</xdr:row>
      <xdr:rowOff>130175</xdr:rowOff>
    </xdr:to>
    <xdr:graphicFrame macro="">
      <xdr:nvGraphicFramePr>
        <xdr:cNvPr id="54" name="Chart 53">
          <a:extLst>
            <a:ext uri="{FF2B5EF4-FFF2-40B4-BE49-F238E27FC236}">
              <a16:creationId xmlns:a16="http://schemas.microsoft.com/office/drawing/2014/main" id="{A1C3911D-1A4F-41CD-B79B-D35450C62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21</xdr:col>
      <xdr:colOff>222250</xdr:colOff>
      <xdr:row>316</xdr:row>
      <xdr:rowOff>15875</xdr:rowOff>
    </xdr:from>
    <xdr:to>
      <xdr:col>26</xdr:col>
      <xdr:colOff>442976</xdr:colOff>
      <xdr:row>325</xdr:row>
      <xdr:rowOff>130175</xdr:rowOff>
    </xdr:to>
    <xdr:graphicFrame macro="">
      <xdr:nvGraphicFramePr>
        <xdr:cNvPr id="55" name="Chart 54">
          <a:extLst>
            <a:ext uri="{FF2B5EF4-FFF2-40B4-BE49-F238E27FC236}">
              <a16:creationId xmlns:a16="http://schemas.microsoft.com/office/drawing/2014/main" id="{38075708-1C46-4A02-869E-2826F39B2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0.00084</cdr:x>
      <cdr:y>0.00099</cdr:y>
    </cdr:from>
    <cdr:to>
      <cdr:x>0.66358</cdr:x>
      <cdr:y>0.06766</cdr:y>
    </cdr:to>
    <cdr:sp macro="" textlink="">
      <cdr:nvSpPr>
        <cdr:cNvPr id="2" name="TextBox 11">
          <a:extLst xmlns:a="http://schemas.openxmlformats.org/drawingml/2006/main">
            <a:ext uri="{FF2B5EF4-FFF2-40B4-BE49-F238E27FC236}">
              <a16:creationId xmlns:a16="http://schemas.microsoft.com/office/drawing/2014/main" id="{2E74D1CC-0DD2-4F75-B98B-D65B2628332B}"/>
            </a:ext>
          </a:extLst>
        </cdr:cNvPr>
        <cdr:cNvSpPr txBox="1"/>
      </cdr:nvSpPr>
      <cdr:spPr>
        <a:xfrm xmlns:a="http://schemas.openxmlformats.org/drawingml/2006/main">
          <a:off x="3442" y="4082"/>
          <a:ext cx="272706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Reguler (dalam Rp 000)	</a:t>
          </a:r>
        </a:p>
        <a:p xmlns:a="http://schemas.openxmlformats.org/drawingml/2006/main">
          <a:endParaRPr lang="id-ID" sz="1600" b="1"/>
        </a:p>
      </cdr:txBody>
    </cdr:sp>
  </cdr:relSizeAnchor>
</c:userShapes>
</file>

<file path=xl/drawings/drawing3.xml><?xml version="1.0" encoding="utf-8"?>
<c:userShapes xmlns:c="http://schemas.openxmlformats.org/drawingml/2006/chart">
  <cdr:relSizeAnchor xmlns:cdr="http://schemas.openxmlformats.org/drawingml/2006/chartDrawing">
    <cdr:from>
      <cdr:x>0.00084</cdr:x>
      <cdr:y>0.00099</cdr:y>
    </cdr:from>
    <cdr:to>
      <cdr:x>0.71991</cdr:x>
      <cdr:y>0.06766</cdr:y>
    </cdr:to>
    <cdr:sp macro="" textlink="">
      <cdr:nvSpPr>
        <cdr:cNvPr id="2" name="TextBox 15">
          <a:extLst xmlns:a="http://schemas.openxmlformats.org/drawingml/2006/main">
            <a:ext uri="{FF2B5EF4-FFF2-40B4-BE49-F238E27FC236}">
              <a16:creationId xmlns:a16="http://schemas.microsoft.com/office/drawing/2014/main" id="{FE71790B-1CD5-49C5-874A-17A351061DFB}"/>
            </a:ext>
          </a:extLst>
        </cdr:cNvPr>
        <cdr:cNvSpPr txBox="1"/>
      </cdr:nvSpPr>
      <cdr:spPr>
        <a:xfrm xmlns:a="http://schemas.openxmlformats.org/drawingml/2006/main">
          <a:off x="3436" y="4082"/>
          <a:ext cx="2958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Penugasan (dalam Rp 000)	</a:t>
          </a:r>
        </a:p>
        <a:p xmlns:a="http://schemas.openxmlformats.org/drawingml/2006/main">
          <a:endParaRPr lang="id-ID" sz="1600" b="1"/>
        </a:p>
      </cdr:txBody>
    </cdr:sp>
  </cdr:relSizeAnchor>
</c:userShapes>
</file>

<file path=xl/drawings/drawing4.xml><?xml version="1.0" encoding="utf-8"?>
<c:userShapes xmlns:c="http://schemas.openxmlformats.org/drawingml/2006/chart">
  <cdr:relSizeAnchor xmlns:cdr="http://schemas.openxmlformats.org/drawingml/2006/chartDrawing">
    <cdr:from>
      <cdr:x>0.00084</cdr:x>
      <cdr:y>0.00099</cdr:y>
    </cdr:from>
    <cdr:to>
      <cdr:x>0.67901</cdr:x>
      <cdr:y>0.06766</cdr:y>
    </cdr:to>
    <cdr:sp macro="" textlink="">
      <cdr:nvSpPr>
        <cdr:cNvPr id="2" name="TextBox 14">
          <a:extLst xmlns:a="http://schemas.openxmlformats.org/drawingml/2006/main">
            <a:ext uri="{FF2B5EF4-FFF2-40B4-BE49-F238E27FC236}">
              <a16:creationId xmlns:a16="http://schemas.microsoft.com/office/drawing/2014/main" id="{3CFBE47F-F3C9-4237-8412-D6DB10A3C228}"/>
            </a:ext>
          </a:extLst>
        </cdr:cNvPr>
        <cdr:cNvSpPr txBox="1"/>
      </cdr:nvSpPr>
      <cdr:spPr>
        <a:xfrm xmlns:a="http://schemas.openxmlformats.org/drawingml/2006/main">
          <a:off x="3437" y="4082"/>
          <a:ext cx="279056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Afirmasi (dalam Rp 000)	</a:t>
          </a:r>
        </a:p>
        <a:p xmlns:a="http://schemas.openxmlformats.org/drawingml/2006/main">
          <a:endParaRPr lang="id-ID" sz="1600" b="1"/>
        </a:p>
      </cdr:txBody>
    </cdr:sp>
  </cdr:relSizeAnchor>
</c:userShapes>
</file>

<file path=xl/drawings/drawing5.xml><?xml version="1.0" encoding="utf-8"?>
<c:userShapes xmlns:c="http://schemas.openxmlformats.org/drawingml/2006/chart">
  <cdr:relSizeAnchor xmlns:cdr="http://schemas.openxmlformats.org/drawingml/2006/chartDrawing">
    <cdr:from>
      <cdr:x>0.00084</cdr:x>
      <cdr:y>0.00099</cdr:y>
    </cdr:from>
    <cdr:to>
      <cdr:x>0.6142</cdr:x>
      <cdr:y>0.06766</cdr:y>
    </cdr:to>
    <cdr:sp macro="" textlink="">
      <cdr:nvSpPr>
        <cdr:cNvPr id="2" name="TextBox 13">
          <a:extLst xmlns:a="http://schemas.openxmlformats.org/drawingml/2006/main">
            <a:ext uri="{FF2B5EF4-FFF2-40B4-BE49-F238E27FC236}">
              <a16:creationId xmlns:a16="http://schemas.microsoft.com/office/drawing/2014/main" id="{EB2B1D26-9DEF-4396-B0EB-F0791877A650}"/>
            </a:ext>
          </a:extLst>
        </cdr:cNvPr>
        <cdr:cNvSpPr txBox="1"/>
      </cdr:nvSpPr>
      <cdr:spPr>
        <a:xfrm xmlns:a="http://schemas.openxmlformats.org/drawingml/2006/main">
          <a:off x="3441" y="4081"/>
          <a:ext cx="252385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Non Fisik</a:t>
          </a:r>
          <a:r>
            <a:rPr lang="en-US" sz="1600" b="1" baseline="0"/>
            <a:t> (dalam Rp 000)	</a:t>
          </a:r>
        </a:p>
        <a:p xmlns:a="http://schemas.openxmlformats.org/drawingml/2006/main">
          <a:endParaRPr lang="id-ID" sz="1600" b="1"/>
        </a:p>
      </cdr:txBody>
    </cdr:sp>
  </cdr:relSizeAnchor>
</c:userShapes>
</file>

<file path=xl/drawings/drawing6.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2">
          <a:extLst xmlns:a="http://schemas.openxmlformats.org/drawingml/2006/main">
            <a:ext uri="{FF2B5EF4-FFF2-40B4-BE49-F238E27FC236}">
              <a16:creationId xmlns:a16="http://schemas.microsoft.com/office/drawing/2014/main" id="{4C548196-E8BD-453E-ACAE-D8061D69AF69}"/>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DAU</a:t>
          </a:r>
          <a:r>
            <a:rPr lang="en-US" sz="1600" b="1" baseline="0"/>
            <a:t> (dalam Rp 000)	</a:t>
          </a:r>
        </a:p>
        <a:p xmlns:a="http://schemas.openxmlformats.org/drawingml/2006/main">
          <a:endParaRPr lang="id-ID" sz="1600" b="1"/>
        </a:p>
      </cdr:txBody>
    </cdr:sp>
  </cdr:relSizeAnchor>
</c:userShapes>
</file>

<file path=xl/drawings/drawing7.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7">
          <a:extLst xmlns:a="http://schemas.openxmlformats.org/drawingml/2006/main">
            <a:ext uri="{FF2B5EF4-FFF2-40B4-BE49-F238E27FC236}">
              <a16:creationId xmlns:a16="http://schemas.microsoft.com/office/drawing/2014/main" id="{EEF6D932-4879-4CAC-9886-C9C1F95AE8DD}"/>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DID</a:t>
          </a:r>
          <a:r>
            <a:rPr lang="en-US" sz="1600" b="1" baseline="0"/>
            <a:t> (dalam Rp 000)	</a:t>
          </a:r>
        </a:p>
        <a:p xmlns:a="http://schemas.openxmlformats.org/drawingml/2006/main">
          <a:endParaRPr lang="id-ID" sz="1600" b="1"/>
        </a:p>
      </cdr:txBody>
    </cdr:sp>
  </cdr:relSizeAnchor>
</c:userShapes>
</file>

<file path=xl/drawings/drawing8.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16">
          <a:extLst xmlns:a="http://schemas.openxmlformats.org/drawingml/2006/main">
            <a:ext uri="{FF2B5EF4-FFF2-40B4-BE49-F238E27FC236}">
              <a16:creationId xmlns:a16="http://schemas.microsoft.com/office/drawing/2014/main" id="{E8969A4C-6C78-4BC3-9458-5C452DF6544A}"/>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Dana</a:t>
          </a:r>
          <a:r>
            <a:rPr lang="en-US" sz="1600" b="1" baseline="0"/>
            <a:t> Desa (dalam Rp 000)	</a:t>
          </a:r>
        </a:p>
        <a:p xmlns:a="http://schemas.openxmlformats.org/drawingml/2006/main">
          <a:endParaRPr lang="id-ID" sz="1600" b="1"/>
        </a:p>
      </cdr:txBody>
    </cdr:sp>
  </cdr:relSizeAnchor>
</c:userShapes>
</file>

<file path=xl/drawings/drawing9.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20">
          <a:extLst xmlns:a="http://schemas.openxmlformats.org/drawingml/2006/main">
            <a:ext uri="{FF2B5EF4-FFF2-40B4-BE49-F238E27FC236}">
              <a16:creationId xmlns:a16="http://schemas.microsoft.com/office/drawing/2014/main" id="{6831F71F-88A0-4332-AD5A-76063016CF72}"/>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PPh</a:t>
          </a:r>
          <a:r>
            <a:rPr lang="en-US" sz="1600" b="1" baseline="0"/>
            <a:t> (dalam Rp 000)	</a:t>
          </a:r>
        </a:p>
        <a:p xmlns:a="http://schemas.openxmlformats.org/drawingml/2006/main">
          <a:endParaRPr lang="id-ID" sz="1600" b="1"/>
        </a:p>
      </cdr:txBody>
    </cdr:sp>
  </cdr:relSizeAnchor>
</c:userShapes>
</file>

<file path=xl/drawings/drawing10.xml><?xml version="1.0" encoding="utf-8"?>
<c:userShapes xmlns:c="http://schemas.openxmlformats.org/drawingml/2006/chart">
  <cdr:relSizeAnchor xmlns:cdr="http://schemas.openxmlformats.org/drawingml/2006/chartDrawing">
    <cdr:from>
      <cdr:x>0.00083</cdr:x>
      <cdr:y>0.00099</cdr:y>
    </cdr:from>
    <cdr:to>
      <cdr:x>0.54977</cdr:x>
      <cdr:y>0.06766</cdr:y>
    </cdr:to>
    <cdr:sp macro="" textlink="">
      <cdr:nvSpPr>
        <cdr:cNvPr id="2" name="TextBox 22">
          <a:extLst xmlns:a="http://schemas.openxmlformats.org/drawingml/2006/main">
            <a:ext uri="{FF2B5EF4-FFF2-40B4-BE49-F238E27FC236}">
              <a16:creationId xmlns:a16="http://schemas.microsoft.com/office/drawing/2014/main" id="{70E5D57E-E3F6-4E46-91F8-77921938F672}"/>
            </a:ext>
          </a:extLst>
        </cdr:cNvPr>
        <cdr:cNvSpPr txBox="1"/>
      </cdr:nvSpPr>
      <cdr:spPr>
        <a:xfrm xmlns:a="http://schemas.openxmlformats.org/drawingml/2006/main">
          <a:off x="3402" y="4082"/>
          <a:ext cx="225878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PBB</a:t>
          </a:r>
          <a:r>
            <a:rPr lang="en-US" sz="1600" b="1" baseline="0"/>
            <a:t> (dalam Rp 000)	</a:t>
          </a:r>
        </a:p>
        <a:p xmlns:a="http://schemas.openxmlformats.org/drawingml/2006/main">
          <a:endParaRPr lang="id-ID" sz="1600" b="1"/>
        </a:p>
      </cdr:txBody>
    </cdr:sp>
  </cdr:relSizeAnchor>
</c:userShapes>
</file>

<file path=xl/drawings/drawing11.xml><?xml version="1.0" encoding="utf-8"?>
<c:userShapes xmlns:c="http://schemas.openxmlformats.org/drawingml/2006/chart">
  <cdr:relSizeAnchor xmlns:cdr="http://schemas.openxmlformats.org/drawingml/2006/chartDrawing">
    <cdr:from>
      <cdr:x>0.00083</cdr:x>
      <cdr:y>0.00099</cdr:y>
    </cdr:from>
    <cdr:to>
      <cdr:x>0.66716</cdr:x>
      <cdr:y>0.06766</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3402" y="4082"/>
          <a:ext cx="2741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Migas</a:t>
          </a:r>
          <a:r>
            <a:rPr lang="en-US" sz="1600" b="1" baseline="0"/>
            <a:t> (dalam Rp 000)	</a:t>
          </a:r>
        </a:p>
        <a:p xmlns:a="http://schemas.openxmlformats.org/drawingml/2006/main">
          <a:endParaRPr lang="id-ID" sz="1600" b="1"/>
        </a:p>
      </cdr:txBody>
    </cdr:sp>
  </cdr:relSizeAnchor>
</c:userShapes>
</file>

<file path=xl/drawings/drawing12.xml><?xml version="1.0" encoding="utf-8"?>
<c:userShapes xmlns:c="http://schemas.openxmlformats.org/drawingml/2006/chart">
  <cdr:relSizeAnchor xmlns:cdr="http://schemas.openxmlformats.org/drawingml/2006/chartDrawing">
    <cdr:from>
      <cdr:x>0</cdr:x>
      <cdr:y>0</cdr:y>
    </cdr:from>
    <cdr:to>
      <cdr:x>0.68287</cdr:x>
      <cdr:y>0.06667</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0" y="0"/>
          <a:ext cx="2809875"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Minerba</a:t>
          </a:r>
          <a:r>
            <a:rPr lang="en-US" sz="1600" b="1" baseline="0"/>
            <a:t> (dalam Rp 000)	</a:t>
          </a:r>
        </a:p>
        <a:p xmlns:a="http://schemas.openxmlformats.org/drawingml/2006/main">
          <a:endParaRPr lang="id-ID" sz="1600" b="1"/>
        </a:p>
      </cdr:txBody>
    </cdr:sp>
  </cdr:relSizeAnchor>
</c:userShapes>
</file>

<file path=xl/drawings/drawing13.xml><?xml version="1.0" encoding="utf-8"?>
<c:userShapes xmlns:c="http://schemas.openxmlformats.org/drawingml/2006/chart">
  <cdr:relSizeAnchor xmlns:cdr="http://schemas.openxmlformats.org/drawingml/2006/chartDrawing">
    <cdr:from>
      <cdr:x>0.00077</cdr:x>
      <cdr:y>0.00099</cdr:y>
    </cdr:from>
    <cdr:to>
      <cdr:x>0.72917</cdr:x>
      <cdr:y>0.06766</cdr:y>
    </cdr:to>
    <cdr:sp macro="" textlink="">
      <cdr:nvSpPr>
        <cdr:cNvPr id="2" name="TextBox 24">
          <a:extLst xmlns:a="http://schemas.openxmlformats.org/drawingml/2006/main">
            <a:ext uri="{FF2B5EF4-FFF2-40B4-BE49-F238E27FC236}">
              <a16:creationId xmlns:a16="http://schemas.microsoft.com/office/drawing/2014/main" id="{19B69F0C-59AC-4D1F-A6CC-43983EF740E6}"/>
            </a:ext>
          </a:extLst>
        </cdr:cNvPr>
        <cdr:cNvSpPr txBox="1"/>
      </cdr:nvSpPr>
      <cdr:spPr>
        <a:xfrm xmlns:a="http://schemas.openxmlformats.org/drawingml/2006/main">
          <a:off x="3173" y="4081"/>
          <a:ext cx="2997202"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Kehutanan</a:t>
          </a:r>
          <a:r>
            <a:rPr lang="en-US" sz="1600" b="1" baseline="0"/>
            <a:t> (dalam Rp 000)	</a:t>
          </a:r>
        </a:p>
        <a:p xmlns:a="http://schemas.openxmlformats.org/drawingml/2006/main">
          <a:endParaRPr lang="id-ID" sz="1600" b="1"/>
        </a:p>
      </cdr:txBody>
    </cdr:sp>
  </cdr:relSizeAnchor>
</c:userShapes>
</file>

<file path=xl/drawings/drawing14.xml><?xml version="1.0" encoding="utf-8"?>
<c:userShapes xmlns:c="http://schemas.openxmlformats.org/drawingml/2006/chart">
  <cdr:relSizeAnchor xmlns:cdr="http://schemas.openxmlformats.org/drawingml/2006/chartDrawing">
    <cdr:from>
      <cdr:x>0</cdr:x>
      <cdr:y>0</cdr:y>
    </cdr:from>
    <cdr:to>
      <cdr:x>0.66551</cdr:x>
      <cdr:y>0.06667</cdr:y>
    </cdr:to>
    <cdr:sp macro="" textlink="">
      <cdr:nvSpPr>
        <cdr:cNvPr id="2" name="TextBox 22">
          <a:extLst xmlns:a="http://schemas.openxmlformats.org/drawingml/2006/main">
            <a:ext uri="{FF2B5EF4-FFF2-40B4-BE49-F238E27FC236}">
              <a16:creationId xmlns:a16="http://schemas.microsoft.com/office/drawing/2014/main" id="{5CF10E1D-1159-4494-9BB3-63DE8B26D61C}"/>
            </a:ext>
          </a:extLst>
        </cdr:cNvPr>
        <cdr:cNvSpPr txBox="1"/>
      </cdr:nvSpPr>
      <cdr:spPr>
        <a:xfrm xmlns:a="http://schemas.openxmlformats.org/drawingml/2006/main">
          <a:off x="0" y="0"/>
          <a:ext cx="2738438"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Perikanan</a:t>
          </a:r>
          <a:r>
            <a:rPr lang="en-US" sz="1600" b="1" baseline="0"/>
            <a:t> (dalam Rp 000)	</a:t>
          </a:r>
        </a:p>
        <a:p xmlns:a="http://schemas.openxmlformats.org/drawingml/2006/main">
          <a:endParaRPr lang="id-ID" sz="1600" b="1"/>
        </a:p>
      </cdr:txBody>
    </cdr:sp>
  </cdr:relSizeAnchor>
</c:userShapes>
</file>

<file path=xl/drawings/drawing15.xml><?xml version="1.0" encoding="utf-8"?>
<c:userShapes xmlns:c="http://schemas.openxmlformats.org/drawingml/2006/chart">
  <cdr:relSizeAnchor xmlns:cdr="http://schemas.openxmlformats.org/drawingml/2006/chartDrawing">
    <cdr:from>
      <cdr:x>0</cdr:x>
      <cdr:y>0</cdr:y>
    </cdr:from>
    <cdr:to>
      <cdr:x>0.69031</cdr:x>
      <cdr:y>0.06667</cdr:y>
    </cdr:to>
    <cdr:sp macro="" textlink="">
      <cdr:nvSpPr>
        <cdr:cNvPr id="2" name="TextBox 22">
          <a:extLst xmlns:a="http://schemas.openxmlformats.org/drawingml/2006/main">
            <a:ext uri="{FF2B5EF4-FFF2-40B4-BE49-F238E27FC236}">
              <a16:creationId xmlns:a16="http://schemas.microsoft.com/office/drawing/2014/main" id="{63F74C5A-0F2A-4985-B2DB-63953FE543D6}"/>
            </a:ext>
          </a:extLst>
        </cdr:cNvPr>
        <cdr:cNvSpPr txBox="1"/>
      </cdr:nvSpPr>
      <cdr:spPr>
        <a:xfrm xmlns:a="http://schemas.openxmlformats.org/drawingml/2006/main">
          <a:off x="0" y="0"/>
          <a:ext cx="2840491"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Panas</a:t>
          </a:r>
          <a:r>
            <a:rPr lang="en-US" sz="1600" b="1" baseline="0"/>
            <a:t> Bumi (dalam Rp 000)	</a:t>
          </a:r>
        </a:p>
        <a:p xmlns:a="http://schemas.openxmlformats.org/drawingml/2006/main">
          <a:endParaRPr lang="id-ID" sz="1600" b="1"/>
        </a:p>
      </cdr:txBody>
    </cdr:sp>
  </cdr:relSizeAnchor>
</c:userShapes>
</file>

<file path=xl/drawings/drawing16.xml><?xml version="1.0" encoding="utf-8"?>
<c:userShapes xmlns:c="http://schemas.openxmlformats.org/drawingml/2006/chart">
  <cdr:relSizeAnchor xmlns:cdr="http://schemas.openxmlformats.org/drawingml/2006/chartDrawing">
    <cdr:from>
      <cdr:x>0</cdr:x>
      <cdr:y>0</cdr:y>
    </cdr:from>
    <cdr:to>
      <cdr:x>0.24482</cdr:x>
      <cdr:y>0.06667</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329184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IPM per Kabupaten/Kota (dalam %)</a:t>
          </a:r>
          <a:endParaRPr lang="en-US" sz="1600" b="1" baseline="0"/>
        </a:p>
        <a:p xmlns:a="http://schemas.openxmlformats.org/drawingml/2006/main">
          <a:endParaRPr lang="id-ID" sz="1600" b="1"/>
        </a:p>
      </cdr:txBody>
    </cdr:sp>
  </cdr:relSizeAnchor>
</c:userShapes>
</file>

<file path=xl/drawings/drawing17.xml><?xml version="1.0" encoding="utf-8"?>
<c:userShapes xmlns:c="http://schemas.openxmlformats.org/drawingml/2006/chart">
  <cdr:relSizeAnchor xmlns:cdr="http://schemas.openxmlformats.org/drawingml/2006/chartDrawing">
    <cdr:from>
      <cdr:x>0</cdr:x>
      <cdr:y>0</cdr:y>
    </cdr:from>
    <cdr:to>
      <cdr:x>0.78947</cdr:x>
      <cdr:y>0.066</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521208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Partisipasi</a:t>
          </a:r>
          <a:r>
            <a:rPr lang="en-US" sz="1600" b="1" baseline="0"/>
            <a:t> Angkatan Kerja per Kab/Kota (dalam %)	</a:t>
          </a:r>
        </a:p>
        <a:p xmlns:a="http://schemas.openxmlformats.org/drawingml/2006/main">
          <a:endParaRPr lang="id-ID" sz="1600" b="1"/>
        </a:p>
      </cdr:txBody>
    </cdr:sp>
  </cdr:relSizeAnchor>
</c:userShapes>
</file>

<file path=xl/drawings/drawing18.xml><?xml version="1.0" encoding="utf-8"?>
<c:userShapes xmlns:c="http://schemas.openxmlformats.org/drawingml/2006/chart">
  <cdr:relSizeAnchor xmlns:cdr="http://schemas.openxmlformats.org/drawingml/2006/chartDrawing">
    <cdr:from>
      <cdr:x>0</cdr:x>
      <cdr:y>0</cdr:y>
    </cdr:from>
    <cdr:to>
      <cdr:x>0.63712</cdr:x>
      <cdr:y>0.066</cdr:y>
    </cdr:to>
    <cdr:sp macro="" textlink="">
      <cdr:nvSpPr>
        <cdr:cNvPr id="2" name="TextBox 24">
          <a:extLst xmlns:a="http://schemas.openxmlformats.org/drawingml/2006/main">
            <a:ext uri="{FF2B5EF4-FFF2-40B4-BE49-F238E27FC236}">
              <a16:creationId xmlns:a16="http://schemas.microsoft.com/office/drawing/2014/main" id="{06E5634C-FDC7-4AED-A8B4-D74A89B1C713}"/>
            </a:ext>
          </a:extLst>
        </cdr:cNvPr>
        <cdr:cNvSpPr txBox="1"/>
      </cdr:nvSpPr>
      <cdr:spPr>
        <a:xfrm xmlns:a="http://schemas.openxmlformats.org/drawingml/2006/main">
          <a:off x="0" y="0"/>
          <a:ext cx="420624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Pengangguran </a:t>
          </a:r>
          <a:r>
            <a:rPr lang="en-US" sz="1600" b="1" baseline="0"/>
            <a:t>per Kab/Kota (dalam %)	</a:t>
          </a:r>
        </a:p>
        <a:p xmlns:a="http://schemas.openxmlformats.org/drawingml/2006/main">
          <a:endParaRPr lang="id-ID" sz="1600" b="1"/>
        </a:p>
      </cdr:txBody>
    </cdr:sp>
  </cdr:relSizeAnchor>
</c:userShapes>
</file>

<file path=xl/drawings/drawing19.xml><?xml version="1.0" encoding="utf-8"?>
<c:userShapes xmlns:c="http://schemas.openxmlformats.org/drawingml/2006/chart">
  <cdr:relSizeAnchor xmlns:cdr="http://schemas.openxmlformats.org/drawingml/2006/chartDrawing">
    <cdr:from>
      <cdr:x>0</cdr:x>
      <cdr:y>0</cdr:y>
    </cdr:from>
    <cdr:to>
      <cdr:x>0.65097</cdr:x>
      <cdr:y>0.06667</cdr:y>
    </cdr:to>
    <cdr:sp macro="" textlink="">
      <cdr:nvSpPr>
        <cdr:cNvPr id="2" name="TextBox 24">
          <a:extLst xmlns:a="http://schemas.openxmlformats.org/drawingml/2006/main">
            <a:ext uri="{FF2B5EF4-FFF2-40B4-BE49-F238E27FC236}">
              <a16:creationId xmlns:a16="http://schemas.microsoft.com/office/drawing/2014/main" id="{933FB726-E9C8-4A61-AFEB-A71D93BC0FC0}"/>
            </a:ext>
          </a:extLst>
        </cdr:cNvPr>
        <cdr:cNvSpPr txBox="1"/>
      </cdr:nvSpPr>
      <cdr:spPr>
        <a:xfrm xmlns:a="http://schemas.openxmlformats.org/drawingml/2006/main">
          <a:off x="0" y="0"/>
          <a:ext cx="429768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Cukai</a:t>
          </a:r>
          <a:r>
            <a:rPr lang="en-US" sz="1600" b="1" baseline="0"/>
            <a:t> Hasil Tembakau (dalam Rp 000)	</a:t>
          </a:r>
        </a:p>
        <a:p xmlns:a="http://schemas.openxmlformats.org/drawingml/2006/main">
          <a:endParaRPr lang="id-ID" sz="1600" b="1"/>
        </a:p>
      </cdr:txBody>
    </cdr:sp>
  </cdr:relSizeAnchor>
</c:userShapes>
</file>

<file path=xl/drawings/drawing20.xml><?xml version="1.0" encoding="utf-8"?>
<c:userShapes xmlns:c="http://schemas.openxmlformats.org/drawingml/2006/chart">
  <cdr:relSizeAnchor xmlns:cdr="http://schemas.openxmlformats.org/drawingml/2006/chartDrawing">
    <cdr:from>
      <cdr:x>0</cdr:x>
      <cdr:y>0</cdr:y>
    </cdr:from>
    <cdr:to>
      <cdr:x>0.67814</cdr:x>
      <cdr:y>0.07914</cdr:y>
    </cdr:to>
    <cdr:sp macro="" textlink="">
      <cdr:nvSpPr>
        <cdr:cNvPr id="2" name="TextBox 24">
          <a:extLst xmlns:a="http://schemas.openxmlformats.org/drawingml/2006/main">
            <a:ext uri="{FF2B5EF4-FFF2-40B4-BE49-F238E27FC236}">
              <a16:creationId xmlns:a16="http://schemas.microsoft.com/office/drawing/2014/main" id="{F50DA2BC-76C7-477A-B634-F95B7E292F72}"/>
            </a:ext>
          </a:extLst>
        </cdr:cNvPr>
        <cdr:cNvSpPr txBox="1"/>
      </cdr:nvSpPr>
      <cdr:spPr>
        <a:xfrm xmlns:a="http://schemas.openxmlformats.org/drawingml/2006/main">
          <a:off x="0" y="0"/>
          <a:ext cx="6126457"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Jumlah Penduduk Miskin</a:t>
          </a:r>
          <a:r>
            <a:rPr lang="en-US" sz="1600" b="1" baseline="0"/>
            <a:t> per Kab/Kota (dalam ribu jiwa)	</a:t>
          </a:r>
        </a:p>
        <a:p xmlns:a="http://schemas.openxmlformats.org/drawingml/2006/main">
          <a:endParaRPr lang="id-ID" sz="16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t2" refreshedDate="44806.38051354167" createdVersion="6" refreshedVersion="6" minRefreshableVersion="3" recordCount="1008" xr:uid="{04B3B976-92E0-4976-9A6A-8CEFAF46688B}">
  <cacheSource type="worksheet">
    <worksheetSource name="Sulut_PapuaBarat"/>
  </cacheSource>
  <cacheFields count="36">
    <cacheField name="Tahun" numFmtId="0">
      <sharedItems containsSemiMixedTypes="0" containsString="0" containsNumber="1" containsInteger="1" minValue="2020" maxValue="2022" count="3">
        <n v="2020"/>
        <n v="2021"/>
        <n v="2022"/>
      </sharedItems>
    </cacheField>
    <cacheField name="Daerah Pemilihan" numFmtId="164">
      <sharedItems count="14">
        <s v="Sulawesi Utara"/>
        <s v="Papua Barat"/>
        <s v="Jatim IV" u="1"/>
        <s v="Sulut" u="1"/>
        <s v="Jatim VI" u="1"/>
        <s v="Jatim XI" u="1"/>
        <s v="Jatim II" u="1"/>
        <s v="Jatim IX" u="1"/>
        <s v="Jatim V" u="1"/>
        <s v="Jatim VII" u="1"/>
        <s v="Jatim X" u="1"/>
        <s v="Jatim VIII" u="1"/>
        <s v="Jatim I" u="1"/>
        <s v="Jatim III" u="1"/>
      </sharedItems>
    </cacheField>
    <cacheField name="Nama Daerah" numFmtId="164">
      <sharedItems count="68">
        <s v="Bolaang Mongondow"/>
        <s v="Minahasa"/>
        <s v="Sangihe"/>
        <s v="Kota Bitung"/>
        <s v="Kota Manado"/>
        <s v="Kep. Talaud"/>
        <s v="Minahasa Selatan"/>
        <s v="Kota Tomohon"/>
        <s v="Minahasa Utara"/>
        <s v="Kep. Siau Tagulandang Biaro"/>
        <s v="Kota Kotamobagu"/>
        <s v="Bolaang Mongondow Utara"/>
        <s v="Minahasa Tenggara"/>
        <s v="Bolaang Mongondow Timur"/>
        <s v="Bolaang Mongondow Selatan"/>
        <s v="Fak Fak"/>
        <s v="Manokwari"/>
        <s v="Sorong"/>
        <s v="Kota Sorong"/>
        <s v="Raja Ampat"/>
        <s v="Sorong Selatan"/>
        <s v="Teluk Bintuni"/>
        <s v="Teluk Wondama"/>
        <s v="Kaimana"/>
        <s v="Maybrat"/>
        <s v="Tambrauw"/>
        <s v="Manokwari Selatan"/>
        <s v="Peg. Arfak"/>
        <s v="Kab. Gresik" u="1"/>
        <s v="Kab. Banyuwangi" u="1"/>
        <s v="Kab. Bondowoso" u="1"/>
        <s v="Kota Kediri" u="1"/>
        <s v="Kab. Kediri" u="1"/>
        <s v="Kab. Magetan" u="1"/>
        <s v="Kab. Jombang" u="1"/>
        <s v="Kab. Trenggalek" u="1"/>
        <s v="Kab. Bojonegoro" u="1"/>
        <s v="Kota Blitar" u="1"/>
        <s v="Kota Malang" u="1"/>
        <s v="Kab. Sidoarjo" u="1"/>
        <s v="Kab. Pamekasan" u="1"/>
        <s v="Kab. Blitar" u="1"/>
        <s v="Kab. Malang" u="1"/>
        <s v="Kota Batu" u="1"/>
        <s v="Kab. Jember" u="1"/>
        <s v="Pegunungan Arfak" u="1"/>
        <s v="Kota Surabaya" u="1"/>
        <s v="Kab. Sampang" u="1"/>
        <s v="Kab. Lumajang" u="1"/>
        <s v="Kab. Sumenep" u="1"/>
        <s v="Kab. Nganjuk" u="1"/>
        <s v="Kab. Tulungagung" u="1"/>
        <s v="Kepulauan Talaud" u="1"/>
        <s v="Kab. Ngawi" u="1"/>
        <s v="Kota Mojokerto" u="1"/>
        <s v="Kab. Situbondo" u="1"/>
        <s v="Kab. Bangkalan" u="1"/>
        <s v="Kota Probolinggo" u="1"/>
        <s v="Kab. Mojokerto" u="1"/>
        <s v="Kab. Tuban" u="1"/>
        <s v="Kota Madiun" u="1"/>
        <s v="Kab. Probolinggo" u="1"/>
        <s v="Kota Pasuruan" u="1"/>
        <s v="Kab. Madiun" u="1"/>
        <s v="Kab. Lamongan" u="1"/>
        <s v="Kab. Ponorogo" u="1"/>
        <s v="Kab. Pacitan" u="1"/>
        <s v="Kab. Pasuruan" u="1"/>
      </sharedItems>
    </cacheField>
    <cacheField name="Bidang" numFmtId="164">
      <sharedItems count="12">
        <s v="Umum"/>
        <s v="Pendidikan"/>
        <s v="Kesehatan"/>
        <s v="Sosial"/>
        <s v="Infrastruktur"/>
        <s v="Pertanian"/>
        <s v="Ekonomi"/>
        <s v="Kelautan dan Perikanan"/>
        <s v="Pariwisata"/>
        <s v="Lingkungan Hidup dan Kehutanan"/>
        <s v="Kebudayaan"/>
        <s v="Kemiskinan"/>
      </sharedItems>
    </cacheField>
    <cacheField name="DAK Fisik Reguler" numFmtId="164">
      <sharedItems containsString="0" containsBlank="1" containsNumber="1" containsInteger="1" minValue="0" maxValue="230410543"/>
    </cacheField>
    <cacheField name="DAK Fisik Penugasan" numFmtId="164">
      <sharedItems containsString="0" containsBlank="1" containsNumber="1" containsInteger="1" minValue="0" maxValue="84194158"/>
    </cacheField>
    <cacheField name="DAK Fisik Afirmasi" numFmtId="164">
      <sharedItems containsString="0" containsBlank="1" containsNumber="1" containsInteger="1" minValue="0" maxValue="71485940"/>
    </cacheField>
    <cacheField name="DAK Non Fisik" numFmtId="164">
      <sharedItems containsString="0" containsBlank="1" containsNumber="1" containsInteger="1" minValue="0" maxValue="148091488"/>
    </cacheField>
    <cacheField name="DAU" numFmtId="164">
      <sharedItems containsString="0" containsBlank="1" containsNumber="1" containsInteger="1" minValue="0" maxValue="725286092"/>
    </cacheField>
    <cacheField name="DID" numFmtId="164">
      <sharedItems containsString="0" containsBlank="1" containsNumber="1" containsInteger="1" minValue="0" maxValue="75160294"/>
    </cacheField>
    <cacheField name="Dana Desa" numFmtId="164">
      <sharedItems containsString="0" containsBlank="1" containsNumber="1" containsInteger="1" minValue="0" maxValue="195284321"/>
    </cacheField>
    <cacheField name="DBH PPh" numFmtId="164">
      <sharedItems containsString="0" containsBlank="1" containsNumber="1" containsInteger="1" minValue="0" maxValue="35598713"/>
    </cacheField>
    <cacheField name="DBH PBB" numFmtId="164">
      <sharedItems containsString="0" containsBlank="1" containsNumber="1" containsInteger="1" minValue="0" maxValue="247924364"/>
    </cacheField>
    <cacheField name="DBH SDA Migas" numFmtId="164">
      <sharedItems containsString="0" containsBlank="1" containsNumber="1" containsInteger="1" minValue="0" maxValue="336726662"/>
    </cacheField>
    <cacheField name="DBH SDA Minerba" numFmtId="164">
      <sharedItems containsString="0" containsBlank="1" containsNumber="1" containsInteger="1" minValue="0" maxValue="101598747"/>
    </cacheField>
    <cacheField name="DBH SDA Kehutanan" numFmtId="164">
      <sharedItems containsString="0" containsBlank="1" containsNumber="1" containsInteger="1" minValue="0" maxValue="14241711"/>
    </cacheField>
    <cacheField name="DBH SDA Perikanan" numFmtId="164">
      <sharedItems containsString="0" containsBlank="1" containsNumber="1" containsInteger="1" minValue="0" maxValue="1958311"/>
    </cacheField>
    <cacheField name="DBH SDA Panas Bumi" numFmtId="164">
      <sharedItems containsString="0" containsBlank="1" containsNumber="1" containsInteger="1" minValue="0" maxValue="10183987"/>
    </cacheField>
    <cacheField name="IPM (%)" numFmtId="0">
      <sharedItems containsString="0" containsBlank="1" containsNumber="1" minValue="62.7" maxValue="80.650000000000006"/>
    </cacheField>
    <cacheField name="AHH (thn)" numFmtId="0">
      <sharedItems containsString="0" containsBlank="1" containsNumber="1" minValue="0" maxValue="72.06"/>
    </cacheField>
    <cacheField name="HLS (thn)" numFmtId="0">
      <sharedItems containsString="0" containsBlank="1" containsNumber="1" minValue="0" maxValue="14.63"/>
    </cacheField>
    <cacheField name="RLS (thn)" numFmtId="0">
      <sharedItems containsString="0" containsBlank="1" containsNumber="1" minValue="0" maxValue="10.72"/>
    </cacheField>
    <cacheField name="Pengeluaran per Kapita (Rp 000)" numFmtId="43">
      <sharedItems containsString="0" containsBlank="1" containsNumber="1" containsInteger="1" minValue="0" maxValue="13991"/>
    </cacheField>
    <cacheField name="TPT (%)" numFmtId="43">
      <sharedItems containsString="0" containsBlank="1" containsNumber="1" minValue="0" maxValue="13.88"/>
    </cacheField>
    <cacheField name="TPAK (%)" numFmtId="43">
      <sharedItems containsString="0" containsBlank="1" containsNumber="1" minValue="0" maxValue="95.37"/>
    </cacheField>
    <cacheField name="Jml. Pend. Miskin (juta jiwa)" numFmtId="43">
      <sharedItems containsString="0" containsBlank="1" containsNumber="1" minValue="4.3" maxValue="41.75"/>
    </cacheField>
    <cacheField name="% Pend. Miskin" numFmtId="43">
      <sharedItems containsString="0" containsBlank="1" containsNumber="1" minValue="5.42" maxValue="34.700000000000003"/>
    </cacheField>
    <cacheField name="APK PAUD" numFmtId="43">
      <sharedItems containsString="0" containsBlank="1" containsNumber="1" minValue="3" maxValue="119.31"/>
    </cacheField>
    <cacheField name="APK SD" numFmtId="43">
      <sharedItems containsString="0" containsBlank="1" containsNumber="1" minValue="91.63" maxValue="118.24"/>
    </cacheField>
    <cacheField name="APK SMP" numFmtId="43">
      <sharedItems containsString="0" containsBlank="1" containsNumber="1" minValue="69.08" maxValue="112.06"/>
    </cacheField>
    <cacheField name="APK SMA" numFmtId="43">
      <sharedItems containsString="0" containsBlank="1" containsNumber="1" minValue="43.6" maxValue="143.62"/>
    </cacheField>
    <cacheField name="APM SD" numFmtId="43">
      <sharedItems containsString="0" containsBlank="1" containsNumber="1" minValue="63.87" maxValue="96.65"/>
    </cacheField>
    <cacheField name="APM SMP" numFmtId="43">
      <sharedItems containsString="0" containsBlank="1" containsNumber="1" minValue="35.51" maxValue="79.400000000000006"/>
    </cacheField>
    <cacheField name="APM SMA" numFmtId="43">
      <sharedItems containsString="0" containsBlank="1" containsNumber="1" minValue="21.95" maxValue="93.04"/>
    </cacheField>
    <cacheField name="DBH CHT" numFmtId="43">
      <sharedItems containsBlank="1"/>
    </cacheField>
    <cacheField name="average IPM dapil" numFmtId="0" formula="SUM('IPM (%)')/COUNT('Daerah Pemilihan')" databaseField="0"/>
  </cacheFields>
  <extLst>
    <ext xmlns:x14="http://schemas.microsoft.com/office/spreadsheetml/2009/9/main" uri="{725AE2AE-9491-48be-B2B4-4EB974FC3084}">
      <x14:pivotCacheDefinition pivotCacheId="1508825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x v="0"/>
    <x v="0"/>
    <x v="0"/>
    <n v="0"/>
    <n v="0"/>
    <n v="0"/>
    <n v="730330"/>
    <n v="520863307"/>
    <m/>
    <n v="181943313"/>
    <n v="2880219"/>
    <n v="1096364"/>
    <m/>
    <n v="3935305"/>
    <n v="11482"/>
    <n v="1418361"/>
    <n v="492866"/>
    <n v="64.11"/>
    <n v="0"/>
    <n v="0"/>
    <n v="0"/>
    <n v="0"/>
    <n v="0"/>
    <n v="0"/>
    <m/>
    <m/>
    <m/>
    <m/>
    <m/>
    <m/>
    <m/>
    <m/>
    <m/>
    <s v=" "/>
  </r>
  <r>
    <x v="0"/>
    <x v="0"/>
    <x v="1"/>
    <x v="0"/>
    <n v="0"/>
    <n v="0"/>
    <n v="0"/>
    <n v="1355239"/>
    <n v="628991615"/>
    <n v="18113153"/>
    <n v="125217974"/>
    <n v="6367798"/>
    <n v="1152699"/>
    <m/>
    <n v="1740808"/>
    <n v="7722"/>
    <n v="1418361"/>
    <n v="2941247"/>
    <n v="70.62"/>
    <n v="0"/>
    <n v="0"/>
    <n v="0"/>
    <n v="0"/>
    <n v="0"/>
    <n v="0"/>
    <m/>
    <m/>
    <m/>
    <m/>
    <m/>
    <m/>
    <m/>
    <m/>
    <m/>
    <m/>
  </r>
  <r>
    <x v="0"/>
    <x v="0"/>
    <x v="2"/>
    <x v="0"/>
    <n v="0"/>
    <n v="0"/>
    <n v="0"/>
    <n v="1204583"/>
    <n v="504778603"/>
    <n v="40874103"/>
    <n v="113931470"/>
    <n v="4450306"/>
    <n v="836310"/>
    <m/>
    <n v="1740808"/>
    <n v="7662"/>
    <n v="1418361"/>
    <n v="492866"/>
    <n v="70.58"/>
    <n v="0"/>
    <n v="0"/>
    <n v="0"/>
    <n v="0"/>
    <n v="0"/>
    <n v="0"/>
    <m/>
    <m/>
    <m/>
    <m/>
    <m/>
    <m/>
    <m/>
    <m/>
    <m/>
    <m/>
  </r>
  <r>
    <x v="0"/>
    <x v="0"/>
    <x v="3"/>
    <x v="0"/>
    <n v="0"/>
    <n v="0"/>
    <n v="0"/>
    <n v="947859"/>
    <n v="475308720"/>
    <n v="17473669"/>
    <m/>
    <n v="6475687"/>
    <n v="779595"/>
    <m/>
    <n v="2338721"/>
    <n v="7662"/>
    <n v="1418361"/>
    <n v="492866"/>
    <n v="69.040000000000006"/>
    <n v="0"/>
    <n v="0"/>
    <n v="0"/>
    <n v="0"/>
    <n v="0"/>
    <n v="0"/>
    <m/>
    <m/>
    <m/>
    <m/>
    <m/>
    <m/>
    <m/>
    <m/>
    <m/>
    <m/>
  </r>
  <r>
    <x v="0"/>
    <x v="0"/>
    <x v="4"/>
    <x v="0"/>
    <n v="0"/>
    <n v="0"/>
    <n v="0"/>
    <n v="1615007"/>
    <n v="718105042"/>
    <n v="34795472"/>
    <m/>
    <n v="35598713"/>
    <n v="982811"/>
    <m/>
    <n v="1742124"/>
    <n v="7662"/>
    <n v="1418361"/>
    <n v="525829"/>
    <n v="66.430000000000007"/>
    <n v="0"/>
    <n v="0"/>
    <n v="0"/>
    <n v="0"/>
    <n v="0"/>
    <n v="0"/>
    <m/>
    <m/>
    <m/>
    <m/>
    <m/>
    <m/>
    <m/>
    <m/>
    <m/>
    <m/>
  </r>
  <r>
    <x v="0"/>
    <x v="0"/>
    <x v="5"/>
    <x v="0"/>
    <n v="0"/>
    <n v="0"/>
    <n v="0"/>
    <n v="1077778"/>
    <n v="466829170"/>
    <n v="29257632"/>
    <n v="113984531"/>
    <n v="3157392"/>
    <n v="1200793"/>
    <m/>
    <n v="1740808"/>
    <n v="7662"/>
    <n v="1418361"/>
    <n v="492866"/>
    <n v="76.11"/>
    <n v="0"/>
    <n v="0"/>
    <n v="0"/>
    <n v="0"/>
    <n v="0"/>
    <n v="0"/>
    <m/>
    <m/>
    <m/>
    <m/>
    <m/>
    <m/>
    <m/>
    <m/>
    <m/>
    <m/>
  </r>
  <r>
    <x v="0"/>
    <x v="0"/>
    <x v="6"/>
    <x v="0"/>
    <n v="0"/>
    <n v="0"/>
    <n v="0"/>
    <n v="1015589"/>
    <n v="512617579"/>
    <n v="20465312"/>
    <n v="138430303"/>
    <n v="4284772"/>
    <n v="1092683"/>
    <m/>
    <n v="2525024"/>
    <n v="7662"/>
    <n v="1418361"/>
    <n v="517668"/>
    <n v="67.11"/>
    <n v="0"/>
    <n v="0"/>
    <n v="0"/>
    <n v="0"/>
    <n v="0"/>
    <n v="0"/>
    <m/>
    <m/>
    <m/>
    <m/>
    <m/>
    <m/>
    <m/>
    <m/>
    <m/>
    <m/>
  </r>
  <r>
    <x v="0"/>
    <x v="0"/>
    <x v="7"/>
    <x v="0"/>
    <n v="0"/>
    <n v="0"/>
    <n v="0"/>
    <n v="540504"/>
    <n v="402379553"/>
    <n v="49529407"/>
    <m/>
    <n v="4602103"/>
    <n v="892480"/>
    <m/>
    <n v="1740808"/>
    <n v="7662"/>
    <n v="1418361"/>
    <n v="4183878"/>
    <n v="72.97"/>
    <n v="0"/>
    <n v="0"/>
    <n v="0"/>
    <n v="0"/>
    <n v="0"/>
    <n v="0"/>
    <m/>
    <m/>
    <m/>
    <m/>
    <m/>
    <m/>
    <m/>
    <m/>
    <m/>
    <m/>
  </r>
  <r>
    <x v="0"/>
    <x v="0"/>
    <x v="8"/>
    <x v="0"/>
    <n v="0"/>
    <n v="0"/>
    <n v="0"/>
    <n v="1203987"/>
    <n v="478884543"/>
    <n v="21706788"/>
    <n v="103179193"/>
    <n v="8082292"/>
    <n v="1004522"/>
    <m/>
    <n v="8090387"/>
    <n v="7662"/>
    <n v="1418361"/>
    <n v="693585"/>
    <n v="72.05"/>
    <n v="0"/>
    <n v="0"/>
    <n v="0"/>
    <n v="0"/>
    <n v="0"/>
    <n v="0"/>
    <m/>
    <m/>
    <m/>
    <m/>
    <m/>
    <m/>
    <m/>
    <m/>
    <m/>
    <m/>
  </r>
  <r>
    <x v="0"/>
    <x v="0"/>
    <x v="9"/>
    <x v="0"/>
    <n v="0"/>
    <n v="0"/>
    <n v="0"/>
    <n v="823828"/>
    <n v="368894458"/>
    <n v="42958409"/>
    <n v="69328272"/>
    <n v="2915513"/>
    <n v="873906"/>
    <m/>
    <n v="1740808"/>
    <n v="7662"/>
    <n v="1418361"/>
    <n v="492866"/>
    <n v="72.58"/>
    <n v="0"/>
    <n v="0"/>
    <n v="0"/>
    <n v="0"/>
    <n v="0"/>
    <n v="0"/>
    <m/>
    <m/>
    <m/>
    <m/>
    <m/>
    <m/>
    <m/>
    <m/>
    <m/>
    <m/>
  </r>
  <r>
    <x v="0"/>
    <x v="0"/>
    <x v="10"/>
    <x v="0"/>
    <n v="0"/>
    <n v="0"/>
    <n v="0"/>
    <n v="615084"/>
    <n v="361109537"/>
    <n v="21533096"/>
    <n v="22362109"/>
    <n v="5561547"/>
    <n v="646883"/>
    <m/>
    <n v="1824162"/>
    <n v="7662"/>
    <n v="1418361"/>
    <n v="492866"/>
    <n v="65.459999999999994"/>
    <n v="0"/>
    <n v="0"/>
    <n v="0"/>
    <n v="0"/>
    <n v="0"/>
    <n v="0"/>
    <m/>
    <m/>
    <m/>
    <m/>
    <m/>
    <m/>
    <m/>
    <m/>
    <m/>
    <m/>
  </r>
  <r>
    <x v="0"/>
    <x v="0"/>
    <x v="11"/>
    <x v="0"/>
    <n v="0"/>
    <n v="0"/>
    <n v="0"/>
    <n v="501404"/>
    <n v="354425767"/>
    <n v="18400675"/>
    <n v="86362113"/>
    <n v="2866428"/>
    <n v="1129412"/>
    <m/>
    <n v="1891363"/>
    <n v="7662"/>
    <n v="1418361"/>
    <n v="492866"/>
    <n v="71.73"/>
    <n v="0"/>
    <n v="0"/>
    <n v="0"/>
    <n v="0"/>
    <n v="0"/>
    <n v="0"/>
    <m/>
    <m/>
    <m/>
    <m/>
    <m/>
    <m/>
    <m/>
    <m/>
    <m/>
    <m/>
  </r>
  <r>
    <x v="0"/>
    <x v="0"/>
    <x v="12"/>
    <x v="0"/>
    <n v="0"/>
    <n v="0"/>
    <n v="0"/>
    <n v="622830"/>
    <n v="388590506"/>
    <n v="17825669"/>
    <n v="106114896"/>
    <n v="3271075"/>
    <n v="1016545"/>
    <m/>
    <n v="1793818"/>
    <n v="7662"/>
    <n v="1418361"/>
    <n v="502233"/>
    <n v="73.92"/>
    <n v="0"/>
    <n v="0"/>
    <n v="0"/>
    <n v="0"/>
    <n v="0"/>
    <n v="0"/>
    <m/>
    <m/>
    <m/>
    <m/>
    <m/>
    <m/>
    <m/>
    <m/>
    <m/>
    <m/>
  </r>
  <r>
    <x v="0"/>
    <x v="0"/>
    <x v="13"/>
    <x v="0"/>
    <n v="0"/>
    <n v="0"/>
    <n v="0"/>
    <n v="513882"/>
    <n v="329834100"/>
    <n v="7996384"/>
    <n v="68495332"/>
    <n v="2828636"/>
    <n v="1007782"/>
    <m/>
    <n v="2458069"/>
    <n v="7662"/>
    <n v="1418361"/>
    <n v="492866"/>
    <n v="70.36"/>
    <n v="0"/>
    <n v="0"/>
    <n v="0"/>
    <n v="0"/>
    <n v="0"/>
    <n v="0"/>
    <m/>
    <m/>
    <m/>
    <m/>
    <m/>
    <m/>
    <m/>
    <m/>
    <m/>
    <m/>
  </r>
  <r>
    <x v="0"/>
    <x v="0"/>
    <x v="14"/>
    <x v="0"/>
    <n v="0"/>
    <n v="0"/>
    <n v="0"/>
    <n v="464160"/>
    <n v="333549036"/>
    <n v="16764975"/>
    <n v="70782060"/>
    <n v="2609644"/>
    <n v="935903"/>
    <m/>
    <n v="6313960"/>
    <n v="7662"/>
    <n v="1418361"/>
    <n v="492866"/>
    <n v="73.83"/>
    <n v="0"/>
    <n v="0"/>
    <n v="0"/>
    <n v="0"/>
    <n v="0"/>
    <n v="0"/>
    <m/>
    <m/>
    <m/>
    <m/>
    <m/>
    <m/>
    <m/>
    <m/>
    <m/>
    <m/>
  </r>
  <r>
    <x v="0"/>
    <x v="1"/>
    <x v="15"/>
    <x v="0"/>
    <n v="0"/>
    <n v="0"/>
    <n v="0"/>
    <n v="1498150"/>
    <n v="650432018"/>
    <n v="29337770"/>
    <n v="136985235"/>
    <n v="2779710"/>
    <n v="13278191"/>
    <n v="16928803"/>
    <n v="107855"/>
    <n v="5460778"/>
    <n v="1418361"/>
    <m/>
    <n v="71.72"/>
    <n v="0"/>
    <n v="0"/>
    <n v="0"/>
    <n v="0"/>
    <n v="0"/>
    <n v="0"/>
    <m/>
    <m/>
    <m/>
    <m/>
    <m/>
    <m/>
    <m/>
    <m/>
    <m/>
    <m/>
  </r>
  <r>
    <x v="0"/>
    <x v="1"/>
    <x v="16"/>
    <x v="0"/>
    <n v="0"/>
    <n v="0"/>
    <n v="0"/>
    <n v="1791035"/>
    <n v="501716434"/>
    <m/>
    <n v="143530587"/>
    <n v="8293082"/>
    <n v="4400466"/>
    <n v="15303858"/>
    <n v="100045"/>
    <n v="5460778"/>
    <n v="1288571"/>
    <m/>
    <n v="70.540000000000006"/>
    <n v="0"/>
    <n v="0"/>
    <n v="0"/>
    <n v="0"/>
    <n v="0"/>
    <n v="0"/>
    <m/>
    <m/>
    <m/>
    <m/>
    <m/>
    <m/>
    <m/>
    <m/>
    <m/>
    <m/>
  </r>
  <r>
    <x v="0"/>
    <x v="1"/>
    <x v="17"/>
    <x v="0"/>
    <n v="0"/>
    <n v="0"/>
    <n v="0"/>
    <n v="1992414"/>
    <n v="502914153"/>
    <n v="42076556"/>
    <n v="176341963"/>
    <n v="4382023"/>
    <n v="114551466"/>
    <n v="18571826"/>
    <n v="196529"/>
    <n v="5460778"/>
    <n v="1418361"/>
    <m/>
    <n v="68.39"/>
    <n v="0"/>
    <n v="0"/>
    <n v="0"/>
    <n v="0"/>
    <n v="0"/>
    <n v="0"/>
    <m/>
    <m/>
    <m/>
    <m/>
    <m/>
    <m/>
    <m/>
    <m/>
    <m/>
    <m/>
  </r>
  <r>
    <x v="0"/>
    <x v="1"/>
    <x v="18"/>
    <x v="0"/>
    <n v="0"/>
    <n v="0"/>
    <n v="0"/>
    <n v="1234832"/>
    <n v="468463160"/>
    <m/>
    <m/>
    <n v="10669046"/>
    <n v="1875209"/>
    <n v="16928803"/>
    <n v="107855"/>
    <n v="5460778"/>
    <n v="1418361"/>
    <m/>
    <n v="66.260000000000005"/>
    <n v="0"/>
    <n v="0"/>
    <n v="0"/>
    <n v="0"/>
    <n v="0"/>
    <n v="0"/>
    <m/>
    <m/>
    <m/>
    <m/>
    <m/>
    <m/>
    <m/>
    <m/>
    <m/>
    <m/>
  </r>
  <r>
    <x v="0"/>
    <x v="1"/>
    <x v="19"/>
    <x v="0"/>
    <n v="0"/>
    <n v="0"/>
    <n v="0"/>
    <n v="1947954"/>
    <n v="647093633"/>
    <n v="50877815"/>
    <n v="106955100"/>
    <n v="2167601"/>
    <n v="5178252"/>
    <n v="16928803"/>
    <n v="1871299"/>
    <n v="5460778"/>
    <n v="1418361"/>
    <m/>
    <n v="68.599999999999994"/>
    <n v="0"/>
    <n v="0"/>
    <n v="0"/>
    <n v="0"/>
    <n v="0"/>
    <n v="0"/>
    <m/>
    <m/>
    <m/>
    <m/>
    <m/>
    <m/>
    <m/>
    <m/>
    <m/>
    <m/>
  </r>
  <r>
    <x v="0"/>
    <x v="1"/>
    <x v="20"/>
    <x v="0"/>
    <n v="0"/>
    <n v="0"/>
    <n v="0"/>
    <n v="1682933"/>
    <n v="440060850"/>
    <n v="7522959"/>
    <n v="108566057"/>
    <n v="2313745"/>
    <n v="3208276"/>
    <n v="16928803"/>
    <n v="107855"/>
    <n v="5460778"/>
    <n v="1418361"/>
    <m/>
    <n v="70.81"/>
    <n v="0"/>
    <n v="0"/>
    <n v="0"/>
    <n v="0"/>
    <n v="0"/>
    <n v="0"/>
    <m/>
    <m/>
    <m/>
    <m/>
    <m/>
    <m/>
    <m/>
    <m/>
    <m/>
    <m/>
  </r>
  <r>
    <x v="0"/>
    <x v="1"/>
    <x v="21"/>
    <x v="0"/>
    <n v="0"/>
    <n v="0"/>
    <n v="0"/>
    <n v="1952542"/>
    <n v="505009267"/>
    <n v="27545837"/>
    <n v="117815333"/>
    <n v="12200181"/>
    <n v="206797071"/>
    <n v="196627776"/>
    <n v="107855"/>
    <n v="5460778"/>
    <n v="1418361"/>
    <m/>
    <n v="66.069999999999993"/>
    <n v="0"/>
    <n v="0"/>
    <n v="0"/>
    <n v="0"/>
    <n v="0"/>
    <n v="0"/>
    <m/>
    <m/>
    <m/>
    <m/>
    <m/>
    <m/>
    <m/>
    <m/>
    <m/>
    <m/>
  </r>
  <r>
    <x v="0"/>
    <x v="1"/>
    <x v="22"/>
    <x v="0"/>
    <n v="0"/>
    <n v="0"/>
    <n v="0"/>
    <n v="1797767"/>
    <n v="426228683"/>
    <n v="21144403"/>
    <n v="73545687"/>
    <n v="1757923"/>
    <n v="2726111"/>
    <n v="16928803"/>
    <n v="107855"/>
    <n v="5460778"/>
    <n v="1418361"/>
    <m/>
    <n v="62.7"/>
    <n v="0"/>
    <n v="0"/>
    <n v="0"/>
    <n v="0"/>
    <n v="0"/>
    <n v="0"/>
    <m/>
    <m/>
    <m/>
    <m/>
    <m/>
    <m/>
    <m/>
    <m/>
    <m/>
    <m/>
  </r>
  <r>
    <x v="0"/>
    <x v="1"/>
    <x v="23"/>
    <x v="0"/>
    <n v="0"/>
    <n v="0"/>
    <n v="0"/>
    <n v="1406365"/>
    <n v="574547299"/>
    <n v="43306045"/>
    <n v="98961340"/>
    <n v="2062685"/>
    <n v="3291764"/>
    <n v="16928803"/>
    <n v="231928"/>
    <n v="5460778"/>
    <n v="1418361"/>
    <m/>
    <n v="80.290000000000006"/>
    <n v="0"/>
    <n v="0"/>
    <n v="0"/>
    <n v="0"/>
    <n v="0"/>
    <n v="0"/>
    <m/>
    <m/>
    <m/>
    <m/>
    <m/>
    <m/>
    <m/>
    <m/>
    <m/>
    <m/>
  </r>
  <r>
    <x v="0"/>
    <x v="1"/>
    <x v="24"/>
    <x v="0"/>
    <n v="0"/>
    <n v="0"/>
    <n v="0"/>
    <n v="1840086"/>
    <n v="410834045"/>
    <m/>
    <n v="195284321"/>
    <n v="1498937"/>
    <n v="3328060"/>
    <n v="16928803"/>
    <n v="107855"/>
    <n v="5460778"/>
    <n v="1418361"/>
    <m/>
    <n v="67.38"/>
    <n v="0"/>
    <n v="0"/>
    <n v="0"/>
    <n v="0"/>
    <n v="0"/>
    <n v="0"/>
    <m/>
    <m/>
    <m/>
    <m/>
    <m/>
    <m/>
    <m/>
    <m/>
    <m/>
    <m/>
  </r>
  <r>
    <x v="0"/>
    <x v="1"/>
    <x v="25"/>
    <x v="0"/>
    <n v="0"/>
    <n v="0"/>
    <n v="0"/>
    <n v="1929353"/>
    <n v="470637002"/>
    <m/>
    <n v="176221606"/>
    <n v="1614431"/>
    <n v="3318151"/>
    <n v="16928803"/>
    <n v="107855"/>
    <n v="5460778"/>
    <n v="1418361"/>
    <m/>
    <n v="66.430000000000007"/>
    <n v="0"/>
    <n v="0"/>
    <n v="0"/>
    <n v="0"/>
    <n v="0"/>
    <n v="0"/>
    <m/>
    <m/>
    <m/>
    <m/>
    <m/>
    <m/>
    <m/>
    <m/>
    <m/>
    <m/>
  </r>
  <r>
    <x v="0"/>
    <x v="1"/>
    <x v="26"/>
    <x v="0"/>
    <n v="0"/>
    <n v="0"/>
    <n v="0"/>
    <n v="1317600"/>
    <n v="322971817"/>
    <m/>
    <n v="64829871"/>
    <n v="1534499"/>
    <n v="2771473"/>
    <n v="15303858"/>
    <n v="100045"/>
    <n v="5460778"/>
    <n v="1288571"/>
    <m/>
    <n v="69.739999999999995"/>
    <n v="0"/>
    <n v="0"/>
    <n v="0"/>
    <n v="0"/>
    <n v="0"/>
    <n v="0"/>
    <m/>
    <m/>
    <m/>
    <m/>
    <m/>
    <m/>
    <m/>
    <m/>
    <m/>
    <m/>
  </r>
  <r>
    <x v="0"/>
    <x v="1"/>
    <x v="27"/>
    <x v="0"/>
    <n v="0"/>
    <n v="0"/>
    <n v="0"/>
    <n v="1422915"/>
    <n v="349305628"/>
    <m/>
    <n v="142947613"/>
    <n v="1446837"/>
    <n v="7219127"/>
    <n v="15303858"/>
    <n v="100045"/>
    <n v="5460778"/>
    <n v="1288571"/>
    <m/>
    <n v="68.400000000000006"/>
    <n v="0"/>
    <n v="0"/>
    <n v="0"/>
    <n v="0"/>
    <n v="0"/>
    <n v="0"/>
    <m/>
    <m/>
    <m/>
    <m/>
    <m/>
    <m/>
    <m/>
    <m/>
    <m/>
    <m/>
  </r>
  <r>
    <x v="0"/>
    <x v="0"/>
    <x v="0"/>
    <x v="1"/>
    <n v="10814689"/>
    <n v="0"/>
    <n v="0"/>
    <n v="53572967"/>
    <m/>
    <m/>
    <m/>
    <m/>
    <m/>
    <m/>
    <m/>
    <m/>
    <m/>
    <m/>
    <m/>
    <n v="0"/>
    <n v="11.52"/>
    <n v="5.95"/>
    <n v="0"/>
    <n v="0"/>
    <n v="0"/>
    <m/>
    <m/>
    <n v="28.74"/>
    <n v="105.75"/>
    <n v="104.57"/>
    <n v="120.6"/>
    <n v="94.15"/>
    <n v="72.61"/>
    <n v="73.47"/>
    <m/>
  </r>
  <r>
    <x v="0"/>
    <x v="0"/>
    <x v="1"/>
    <x v="1"/>
    <n v="10404511"/>
    <n v="0"/>
    <n v="0"/>
    <n v="95566955"/>
    <m/>
    <m/>
    <m/>
    <m/>
    <m/>
    <m/>
    <m/>
    <m/>
    <m/>
    <m/>
    <m/>
    <n v="0"/>
    <n v="13.98"/>
    <n v="7.16"/>
    <n v="0"/>
    <n v="0"/>
    <n v="0"/>
    <m/>
    <m/>
    <n v="43.81"/>
    <n v="106.67"/>
    <n v="103.87"/>
    <n v="111.67"/>
    <n v="91.08"/>
    <n v="61.33"/>
    <n v="57.45"/>
    <m/>
  </r>
  <r>
    <x v="0"/>
    <x v="0"/>
    <x v="2"/>
    <x v="1"/>
    <n v="10338710"/>
    <n v="0"/>
    <n v="796000"/>
    <n v="46619059"/>
    <m/>
    <m/>
    <m/>
    <m/>
    <m/>
    <m/>
    <m/>
    <m/>
    <m/>
    <m/>
    <m/>
    <n v="0"/>
    <n v="12.32"/>
    <n v="7.39"/>
    <n v="0"/>
    <n v="0"/>
    <n v="0"/>
    <m/>
    <m/>
    <n v="21.92"/>
    <n v="105.07"/>
    <n v="104.08"/>
    <n v="89.5"/>
    <n v="94.02"/>
    <n v="76.430000000000007"/>
    <n v="60.2"/>
    <m/>
  </r>
  <r>
    <x v="0"/>
    <x v="0"/>
    <x v="3"/>
    <x v="1"/>
    <n v="6282465"/>
    <n v="0"/>
    <n v="0"/>
    <n v="34623912"/>
    <m/>
    <m/>
    <m/>
    <m/>
    <m/>
    <m/>
    <m/>
    <m/>
    <m/>
    <m/>
    <m/>
    <n v="0"/>
    <n v="12.61"/>
    <n v="7.33"/>
    <n v="0"/>
    <n v="0"/>
    <n v="0"/>
    <m/>
    <m/>
    <n v="40.64"/>
    <n v="109.9"/>
    <n v="105.65"/>
    <n v="118.21"/>
    <n v="96.65"/>
    <n v="74.2"/>
    <n v="76.959999999999994"/>
    <m/>
  </r>
  <r>
    <x v="0"/>
    <x v="0"/>
    <x v="4"/>
    <x v="1"/>
    <n v="42490384"/>
    <n v="0"/>
    <n v="0"/>
    <n v="87180694"/>
    <m/>
    <m/>
    <m/>
    <m/>
    <m/>
    <m/>
    <m/>
    <m/>
    <m/>
    <m/>
    <m/>
    <n v="0"/>
    <n v="14.15"/>
    <n v="5.93"/>
    <n v="0"/>
    <n v="0"/>
    <n v="0"/>
    <m/>
    <m/>
    <n v="43.53"/>
    <n v="106.8"/>
    <n v="109.7"/>
    <n v="107.52"/>
    <n v="94.29"/>
    <n v="71.760000000000005"/>
    <n v="65.44"/>
    <m/>
  </r>
  <r>
    <x v="0"/>
    <x v="0"/>
    <x v="5"/>
    <x v="1"/>
    <n v="5122901"/>
    <n v="0"/>
    <n v="305000"/>
    <n v="33885798"/>
    <m/>
    <m/>
    <m/>
    <m/>
    <m/>
    <m/>
    <m/>
    <m/>
    <m/>
    <m/>
    <m/>
    <n v="0"/>
    <n v="12.51"/>
    <n v="9.3000000000000007"/>
    <n v="0"/>
    <n v="0"/>
    <n v="0"/>
    <m/>
    <m/>
    <n v="50.84"/>
    <n v="104.38"/>
    <n v="100.27"/>
    <n v="111.35"/>
    <n v="94.62"/>
    <n v="78.680000000000007"/>
    <n v="76.010000000000005"/>
    <m/>
  </r>
  <r>
    <x v="0"/>
    <x v="0"/>
    <x v="6"/>
    <x v="1"/>
    <n v="15601003"/>
    <n v="0"/>
    <n v="0"/>
    <n v="65943374"/>
    <m/>
    <m/>
    <m/>
    <m/>
    <m/>
    <m/>
    <m/>
    <m/>
    <m/>
    <m/>
    <m/>
    <n v="0"/>
    <n v="12.74"/>
    <n v="6.48"/>
    <n v="0"/>
    <n v="0"/>
    <n v="0"/>
    <m/>
    <m/>
    <n v="21.7"/>
    <n v="100.71"/>
    <n v="101.15"/>
    <n v="117.61"/>
    <n v="88.59"/>
    <n v="64.790000000000006"/>
    <n v="69.17"/>
    <m/>
  </r>
  <r>
    <x v="0"/>
    <x v="0"/>
    <x v="7"/>
    <x v="1"/>
    <n v="23714938"/>
    <n v="0"/>
    <n v="0"/>
    <n v="30960023"/>
    <m/>
    <m/>
    <m/>
    <m/>
    <m/>
    <m/>
    <m/>
    <m/>
    <m/>
    <m/>
    <m/>
    <n v="0"/>
    <n v="14.2"/>
    <n v="8.5399999999999991"/>
    <n v="0"/>
    <n v="0"/>
    <n v="0"/>
    <m/>
    <m/>
    <n v="28.12"/>
    <n v="103.68"/>
    <n v="102.28"/>
    <n v="106.84"/>
    <n v="90.85"/>
    <n v="67.72"/>
    <n v="67.69"/>
    <m/>
  </r>
  <r>
    <x v="0"/>
    <x v="0"/>
    <x v="8"/>
    <x v="1"/>
    <n v="19355382"/>
    <n v="0"/>
    <n v="0"/>
    <n v="51320445"/>
    <m/>
    <m/>
    <m/>
    <m/>
    <m/>
    <m/>
    <m/>
    <m/>
    <m/>
    <m/>
    <m/>
    <n v="0"/>
    <n v="12.8"/>
    <n v="8.02"/>
    <n v="0"/>
    <n v="0"/>
    <n v="0"/>
    <m/>
    <m/>
    <n v="27.85"/>
    <n v="101.52"/>
    <n v="103.88"/>
    <n v="120.53"/>
    <n v="89.02"/>
    <n v="68.760000000000005"/>
    <n v="67.02"/>
    <m/>
  </r>
  <r>
    <x v="0"/>
    <x v="0"/>
    <x v="9"/>
    <x v="1"/>
    <n v="8887403"/>
    <n v="0"/>
    <n v="1140497"/>
    <n v="20382592"/>
    <m/>
    <m/>
    <m/>
    <m/>
    <m/>
    <m/>
    <m/>
    <m/>
    <m/>
    <m/>
    <m/>
    <n v="0"/>
    <n v="11.67"/>
    <n v="7.92"/>
    <n v="0"/>
    <n v="0"/>
    <n v="0"/>
    <m/>
    <m/>
    <n v="26.71"/>
    <n v="101.97"/>
    <n v="107.07"/>
    <n v="101.85"/>
    <n v="89.37"/>
    <n v="75.36"/>
    <n v="67.069999999999993"/>
    <m/>
  </r>
  <r>
    <x v="0"/>
    <x v="0"/>
    <x v="10"/>
    <x v="1"/>
    <n v="9041033"/>
    <n v="0"/>
    <n v="0"/>
    <n v="28441681"/>
    <m/>
    <m/>
    <m/>
    <m/>
    <m/>
    <m/>
    <m/>
    <m/>
    <m/>
    <m/>
    <m/>
    <n v="0"/>
    <n v="12.79"/>
    <n v="6.4"/>
    <n v="0"/>
    <n v="0"/>
    <n v="0"/>
    <m/>
    <m/>
    <n v="34.200000000000003"/>
    <n v="94.94"/>
    <n v="106.99"/>
    <n v="120.27"/>
    <n v="84.05"/>
    <n v="72.27"/>
    <n v="82.4"/>
    <m/>
  </r>
  <r>
    <x v="0"/>
    <x v="0"/>
    <x v="11"/>
    <x v="1"/>
    <n v="17414646"/>
    <n v="0"/>
    <n v="0"/>
    <n v="23898842"/>
    <m/>
    <m/>
    <m/>
    <m/>
    <m/>
    <m/>
    <m/>
    <m/>
    <m/>
    <m/>
    <m/>
    <n v="0"/>
    <n v="11.91"/>
    <n v="7.81"/>
    <n v="0"/>
    <n v="0"/>
    <n v="0"/>
    <m/>
    <m/>
    <n v="77.349999999999994"/>
    <n v="109.09"/>
    <n v="104.59"/>
    <n v="143.62"/>
    <n v="93.1"/>
    <n v="73.48"/>
    <n v="93.04"/>
    <m/>
  </r>
  <r>
    <x v="0"/>
    <x v="0"/>
    <x v="12"/>
    <x v="1"/>
    <n v="16889238"/>
    <n v="0"/>
    <n v="0"/>
    <n v="34589915"/>
    <m/>
    <m/>
    <m/>
    <m/>
    <m/>
    <m/>
    <m/>
    <m/>
    <m/>
    <m/>
    <m/>
    <n v="0"/>
    <n v="12.27"/>
    <n v="8.24"/>
    <n v="0"/>
    <n v="0"/>
    <n v="0"/>
    <m/>
    <m/>
    <n v="65.150000000000006"/>
    <n v="99.46"/>
    <n v="101.43"/>
    <n v="106.63"/>
    <n v="88.87"/>
    <n v="68.81"/>
    <n v="61.06"/>
    <m/>
  </r>
  <r>
    <x v="0"/>
    <x v="0"/>
    <x v="13"/>
    <x v="1"/>
    <n v="12707531"/>
    <n v="0"/>
    <n v="0"/>
    <n v="17306438"/>
    <m/>
    <m/>
    <m/>
    <m/>
    <m/>
    <m/>
    <m/>
    <m/>
    <m/>
    <m/>
    <m/>
    <n v="0"/>
    <n v="11.59"/>
    <n v="7.42"/>
    <n v="0"/>
    <n v="0"/>
    <n v="0"/>
    <m/>
    <m/>
    <n v="42.64"/>
    <n v="100.86"/>
    <n v="101.88"/>
    <n v="115.18"/>
    <n v="87.4"/>
    <n v="67.02"/>
    <n v="63.61"/>
    <m/>
  </r>
  <r>
    <x v="0"/>
    <x v="0"/>
    <x v="14"/>
    <x v="1"/>
    <n v="8728042"/>
    <n v="0"/>
    <n v="0"/>
    <n v="16046335"/>
    <m/>
    <m/>
    <m/>
    <m/>
    <m/>
    <m/>
    <m/>
    <m/>
    <m/>
    <m/>
    <m/>
    <n v="0"/>
    <n v="12.29"/>
    <n v="8.51"/>
    <n v="0"/>
    <n v="0"/>
    <n v="0"/>
    <m/>
    <m/>
    <n v="46.48"/>
    <n v="100.65"/>
    <n v="101.8"/>
    <n v="92.2"/>
    <n v="88.9"/>
    <n v="77.28"/>
    <n v="65.819999999999993"/>
    <m/>
  </r>
  <r>
    <x v="0"/>
    <x v="1"/>
    <x v="15"/>
    <x v="1"/>
    <n v="9607547"/>
    <n v="0"/>
    <n v="2306138"/>
    <n v="33243108"/>
    <m/>
    <m/>
    <m/>
    <m/>
    <m/>
    <m/>
    <m/>
    <m/>
    <m/>
    <m/>
    <m/>
    <n v="0"/>
    <n v="14.37"/>
    <n v="7.64"/>
    <n v="0"/>
    <n v="0"/>
    <n v="0"/>
    <m/>
    <m/>
    <n v="39.65"/>
    <n v="92.06"/>
    <n v="102.91"/>
    <n v="122.42"/>
    <n v="79.36"/>
    <n v="67.36"/>
    <n v="76.42"/>
    <m/>
  </r>
  <r>
    <x v="0"/>
    <x v="1"/>
    <x v="16"/>
    <x v="1"/>
    <n v="10341293"/>
    <n v="0"/>
    <n v="1019613"/>
    <n v="27649942"/>
    <m/>
    <m/>
    <m/>
    <m/>
    <m/>
    <m/>
    <m/>
    <m/>
    <m/>
    <m/>
    <m/>
    <n v="0"/>
    <n v="13.65"/>
    <n v="7.06"/>
    <n v="0"/>
    <n v="0"/>
    <n v="0"/>
    <m/>
    <m/>
    <n v="11.25"/>
    <n v="96.67"/>
    <n v="100"/>
    <n v="88.69"/>
    <n v="82.03"/>
    <n v="68.819999999999993"/>
    <n v="57.91"/>
    <m/>
  </r>
  <r>
    <x v="0"/>
    <x v="1"/>
    <x v="17"/>
    <x v="1"/>
    <n v="17511689"/>
    <n v="0"/>
    <n v="2860771"/>
    <n v="37500128"/>
    <m/>
    <m/>
    <m/>
    <m/>
    <m/>
    <m/>
    <m/>
    <m/>
    <m/>
    <m/>
    <m/>
    <n v="0"/>
    <n v="13.71"/>
    <n v="7.6"/>
    <n v="0"/>
    <n v="0"/>
    <n v="0"/>
    <m/>
    <m/>
    <n v="45.18"/>
    <n v="106.41"/>
    <n v="108.2"/>
    <n v="107.67"/>
    <n v="87.59"/>
    <n v="72.599999999999994"/>
    <n v="72.260000000000005"/>
    <m/>
  </r>
  <r>
    <x v="0"/>
    <x v="1"/>
    <x v="18"/>
    <x v="1"/>
    <n v="19596142"/>
    <n v="0"/>
    <n v="0"/>
    <n v="27465871"/>
    <m/>
    <m/>
    <m/>
    <m/>
    <m/>
    <m/>
    <m/>
    <m/>
    <m/>
    <m/>
    <m/>
    <n v="0"/>
    <n v="14.38"/>
    <n v="6.69"/>
    <n v="0"/>
    <n v="0"/>
    <n v="0"/>
    <m/>
    <m/>
    <n v="28.23"/>
    <n v="95.05"/>
    <n v="104.36"/>
    <n v="110.19"/>
    <n v="83.11"/>
    <n v="72.2"/>
    <n v="75"/>
    <m/>
  </r>
  <r>
    <x v="0"/>
    <x v="1"/>
    <x v="19"/>
    <x v="1"/>
    <n v="23505429"/>
    <n v="0"/>
    <n v="4741173"/>
    <n v="11933541"/>
    <m/>
    <m/>
    <m/>
    <m/>
    <m/>
    <m/>
    <m/>
    <m/>
    <m/>
    <m/>
    <m/>
    <n v="0"/>
    <n v="12.03"/>
    <n v="7.4"/>
    <n v="0"/>
    <n v="0"/>
    <n v="0"/>
    <m/>
    <m/>
    <n v="56.84"/>
    <n v="109.2"/>
    <n v="94.66"/>
    <n v="97.56"/>
    <n v="86.13"/>
    <n v="59.67"/>
    <n v="60.6"/>
    <m/>
  </r>
  <r>
    <x v="0"/>
    <x v="1"/>
    <x v="20"/>
    <x v="1"/>
    <n v="19347995"/>
    <n v="0"/>
    <n v="3849633"/>
    <n v="20586955"/>
    <m/>
    <m/>
    <m/>
    <m/>
    <m/>
    <m/>
    <m/>
    <m/>
    <m/>
    <m/>
    <m/>
    <n v="0"/>
    <n v="13.16"/>
    <n v="7.54"/>
    <n v="0"/>
    <n v="0"/>
    <n v="0"/>
    <m/>
    <m/>
    <n v="48.16"/>
    <n v="107.3"/>
    <n v="84.22"/>
    <n v="77.709999999999994"/>
    <n v="74.19"/>
    <n v="48.02"/>
    <n v="42.62"/>
    <m/>
  </r>
  <r>
    <x v="0"/>
    <x v="1"/>
    <x v="21"/>
    <x v="1"/>
    <n v="27182252"/>
    <n v="0"/>
    <n v="3904400"/>
    <n v="9888795"/>
    <m/>
    <m/>
    <m/>
    <m/>
    <m/>
    <m/>
    <m/>
    <m/>
    <m/>
    <m/>
    <m/>
    <n v="0"/>
    <n v="12.31"/>
    <n v="6.11"/>
    <n v="0"/>
    <n v="0"/>
    <n v="0"/>
    <m/>
    <m/>
    <n v="62.83"/>
    <n v="98.31"/>
    <n v="99.02"/>
    <n v="83.75"/>
    <n v="78.260000000000005"/>
    <n v="65.010000000000005"/>
    <n v="54.27"/>
    <m/>
  </r>
  <r>
    <x v="0"/>
    <x v="1"/>
    <x v="22"/>
    <x v="1"/>
    <n v="13646687"/>
    <n v="0"/>
    <n v="2397043"/>
    <n v="5712717"/>
    <m/>
    <m/>
    <m/>
    <m/>
    <m/>
    <m/>
    <m/>
    <m/>
    <m/>
    <m/>
    <m/>
    <n v="0"/>
    <n v="11.48"/>
    <n v="4.8499999999999996"/>
    <n v="0"/>
    <n v="0"/>
    <n v="0"/>
    <m/>
    <m/>
    <n v="119.31"/>
    <n v="103.76"/>
    <n v="103.44"/>
    <n v="92.53"/>
    <n v="85.5"/>
    <n v="60.46"/>
    <n v="58.14"/>
    <m/>
  </r>
  <r>
    <x v="0"/>
    <x v="1"/>
    <x v="23"/>
    <x v="1"/>
    <n v="7530972"/>
    <n v="0"/>
    <n v="2365910"/>
    <n v="12463113"/>
    <m/>
    <m/>
    <m/>
    <m/>
    <m/>
    <m/>
    <m/>
    <m/>
    <m/>
    <m/>
    <m/>
    <n v="0"/>
    <n v="12.13"/>
    <n v="10.5"/>
    <n v="0"/>
    <n v="0"/>
    <n v="0"/>
    <m/>
    <m/>
    <n v="42"/>
    <n v="108.68"/>
    <n v="105.04"/>
    <n v="107.49"/>
    <n v="85.46"/>
    <n v="62.2"/>
    <n v="67.709999999999994"/>
    <m/>
  </r>
  <r>
    <x v="0"/>
    <x v="1"/>
    <x v="24"/>
    <x v="1"/>
    <n v="21791150"/>
    <n v="0"/>
    <n v="1034227"/>
    <n v="10193198"/>
    <m/>
    <m/>
    <m/>
    <m/>
    <m/>
    <m/>
    <m/>
    <m/>
    <m/>
    <m/>
    <m/>
    <n v="0"/>
    <n v="13.21"/>
    <n v="6.46"/>
    <n v="0"/>
    <n v="0"/>
    <n v="0"/>
    <m/>
    <m/>
    <n v="18.989999999999998"/>
    <n v="95.14"/>
    <n v="69.08"/>
    <n v="52.57"/>
    <n v="73.98"/>
    <n v="43.46"/>
    <n v="32.119999999999997"/>
    <m/>
  </r>
  <r>
    <x v="0"/>
    <x v="1"/>
    <x v="25"/>
    <x v="1"/>
    <n v="23448648"/>
    <n v="0"/>
    <n v="7600000"/>
    <n v="5805944"/>
    <m/>
    <m/>
    <m/>
    <m/>
    <m/>
    <m/>
    <m/>
    <m/>
    <m/>
    <m/>
    <m/>
    <n v="0"/>
    <n v="11.91"/>
    <n v="5.71"/>
    <n v="0"/>
    <n v="0"/>
    <n v="0"/>
    <m/>
    <m/>
    <n v="79.19"/>
    <n v="102.34"/>
    <n v="97.11"/>
    <n v="78.3"/>
    <n v="73.41"/>
    <n v="53.77"/>
    <n v="30.45"/>
    <m/>
  </r>
  <r>
    <x v="0"/>
    <x v="1"/>
    <x v="26"/>
    <x v="1"/>
    <n v="8937493"/>
    <n v="0"/>
    <n v="1341404"/>
    <n v="1884048"/>
    <m/>
    <m/>
    <m/>
    <m/>
    <m/>
    <m/>
    <m/>
    <m/>
    <m/>
    <m/>
    <m/>
    <n v="0"/>
    <n v="12.35"/>
    <n v="7.55"/>
    <n v="0"/>
    <n v="0"/>
    <n v="0"/>
    <m/>
    <m/>
    <n v="4.5199999999999996"/>
    <n v="109.94"/>
    <n v="98.24"/>
    <n v="94.98"/>
    <n v="86.05"/>
    <n v="58.43"/>
    <n v="54.16"/>
    <m/>
  </r>
  <r>
    <x v="0"/>
    <x v="1"/>
    <x v="27"/>
    <x v="1"/>
    <n v="27326205"/>
    <n v="0"/>
    <n v="3363702"/>
    <n v="1618728"/>
    <m/>
    <m/>
    <m/>
    <m/>
    <m/>
    <m/>
    <m/>
    <m/>
    <m/>
    <m/>
    <m/>
    <n v="0"/>
    <n v="11.72"/>
    <n v="6.95"/>
    <n v="0"/>
    <n v="0"/>
    <n v="0"/>
    <m/>
    <m/>
    <n v="5.63"/>
    <n v="107.15"/>
    <n v="70.22"/>
    <n v="43.6"/>
    <n v="68.12"/>
    <n v="35.51"/>
    <n v="21.95"/>
    <m/>
  </r>
  <r>
    <x v="0"/>
    <x v="0"/>
    <x v="0"/>
    <x v="2"/>
    <n v="26093892"/>
    <n v="1067721"/>
    <n v="0"/>
    <n v="19069257"/>
    <m/>
    <m/>
    <m/>
    <m/>
    <m/>
    <m/>
    <m/>
    <m/>
    <m/>
    <m/>
    <m/>
    <n v="69.36"/>
    <n v="0"/>
    <n v="0"/>
    <n v="0"/>
    <n v="0"/>
    <n v="0"/>
    <m/>
    <m/>
    <m/>
    <m/>
    <m/>
    <m/>
    <m/>
    <m/>
    <m/>
    <m/>
  </r>
  <r>
    <x v="0"/>
    <x v="0"/>
    <x v="1"/>
    <x v="2"/>
    <n v="22857183"/>
    <n v="3757947"/>
    <n v="0"/>
    <n v="27622279"/>
    <m/>
    <m/>
    <m/>
    <m/>
    <m/>
    <m/>
    <m/>
    <m/>
    <m/>
    <m/>
    <m/>
    <n v="71.08"/>
    <n v="0"/>
    <n v="0"/>
    <n v="0"/>
    <n v="0"/>
    <n v="0"/>
    <m/>
    <m/>
    <m/>
    <m/>
    <m/>
    <m/>
    <m/>
    <m/>
    <m/>
    <m/>
  </r>
  <r>
    <x v="0"/>
    <x v="0"/>
    <x v="2"/>
    <x v="2"/>
    <n v="29953169"/>
    <n v="39884747"/>
    <n v="9782371"/>
    <n v="17313546"/>
    <m/>
    <m/>
    <m/>
    <m/>
    <m/>
    <m/>
    <m/>
    <m/>
    <m/>
    <m/>
    <m/>
    <n v="70.099999999999994"/>
    <n v="0"/>
    <n v="0"/>
    <n v="0"/>
    <n v="0"/>
    <n v="0"/>
    <m/>
    <m/>
    <m/>
    <m/>
    <m/>
    <m/>
    <m/>
    <m/>
    <m/>
    <m/>
  </r>
  <r>
    <x v="0"/>
    <x v="0"/>
    <x v="3"/>
    <x v="2"/>
    <n v="27021918"/>
    <n v="2346992"/>
    <n v="0"/>
    <n v="9146786"/>
    <m/>
    <m/>
    <m/>
    <m/>
    <m/>
    <m/>
    <m/>
    <m/>
    <m/>
    <m/>
    <m/>
    <n v="71.069999999999993"/>
    <n v="0"/>
    <n v="0"/>
    <n v="0"/>
    <n v="0"/>
    <n v="0"/>
    <m/>
    <m/>
    <m/>
    <m/>
    <m/>
    <m/>
    <m/>
    <m/>
    <m/>
    <m/>
  </r>
  <r>
    <x v="0"/>
    <x v="0"/>
    <x v="4"/>
    <x v="2"/>
    <n v="12724866"/>
    <n v="1523104"/>
    <n v="0"/>
    <n v="13955452"/>
    <m/>
    <m/>
    <m/>
    <m/>
    <m/>
    <m/>
    <m/>
    <m/>
    <m/>
    <m/>
    <m/>
    <n v="71.87"/>
    <n v="0"/>
    <n v="0"/>
    <n v="0"/>
    <n v="0"/>
    <n v="0"/>
    <m/>
    <m/>
    <m/>
    <m/>
    <m/>
    <m/>
    <m/>
    <m/>
    <m/>
    <m/>
  </r>
  <r>
    <x v="0"/>
    <x v="0"/>
    <x v="5"/>
    <x v="2"/>
    <n v="23818977"/>
    <n v="1316193"/>
    <n v="16200116"/>
    <n v="19159539"/>
    <m/>
    <m/>
    <m/>
    <m/>
    <m/>
    <m/>
    <m/>
    <m/>
    <m/>
    <m/>
    <m/>
    <n v="70.16"/>
    <n v="0"/>
    <n v="0"/>
    <n v="0"/>
    <n v="0"/>
    <n v="0"/>
    <m/>
    <m/>
    <m/>
    <m/>
    <m/>
    <m/>
    <m/>
    <m/>
    <m/>
    <m/>
  </r>
  <r>
    <x v="0"/>
    <x v="0"/>
    <x v="6"/>
    <x v="2"/>
    <n v="15308720"/>
    <n v="519055"/>
    <n v="0"/>
    <n v="19536496"/>
    <m/>
    <m/>
    <m/>
    <m/>
    <m/>
    <m/>
    <m/>
    <m/>
    <m/>
    <m/>
    <m/>
    <n v="69.92"/>
    <n v="0"/>
    <n v="0"/>
    <n v="0"/>
    <n v="0"/>
    <n v="0"/>
    <m/>
    <m/>
    <m/>
    <m/>
    <m/>
    <m/>
    <m/>
    <m/>
    <m/>
    <m/>
  </r>
  <r>
    <x v="0"/>
    <x v="0"/>
    <x v="7"/>
    <x v="2"/>
    <n v="30925435"/>
    <n v="1436606"/>
    <n v="0"/>
    <n v="7301677"/>
    <m/>
    <m/>
    <m/>
    <m/>
    <m/>
    <m/>
    <m/>
    <m/>
    <m/>
    <m/>
    <m/>
    <n v="71.930000000000007"/>
    <n v="0"/>
    <n v="0"/>
    <n v="0"/>
    <n v="0"/>
    <n v="0"/>
    <m/>
    <m/>
    <m/>
    <m/>
    <m/>
    <m/>
    <m/>
    <m/>
    <m/>
    <m/>
  </r>
  <r>
    <x v="0"/>
    <x v="0"/>
    <x v="8"/>
    <x v="2"/>
    <n v="13656767"/>
    <n v="31682951"/>
    <n v="0"/>
    <n v="13512144"/>
    <m/>
    <m/>
    <m/>
    <m/>
    <m/>
    <m/>
    <m/>
    <m/>
    <m/>
    <m/>
    <m/>
    <n v="71.38"/>
    <n v="0"/>
    <n v="0"/>
    <n v="0"/>
    <n v="0"/>
    <n v="0"/>
    <m/>
    <m/>
    <m/>
    <m/>
    <m/>
    <m/>
    <m/>
    <m/>
    <m/>
    <m/>
  </r>
  <r>
    <x v="0"/>
    <x v="0"/>
    <x v="9"/>
    <x v="2"/>
    <n v="19993066"/>
    <n v="230612"/>
    <n v="0"/>
    <n v="20182121"/>
    <m/>
    <m/>
    <m/>
    <m/>
    <m/>
    <m/>
    <m/>
    <m/>
    <m/>
    <m/>
    <m/>
    <n v="70.73"/>
    <n v="0"/>
    <n v="0"/>
    <n v="0"/>
    <n v="0"/>
    <n v="0"/>
    <m/>
    <m/>
    <m/>
    <m/>
    <m/>
    <m/>
    <m/>
    <m/>
    <m/>
    <m/>
  </r>
  <r>
    <x v="0"/>
    <x v="0"/>
    <x v="10"/>
    <x v="2"/>
    <n v="3755413"/>
    <n v="31250579"/>
    <n v="0"/>
    <n v="5456338"/>
    <m/>
    <m/>
    <m/>
    <m/>
    <m/>
    <m/>
    <m/>
    <m/>
    <m/>
    <m/>
    <m/>
    <n v="70.47"/>
    <n v="0"/>
    <n v="0"/>
    <n v="0"/>
    <n v="0"/>
    <n v="0"/>
    <m/>
    <m/>
    <m/>
    <m/>
    <m/>
    <m/>
    <m/>
    <m/>
    <m/>
    <m/>
  </r>
  <r>
    <x v="0"/>
    <x v="0"/>
    <x v="11"/>
    <x v="2"/>
    <n v="52748609"/>
    <n v="1468450"/>
    <n v="0"/>
    <n v="13751110"/>
    <m/>
    <m/>
    <m/>
    <m/>
    <m/>
    <m/>
    <m/>
    <m/>
    <m/>
    <m/>
    <m/>
    <n v="67.66"/>
    <n v="0"/>
    <n v="0"/>
    <n v="0"/>
    <n v="0"/>
    <n v="0"/>
    <m/>
    <m/>
    <m/>
    <m/>
    <m/>
    <m/>
    <m/>
    <m/>
    <m/>
    <m/>
  </r>
  <r>
    <x v="0"/>
    <x v="0"/>
    <x v="12"/>
    <x v="2"/>
    <n v="19439773"/>
    <n v="638569"/>
    <n v="0"/>
    <n v="12710000"/>
    <m/>
    <m/>
    <m/>
    <m/>
    <m/>
    <m/>
    <m/>
    <m/>
    <m/>
    <m/>
    <m/>
    <n v="70.150000000000006"/>
    <n v="0"/>
    <n v="0"/>
    <n v="0"/>
    <n v="0"/>
    <n v="0"/>
    <m/>
    <m/>
    <m/>
    <m/>
    <m/>
    <m/>
    <m/>
    <m/>
    <m/>
    <m/>
  </r>
  <r>
    <x v="0"/>
    <x v="0"/>
    <x v="13"/>
    <x v="2"/>
    <n v="18073913"/>
    <n v="46296660"/>
    <n v="0"/>
    <n v="6785397"/>
    <m/>
    <m/>
    <m/>
    <m/>
    <m/>
    <m/>
    <m/>
    <m/>
    <m/>
    <m/>
    <m/>
    <n v="67.89"/>
    <n v="0"/>
    <n v="0"/>
    <n v="0"/>
    <n v="0"/>
    <n v="0"/>
    <m/>
    <m/>
    <m/>
    <m/>
    <m/>
    <m/>
    <m/>
    <m/>
    <m/>
    <m/>
  </r>
  <r>
    <x v="0"/>
    <x v="0"/>
    <x v="14"/>
    <x v="2"/>
    <n v="43998490"/>
    <n v="2231845"/>
    <n v="0"/>
    <n v="11856518"/>
    <m/>
    <m/>
    <m/>
    <m/>
    <m/>
    <m/>
    <m/>
    <m/>
    <m/>
    <m/>
    <m/>
    <n v="64.489999999999995"/>
    <n v="0"/>
    <n v="0"/>
    <n v="0"/>
    <n v="0"/>
    <n v="0"/>
    <m/>
    <m/>
    <m/>
    <m/>
    <m/>
    <m/>
    <m/>
    <m/>
    <m/>
    <m/>
  </r>
  <r>
    <x v="0"/>
    <x v="1"/>
    <x v="15"/>
    <x v="2"/>
    <n v="27250023"/>
    <n v="5399336"/>
    <n v="300000"/>
    <n v="14330558"/>
    <m/>
    <m/>
    <m/>
    <m/>
    <m/>
    <m/>
    <m/>
    <m/>
    <m/>
    <m/>
    <m/>
    <n v="68.47"/>
    <n v="0"/>
    <n v="0"/>
    <n v="0"/>
    <n v="0"/>
    <n v="0"/>
    <m/>
    <m/>
    <m/>
    <m/>
    <m/>
    <m/>
    <m/>
    <m/>
    <m/>
    <m/>
  </r>
  <r>
    <x v="0"/>
    <x v="1"/>
    <x v="16"/>
    <x v="2"/>
    <n v="21587479"/>
    <n v="12453646"/>
    <n v="0"/>
    <n v="19854141"/>
    <m/>
    <m/>
    <m/>
    <m/>
    <m/>
    <m/>
    <m/>
    <m/>
    <m/>
    <m/>
    <m/>
    <n v="68.680000000000007"/>
    <n v="0"/>
    <n v="0"/>
    <n v="0"/>
    <n v="0"/>
    <n v="0"/>
    <m/>
    <m/>
    <m/>
    <m/>
    <m/>
    <m/>
    <m/>
    <m/>
    <m/>
    <m/>
  </r>
  <r>
    <x v="0"/>
    <x v="1"/>
    <x v="17"/>
    <x v="2"/>
    <n v="6307181"/>
    <n v="51026287"/>
    <n v="35925330"/>
    <n v="20890759"/>
    <m/>
    <m/>
    <m/>
    <m/>
    <m/>
    <m/>
    <m/>
    <m/>
    <m/>
    <m/>
    <m/>
    <n v="66.099999999999994"/>
    <n v="0"/>
    <n v="0"/>
    <n v="0"/>
    <n v="0"/>
    <n v="0"/>
    <m/>
    <m/>
    <m/>
    <m/>
    <m/>
    <m/>
    <m/>
    <m/>
    <m/>
    <m/>
  </r>
  <r>
    <x v="0"/>
    <x v="1"/>
    <x v="18"/>
    <x v="2"/>
    <n v="24214090"/>
    <n v="1850745"/>
    <n v="0"/>
    <n v="12870429"/>
    <m/>
    <m/>
    <m/>
    <m/>
    <m/>
    <m/>
    <m/>
    <m/>
    <m/>
    <m/>
    <m/>
    <n v="70.7"/>
    <n v="0"/>
    <n v="0"/>
    <n v="0"/>
    <n v="0"/>
    <n v="0"/>
    <m/>
    <m/>
    <m/>
    <m/>
    <m/>
    <m/>
    <m/>
    <m/>
    <m/>
    <m/>
  </r>
  <r>
    <x v="0"/>
    <x v="1"/>
    <x v="19"/>
    <x v="2"/>
    <n v="10715918"/>
    <n v="4270321"/>
    <n v="53388930"/>
    <n v="29406288"/>
    <m/>
    <m/>
    <m/>
    <m/>
    <m/>
    <m/>
    <m/>
    <m/>
    <m/>
    <m/>
    <m/>
    <n v="64.739999999999995"/>
    <n v="0"/>
    <n v="0"/>
    <n v="0"/>
    <n v="0"/>
    <n v="0"/>
    <m/>
    <m/>
    <m/>
    <m/>
    <m/>
    <m/>
    <m/>
    <m/>
    <m/>
    <m/>
  </r>
  <r>
    <x v="0"/>
    <x v="1"/>
    <x v="20"/>
    <x v="2"/>
    <n v="9413508"/>
    <n v="1072843"/>
    <n v="30501893"/>
    <n v="15832066"/>
    <m/>
    <m/>
    <m/>
    <m/>
    <m/>
    <m/>
    <m/>
    <m/>
    <m/>
    <m/>
    <m/>
    <n v="66.25"/>
    <n v="0"/>
    <n v="0"/>
    <n v="0"/>
    <n v="0"/>
    <n v="0"/>
    <m/>
    <m/>
    <m/>
    <m/>
    <m/>
    <m/>
    <m/>
    <m/>
    <m/>
    <m/>
  </r>
  <r>
    <x v="0"/>
    <x v="1"/>
    <x v="21"/>
    <x v="2"/>
    <n v="9901126"/>
    <n v="50701"/>
    <n v="24333511"/>
    <n v="21821623"/>
    <m/>
    <m/>
    <m/>
    <m/>
    <m/>
    <m/>
    <m/>
    <m/>
    <m/>
    <m/>
    <m/>
    <n v="60.83"/>
    <n v="0"/>
    <n v="0"/>
    <n v="0"/>
    <n v="0"/>
    <n v="0"/>
    <m/>
    <m/>
    <m/>
    <m/>
    <m/>
    <m/>
    <m/>
    <m/>
    <m/>
    <m/>
  </r>
  <r>
    <x v="0"/>
    <x v="1"/>
    <x v="22"/>
    <x v="2"/>
    <n v="20881478"/>
    <n v="2913843"/>
    <n v="43641325"/>
    <n v="15304860"/>
    <m/>
    <m/>
    <m/>
    <m/>
    <m/>
    <m/>
    <m/>
    <m/>
    <m/>
    <m/>
    <m/>
    <n v="60.1"/>
    <n v="0"/>
    <n v="0"/>
    <n v="0"/>
    <n v="0"/>
    <n v="0"/>
    <m/>
    <m/>
    <m/>
    <m/>
    <m/>
    <m/>
    <m/>
    <m/>
    <m/>
    <m/>
  </r>
  <r>
    <x v="0"/>
    <x v="1"/>
    <x v="23"/>
    <x v="2"/>
    <n v="19767807"/>
    <n v="1894506"/>
    <n v="0"/>
    <n v="10234313"/>
    <m/>
    <m/>
    <m/>
    <m/>
    <m/>
    <m/>
    <m/>
    <m/>
    <m/>
    <m/>
    <m/>
    <n v="64.81"/>
    <n v="0"/>
    <n v="0"/>
    <n v="0"/>
    <n v="0"/>
    <n v="0"/>
    <m/>
    <m/>
    <m/>
    <m/>
    <m/>
    <m/>
    <m/>
    <m/>
    <m/>
    <m/>
  </r>
  <r>
    <x v="0"/>
    <x v="1"/>
    <x v="24"/>
    <x v="2"/>
    <n v="6899865"/>
    <n v="437577"/>
    <n v="71485940"/>
    <n v="17889590"/>
    <m/>
    <m/>
    <m/>
    <m/>
    <m/>
    <m/>
    <m/>
    <m/>
    <m/>
    <m/>
    <m/>
    <n v="65.19"/>
    <n v="0"/>
    <n v="0"/>
    <n v="0"/>
    <n v="0"/>
    <n v="0"/>
    <m/>
    <m/>
    <m/>
    <m/>
    <m/>
    <m/>
    <m/>
    <m/>
    <m/>
    <m/>
  </r>
  <r>
    <x v="0"/>
    <x v="1"/>
    <x v="25"/>
    <x v="2"/>
    <n v="16401915"/>
    <n v="1265994"/>
    <n v="50124862"/>
    <n v="14169409"/>
    <m/>
    <m/>
    <m/>
    <m/>
    <m/>
    <m/>
    <m/>
    <m/>
    <m/>
    <m/>
    <m/>
    <n v="60.13"/>
    <n v="0"/>
    <n v="0"/>
    <n v="0"/>
    <n v="0"/>
    <n v="0"/>
    <m/>
    <m/>
    <m/>
    <m/>
    <m/>
    <m/>
    <m/>
    <m/>
    <m/>
    <m/>
  </r>
  <r>
    <x v="0"/>
    <x v="1"/>
    <x v="26"/>
    <x v="2"/>
    <n v="13581825"/>
    <n v="1609078"/>
    <n v="522500"/>
    <n v="7871225"/>
    <m/>
    <m/>
    <m/>
    <m/>
    <m/>
    <m/>
    <m/>
    <m/>
    <m/>
    <m/>
    <m/>
    <n v="67.58"/>
    <n v="0"/>
    <n v="0"/>
    <n v="0"/>
    <n v="0"/>
    <n v="0"/>
    <m/>
    <m/>
    <m/>
    <m/>
    <m/>
    <m/>
    <m/>
    <m/>
    <m/>
    <m/>
  </r>
  <r>
    <x v="0"/>
    <x v="1"/>
    <x v="27"/>
    <x v="2"/>
    <n v="21451277"/>
    <n v="63135881"/>
    <n v="0"/>
    <n v="11775229"/>
    <m/>
    <m/>
    <m/>
    <m/>
    <m/>
    <m/>
    <m/>
    <m/>
    <m/>
    <m/>
    <m/>
    <n v="67.239999999999995"/>
    <n v="0"/>
    <n v="0"/>
    <n v="0"/>
    <n v="0"/>
    <n v="0"/>
    <m/>
    <m/>
    <m/>
    <m/>
    <m/>
    <m/>
    <m/>
    <m/>
    <m/>
    <m/>
  </r>
  <r>
    <x v="0"/>
    <x v="0"/>
    <x v="0"/>
    <x v="3"/>
    <m/>
    <n v="0"/>
    <n v="0"/>
    <n v="0"/>
    <m/>
    <m/>
    <m/>
    <m/>
    <m/>
    <m/>
    <m/>
    <m/>
    <m/>
    <m/>
    <m/>
    <n v="0"/>
    <n v="0"/>
    <n v="0"/>
    <n v="0"/>
    <n v="0"/>
    <n v="0"/>
    <m/>
    <m/>
    <m/>
    <m/>
    <m/>
    <m/>
    <m/>
    <m/>
    <m/>
    <m/>
  </r>
  <r>
    <x v="0"/>
    <x v="0"/>
    <x v="1"/>
    <x v="3"/>
    <n v="97040"/>
    <n v="0"/>
    <n v="0"/>
    <n v="0"/>
    <m/>
    <m/>
    <m/>
    <m/>
    <m/>
    <m/>
    <m/>
    <m/>
    <m/>
    <m/>
    <m/>
    <n v="0"/>
    <n v="0"/>
    <n v="0"/>
    <n v="0"/>
    <n v="0"/>
    <n v="0"/>
    <m/>
    <m/>
    <m/>
    <m/>
    <m/>
    <m/>
    <m/>
    <m/>
    <m/>
    <m/>
  </r>
  <r>
    <x v="0"/>
    <x v="0"/>
    <x v="2"/>
    <x v="3"/>
    <m/>
    <n v="0"/>
    <n v="0"/>
    <n v="0"/>
    <m/>
    <m/>
    <m/>
    <m/>
    <m/>
    <m/>
    <m/>
    <m/>
    <m/>
    <m/>
    <m/>
    <n v="0"/>
    <n v="0"/>
    <n v="0"/>
    <n v="0"/>
    <n v="0"/>
    <n v="0"/>
    <m/>
    <m/>
    <m/>
    <m/>
    <m/>
    <m/>
    <m/>
    <m/>
    <m/>
    <m/>
  </r>
  <r>
    <x v="0"/>
    <x v="0"/>
    <x v="3"/>
    <x v="3"/>
    <m/>
    <n v="0"/>
    <n v="0"/>
    <n v="0"/>
    <m/>
    <m/>
    <m/>
    <m/>
    <m/>
    <m/>
    <m/>
    <m/>
    <m/>
    <m/>
    <m/>
    <n v="0"/>
    <n v="0"/>
    <n v="0"/>
    <n v="0"/>
    <n v="0"/>
    <n v="0"/>
    <m/>
    <m/>
    <m/>
    <m/>
    <m/>
    <m/>
    <m/>
    <m/>
    <m/>
    <m/>
  </r>
  <r>
    <x v="0"/>
    <x v="0"/>
    <x v="4"/>
    <x v="3"/>
    <m/>
    <n v="0"/>
    <n v="0"/>
    <n v="0"/>
    <m/>
    <m/>
    <m/>
    <m/>
    <m/>
    <m/>
    <m/>
    <m/>
    <m/>
    <m/>
    <m/>
    <n v="0"/>
    <n v="0"/>
    <n v="0"/>
    <n v="0"/>
    <n v="0"/>
    <n v="0"/>
    <m/>
    <m/>
    <m/>
    <m/>
    <m/>
    <m/>
    <m/>
    <m/>
    <m/>
    <m/>
  </r>
  <r>
    <x v="0"/>
    <x v="0"/>
    <x v="5"/>
    <x v="3"/>
    <m/>
    <n v="0"/>
    <n v="0"/>
    <n v="0"/>
    <m/>
    <m/>
    <m/>
    <m/>
    <m/>
    <m/>
    <m/>
    <m/>
    <m/>
    <m/>
    <m/>
    <n v="0"/>
    <n v="0"/>
    <n v="0"/>
    <n v="0"/>
    <n v="0"/>
    <n v="0"/>
    <m/>
    <m/>
    <m/>
    <m/>
    <m/>
    <m/>
    <m/>
    <m/>
    <m/>
    <m/>
  </r>
  <r>
    <x v="0"/>
    <x v="0"/>
    <x v="6"/>
    <x v="3"/>
    <m/>
    <n v="0"/>
    <n v="0"/>
    <n v="0"/>
    <m/>
    <m/>
    <m/>
    <m/>
    <m/>
    <m/>
    <m/>
    <m/>
    <m/>
    <m/>
    <m/>
    <n v="0"/>
    <n v="0"/>
    <n v="0"/>
    <n v="0"/>
    <n v="0"/>
    <n v="0"/>
    <m/>
    <m/>
    <m/>
    <m/>
    <m/>
    <m/>
    <m/>
    <m/>
    <m/>
    <m/>
  </r>
  <r>
    <x v="0"/>
    <x v="0"/>
    <x v="7"/>
    <x v="3"/>
    <m/>
    <n v="0"/>
    <n v="0"/>
    <n v="0"/>
    <m/>
    <m/>
    <m/>
    <m/>
    <m/>
    <m/>
    <m/>
    <m/>
    <m/>
    <m/>
    <m/>
    <n v="0"/>
    <n v="0"/>
    <n v="0"/>
    <n v="0"/>
    <n v="0"/>
    <n v="0"/>
    <m/>
    <m/>
    <m/>
    <m/>
    <m/>
    <m/>
    <m/>
    <m/>
    <m/>
    <m/>
  </r>
  <r>
    <x v="0"/>
    <x v="0"/>
    <x v="8"/>
    <x v="3"/>
    <m/>
    <n v="0"/>
    <n v="0"/>
    <n v="0"/>
    <m/>
    <m/>
    <m/>
    <m/>
    <m/>
    <m/>
    <m/>
    <m/>
    <m/>
    <m/>
    <m/>
    <n v="0"/>
    <n v="0"/>
    <n v="0"/>
    <n v="0"/>
    <n v="0"/>
    <n v="0"/>
    <m/>
    <m/>
    <m/>
    <m/>
    <m/>
    <m/>
    <m/>
    <m/>
    <m/>
    <m/>
  </r>
  <r>
    <x v="0"/>
    <x v="0"/>
    <x v="9"/>
    <x v="3"/>
    <m/>
    <n v="0"/>
    <n v="0"/>
    <n v="0"/>
    <m/>
    <m/>
    <m/>
    <m/>
    <m/>
    <m/>
    <m/>
    <m/>
    <m/>
    <m/>
    <m/>
    <n v="0"/>
    <n v="0"/>
    <n v="0"/>
    <n v="0"/>
    <n v="0"/>
    <n v="0"/>
    <m/>
    <m/>
    <m/>
    <m/>
    <m/>
    <m/>
    <m/>
    <m/>
    <m/>
    <m/>
  </r>
  <r>
    <x v="0"/>
    <x v="0"/>
    <x v="10"/>
    <x v="3"/>
    <m/>
    <n v="0"/>
    <n v="0"/>
    <n v="0"/>
    <m/>
    <m/>
    <m/>
    <m/>
    <m/>
    <m/>
    <m/>
    <m/>
    <m/>
    <m/>
    <m/>
    <n v="0"/>
    <n v="0"/>
    <n v="0"/>
    <n v="0"/>
    <n v="0"/>
    <n v="0"/>
    <m/>
    <m/>
    <m/>
    <m/>
    <m/>
    <m/>
    <m/>
    <m/>
    <m/>
    <m/>
  </r>
  <r>
    <x v="0"/>
    <x v="0"/>
    <x v="11"/>
    <x v="3"/>
    <m/>
    <n v="0"/>
    <n v="0"/>
    <n v="0"/>
    <m/>
    <m/>
    <m/>
    <m/>
    <m/>
    <m/>
    <m/>
    <m/>
    <m/>
    <m/>
    <m/>
    <n v="0"/>
    <n v="0"/>
    <n v="0"/>
    <n v="0"/>
    <n v="0"/>
    <n v="0"/>
    <m/>
    <m/>
    <m/>
    <m/>
    <m/>
    <m/>
    <m/>
    <m/>
    <m/>
    <m/>
  </r>
  <r>
    <x v="0"/>
    <x v="0"/>
    <x v="12"/>
    <x v="3"/>
    <m/>
    <n v="0"/>
    <n v="0"/>
    <n v="0"/>
    <m/>
    <m/>
    <m/>
    <m/>
    <m/>
    <m/>
    <m/>
    <m/>
    <m/>
    <m/>
    <m/>
    <n v="0"/>
    <n v="0"/>
    <n v="0"/>
    <n v="0"/>
    <n v="0"/>
    <n v="0"/>
    <m/>
    <m/>
    <m/>
    <m/>
    <m/>
    <m/>
    <m/>
    <m/>
    <m/>
    <m/>
  </r>
  <r>
    <x v="0"/>
    <x v="0"/>
    <x v="13"/>
    <x v="3"/>
    <m/>
    <n v="0"/>
    <n v="0"/>
    <n v="0"/>
    <m/>
    <m/>
    <m/>
    <m/>
    <m/>
    <m/>
    <m/>
    <m/>
    <m/>
    <m/>
    <m/>
    <n v="0"/>
    <n v="0"/>
    <n v="0"/>
    <n v="0"/>
    <n v="0"/>
    <n v="0"/>
    <m/>
    <m/>
    <m/>
    <m/>
    <m/>
    <m/>
    <m/>
    <m/>
    <m/>
    <m/>
  </r>
  <r>
    <x v="0"/>
    <x v="0"/>
    <x v="14"/>
    <x v="3"/>
    <m/>
    <n v="0"/>
    <n v="0"/>
    <n v="0"/>
    <m/>
    <m/>
    <m/>
    <m/>
    <m/>
    <m/>
    <m/>
    <m/>
    <m/>
    <m/>
    <m/>
    <n v="0"/>
    <n v="0"/>
    <n v="0"/>
    <n v="0"/>
    <n v="0"/>
    <n v="0"/>
    <m/>
    <m/>
    <m/>
    <m/>
    <m/>
    <m/>
    <m/>
    <m/>
    <m/>
    <m/>
  </r>
  <r>
    <x v="0"/>
    <x v="1"/>
    <x v="15"/>
    <x v="3"/>
    <m/>
    <n v="0"/>
    <n v="0"/>
    <n v="0"/>
    <m/>
    <m/>
    <m/>
    <m/>
    <m/>
    <m/>
    <m/>
    <m/>
    <m/>
    <m/>
    <m/>
    <n v="0"/>
    <n v="0"/>
    <n v="0"/>
    <n v="0"/>
    <n v="0"/>
    <n v="0"/>
    <m/>
    <m/>
    <m/>
    <m/>
    <m/>
    <m/>
    <m/>
    <m/>
    <m/>
    <m/>
  </r>
  <r>
    <x v="0"/>
    <x v="1"/>
    <x v="16"/>
    <x v="3"/>
    <m/>
    <n v="0"/>
    <n v="0"/>
    <n v="0"/>
    <m/>
    <m/>
    <m/>
    <m/>
    <m/>
    <m/>
    <m/>
    <m/>
    <m/>
    <m/>
    <m/>
    <n v="0"/>
    <n v="0"/>
    <n v="0"/>
    <n v="0"/>
    <n v="0"/>
    <n v="0"/>
    <m/>
    <m/>
    <m/>
    <m/>
    <m/>
    <m/>
    <m/>
    <m/>
    <m/>
    <m/>
  </r>
  <r>
    <x v="0"/>
    <x v="1"/>
    <x v="17"/>
    <x v="3"/>
    <m/>
    <n v="0"/>
    <n v="0"/>
    <n v="0"/>
    <m/>
    <m/>
    <m/>
    <m/>
    <m/>
    <m/>
    <m/>
    <m/>
    <m/>
    <m/>
    <m/>
    <n v="0"/>
    <n v="0"/>
    <n v="0"/>
    <n v="0"/>
    <n v="0"/>
    <n v="0"/>
    <m/>
    <m/>
    <m/>
    <m/>
    <m/>
    <m/>
    <m/>
    <m/>
    <m/>
    <m/>
  </r>
  <r>
    <x v="0"/>
    <x v="1"/>
    <x v="18"/>
    <x v="3"/>
    <n v="149658"/>
    <n v="0"/>
    <n v="0"/>
    <n v="0"/>
    <m/>
    <m/>
    <m/>
    <m/>
    <m/>
    <m/>
    <m/>
    <m/>
    <m/>
    <m/>
    <m/>
    <n v="0"/>
    <n v="0"/>
    <n v="0"/>
    <n v="0"/>
    <n v="0"/>
    <n v="0"/>
    <m/>
    <m/>
    <m/>
    <m/>
    <m/>
    <m/>
    <m/>
    <m/>
    <m/>
    <m/>
  </r>
  <r>
    <x v="0"/>
    <x v="1"/>
    <x v="19"/>
    <x v="3"/>
    <m/>
    <n v="0"/>
    <n v="0"/>
    <n v="0"/>
    <m/>
    <m/>
    <m/>
    <m/>
    <m/>
    <m/>
    <m/>
    <m/>
    <m/>
    <m/>
    <m/>
    <n v="0"/>
    <n v="0"/>
    <n v="0"/>
    <n v="0"/>
    <n v="0"/>
    <n v="0"/>
    <m/>
    <m/>
    <m/>
    <m/>
    <m/>
    <m/>
    <m/>
    <m/>
    <m/>
    <m/>
  </r>
  <r>
    <x v="0"/>
    <x v="1"/>
    <x v="20"/>
    <x v="3"/>
    <m/>
    <n v="0"/>
    <n v="0"/>
    <n v="0"/>
    <m/>
    <m/>
    <m/>
    <m/>
    <m/>
    <m/>
    <m/>
    <m/>
    <m/>
    <m/>
    <m/>
    <n v="0"/>
    <n v="0"/>
    <n v="0"/>
    <n v="0"/>
    <n v="0"/>
    <n v="0"/>
    <m/>
    <m/>
    <m/>
    <m/>
    <m/>
    <m/>
    <m/>
    <m/>
    <m/>
    <m/>
  </r>
  <r>
    <x v="0"/>
    <x v="1"/>
    <x v="21"/>
    <x v="3"/>
    <m/>
    <n v="0"/>
    <n v="0"/>
    <n v="0"/>
    <m/>
    <m/>
    <m/>
    <m/>
    <m/>
    <m/>
    <m/>
    <m/>
    <m/>
    <m/>
    <m/>
    <n v="0"/>
    <n v="0"/>
    <n v="0"/>
    <n v="0"/>
    <n v="0"/>
    <n v="0"/>
    <m/>
    <m/>
    <m/>
    <m/>
    <m/>
    <m/>
    <m/>
    <m/>
    <m/>
    <m/>
  </r>
  <r>
    <x v="0"/>
    <x v="1"/>
    <x v="22"/>
    <x v="3"/>
    <m/>
    <n v="0"/>
    <n v="0"/>
    <n v="0"/>
    <m/>
    <m/>
    <m/>
    <m/>
    <m/>
    <m/>
    <m/>
    <m/>
    <m/>
    <m/>
    <m/>
    <n v="0"/>
    <n v="0"/>
    <n v="0"/>
    <n v="0"/>
    <n v="0"/>
    <n v="0"/>
    <m/>
    <m/>
    <m/>
    <m/>
    <m/>
    <m/>
    <m/>
    <m/>
    <m/>
    <m/>
  </r>
  <r>
    <x v="0"/>
    <x v="1"/>
    <x v="23"/>
    <x v="3"/>
    <m/>
    <n v="0"/>
    <n v="0"/>
    <n v="0"/>
    <m/>
    <m/>
    <m/>
    <m/>
    <m/>
    <m/>
    <m/>
    <m/>
    <m/>
    <m/>
    <m/>
    <n v="0"/>
    <n v="0"/>
    <n v="0"/>
    <n v="0"/>
    <n v="0"/>
    <n v="0"/>
    <m/>
    <m/>
    <m/>
    <m/>
    <m/>
    <m/>
    <m/>
    <m/>
    <m/>
    <m/>
  </r>
  <r>
    <x v="0"/>
    <x v="1"/>
    <x v="24"/>
    <x v="3"/>
    <m/>
    <n v="0"/>
    <n v="0"/>
    <n v="0"/>
    <m/>
    <m/>
    <m/>
    <m/>
    <m/>
    <m/>
    <m/>
    <m/>
    <m/>
    <m/>
    <m/>
    <n v="0"/>
    <n v="0"/>
    <n v="0"/>
    <n v="0"/>
    <n v="0"/>
    <n v="0"/>
    <m/>
    <m/>
    <m/>
    <m/>
    <m/>
    <m/>
    <m/>
    <m/>
    <m/>
    <m/>
  </r>
  <r>
    <x v="0"/>
    <x v="1"/>
    <x v="25"/>
    <x v="3"/>
    <m/>
    <n v="0"/>
    <n v="0"/>
    <n v="0"/>
    <m/>
    <m/>
    <m/>
    <m/>
    <m/>
    <m/>
    <m/>
    <m/>
    <m/>
    <m/>
    <m/>
    <n v="0"/>
    <n v="0"/>
    <n v="0"/>
    <n v="0"/>
    <n v="0"/>
    <n v="0"/>
    <m/>
    <m/>
    <m/>
    <m/>
    <m/>
    <m/>
    <m/>
    <m/>
    <m/>
    <m/>
  </r>
  <r>
    <x v="0"/>
    <x v="1"/>
    <x v="26"/>
    <x v="3"/>
    <m/>
    <n v="0"/>
    <n v="0"/>
    <n v="0"/>
    <m/>
    <m/>
    <m/>
    <m/>
    <m/>
    <m/>
    <m/>
    <m/>
    <m/>
    <m/>
    <m/>
    <n v="0"/>
    <n v="0"/>
    <n v="0"/>
    <n v="0"/>
    <n v="0"/>
    <n v="0"/>
    <m/>
    <m/>
    <m/>
    <m/>
    <m/>
    <m/>
    <m/>
    <m/>
    <m/>
    <m/>
  </r>
  <r>
    <x v="0"/>
    <x v="1"/>
    <x v="27"/>
    <x v="3"/>
    <m/>
    <n v="0"/>
    <n v="0"/>
    <n v="0"/>
    <m/>
    <m/>
    <m/>
    <m/>
    <m/>
    <m/>
    <m/>
    <m/>
    <m/>
    <m/>
    <m/>
    <n v="0"/>
    <n v="0"/>
    <n v="0"/>
    <n v="0"/>
    <n v="0"/>
    <n v="0"/>
    <m/>
    <m/>
    <m/>
    <m/>
    <m/>
    <m/>
    <m/>
    <m/>
    <m/>
    <m/>
  </r>
  <r>
    <x v="0"/>
    <x v="0"/>
    <x v="0"/>
    <x v="4"/>
    <n v="11134353"/>
    <m/>
    <n v="0"/>
    <n v="0"/>
    <m/>
    <m/>
    <m/>
    <m/>
    <m/>
    <m/>
    <m/>
    <m/>
    <m/>
    <m/>
    <m/>
    <n v="0"/>
    <n v="0"/>
    <n v="0"/>
    <n v="0"/>
    <n v="0"/>
    <n v="0"/>
    <m/>
    <m/>
    <m/>
    <m/>
    <m/>
    <m/>
    <m/>
    <m/>
    <m/>
    <m/>
  </r>
  <r>
    <x v="0"/>
    <x v="0"/>
    <x v="1"/>
    <x v="4"/>
    <n v="17250000"/>
    <m/>
    <n v="0"/>
    <n v="0"/>
    <m/>
    <m/>
    <m/>
    <m/>
    <m/>
    <m/>
    <m/>
    <m/>
    <m/>
    <m/>
    <m/>
    <n v="0"/>
    <n v="0"/>
    <n v="0"/>
    <n v="0"/>
    <n v="0"/>
    <n v="0"/>
    <m/>
    <m/>
    <m/>
    <m/>
    <m/>
    <m/>
    <m/>
    <m/>
    <m/>
    <m/>
  </r>
  <r>
    <x v="0"/>
    <x v="0"/>
    <x v="2"/>
    <x v="4"/>
    <m/>
    <m/>
    <n v="4698014"/>
    <n v="0"/>
    <m/>
    <m/>
    <m/>
    <m/>
    <m/>
    <m/>
    <m/>
    <m/>
    <m/>
    <m/>
    <m/>
    <n v="0"/>
    <n v="0"/>
    <n v="0"/>
    <n v="0"/>
    <n v="0"/>
    <n v="0"/>
    <m/>
    <m/>
    <m/>
    <m/>
    <m/>
    <m/>
    <m/>
    <m/>
    <m/>
    <m/>
  </r>
  <r>
    <x v="0"/>
    <x v="0"/>
    <x v="3"/>
    <x v="4"/>
    <n v="4873500"/>
    <n v="5479278"/>
    <n v="0"/>
    <n v="0"/>
    <m/>
    <m/>
    <m/>
    <m/>
    <m/>
    <m/>
    <m/>
    <m/>
    <m/>
    <m/>
    <m/>
    <n v="0"/>
    <n v="0"/>
    <n v="0"/>
    <n v="0"/>
    <n v="0"/>
    <n v="0"/>
    <m/>
    <m/>
    <m/>
    <m/>
    <m/>
    <m/>
    <m/>
    <m/>
    <m/>
    <m/>
  </r>
  <r>
    <x v="0"/>
    <x v="0"/>
    <x v="4"/>
    <x v="4"/>
    <m/>
    <m/>
    <n v="0"/>
    <n v="0"/>
    <m/>
    <m/>
    <m/>
    <m/>
    <m/>
    <m/>
    <m/>
    <m/>
    <m/>
    <m/>
    <m/>
    <n v="0"/>
    <n v="0"/>
    <n v="0"/>
    <n v="0"/>
    <n v="0"/>
    <n v="0"/>
    <m/>
    <m/>
    <m/>
    <m/>
    <m/>
    <m/>
    <m/>
    <m/>
    <m/>
    <m/>
  </r>
  <r>
    <x v="0"/>
    <x v="0"/>
    <x v="5"/>
    <x v="4"/>
    <n v="11982415"/>
    <m/>
    <n v="1886597"/>
    <n v="0"/>
    <m/>
    <m/>
    <m/>
    <m/>
    <m/>
    <m/>
    <m/>
    <m/>
    <m/>
    <m/>
    <m/>
    <n v="0"/>
    <n v="0"/>
    <n v="0"/>
    <n v="0"/>
    <n v="0"/>
    <n v="0"/>
    <m/>
    <m/>
    <m/>
    <m/>
    <m/>
    <m/>
    <m/>
    <m/>
    <m/>
    <m/>
  </r>
  <r>
    <x v="0"/>
    <x v="0"/>
    <x v="6"/>
    <x v="4"/>
    <m/>
    <m/>
    <n v="0"/>
    <n v="0"/>
    <m/>
    <m/>
    <m/>
    <m/>
    <m/>
    <m/>
    <m/>
    <m/>
    <m/>
    <m/>
    <m/>
    <n v="0"/>
    <n v="0"/>
    <n v="0"/>
    <n v="0"/>
    <n v="0"/>
    <n v="0"/>
    <m/>
    <m/>
    <m/>
    <m/>
    <m/>
    <m/>
    <m/>
    <m/>
    <m/>
    <m/>
  </r>
  <r>
    <x v="0"/>
    <x v="0"/>
    <x v="7"/>
    <x v="4"/>
    <n v="9265001"/>
    <m/>
    <n v="0"/>
    <n v="0"/>
    <m/>
    <m/>
    <m/>
    <m/>
    <m/>
    <m/>
    <m/>
    <m/>
    <m/>
    <m/>
    <m/>
    <n v="0"/>
    <n v="0"/>
    <n v="0"/>
    <n v="0"/>
    <n v="0"/>
    <n v="0"/>
    <m/>
    <m/>
    <m/>
    <m/>
    <m/>
    <m/>
    <m/>
    <m/>
    <m/>
    <m/>
  </r>
  <r>
    <x v="0"/>
    <x v="0"/>
    <x v="8"/>
    <x v="4"/>
    <m/>
    <m/>
    <n v="3598475"/>
    <n v="0"/>
    <m/>
    <m/>
    <m/>
    <m/>
    <m/>
    <m/>
    <m/>
    <m/>
    <m/>
    <m/>
    <m/>
    <n v="0"/>
    <n v="0"/>
    <n v="0"/>
    <n v="0"/>
    <n v="0"/>
    <n v="0"/>
    <m/>
    <m/>
    <m/>
    <m/>
    <m/>
    <m/>
    <m/>
    <m/>
    <m/>
    <m/>
  </r>
  <r>
    <x v="0"/>
    <x v="0"/>
    <x v="9"/>
    <x v="4"/>
    <n v="4812813"/>
    <m/>
    <n v="2055000"/>
    <n v="0"/>
    <m/>
    <m/>
    <m/>
    <m/>
    <m/>
    <m/>
    <m/>
    <m/>
    <m/>
    <m/>
    <m/>
    <n v="0"/>
    <n v="0"/>
    <n v="0"/>
    <n v="0"/>
    <n v="0"/>
    <n v="0"/>
    <m/>
    <m/>
    <m/>
    <m/>
    <m/>
    <m/>
    <m/>
    <m/>
    <m/>
    <m/>
  </r>
  <r>
    <x v="0"/>
    <x v="0"/>
    <x v="10"/>
    <x v="4"/>
    <n v="3468207"/>
    <m/>
    <n v="0"/>
    <n v="0"/>
    <m/>
    <m/>
    <m/>
    <m/>
    <m/>
    <m/>
    <m/>
    <m/>
    <m/>
    <m/>
    <m/>
    <n v="0"/>
    <n v="0"/>
    <n v="0"/>
    <n v="0"/>
    <n v="0"/>
    <n v="0"/>
    <m/>
    <m/>
    <m/>
    <m/>
    <m/>
    <m/>
    <m/>
    <m/>
    <m/>
    <m/>
  </r>
  <r>
    <x v="0"/>
    <x v="0"/>
    <x v="11"/>
    <x v="4"/>
    <m/>
    <m/>
    <n v="0"/>
    <n v="0"/>
    <m/>
    <m/>
    <m/>
    <m/>
    <m/>
    <m/>
    <m/>
    <m/>
    <m/>
    <m/>
    <m/>
    <n v="0"/>
    <n v="0"/>
    <n v="0"/>
    <n v="0"/>
    <n v="0"/>
    <n v="0"/>
    <m/>
    <m/>
    <m/>
    <m/>
    <m/>
    <m/>
    <m/>
    <m/>
    <m/>
    <m/>
  </r>
  <r>
    <x v="0"/>
    <x v="0"/>
    <x v="12"/>
    <x v="4"/>
    <n v="19019139"/>
    <m/>
    <n v="0"/>
    <n v="0"/>
    <m/>
    <m/>
    <m/>
    <m/>
    <m/>
    <m/>
    <m/>
    <m/>
    <m/>
    <m/>
    <m/>
    <n v="0"/>
    <n v="0"/>
    <n v="0"/>
    <n v="0"/>
    <n v="0"/>
    <n v="0"/>
    <m/>
    <m/>
    <m/>
    <m/>
    <m/>
    <m/>
    <m/>
    <m/>
    <m/>
    <m/>
  </r>
  <r>
    <x v="0"/>
    <x v="0"/>
    <x v="13"/>
    <x v="4"/>
    <n v="20395608"/>
    <m/>
    <n v="0"/>
    <n v="0"/>
    <m/>
    <m/>
    <m/>
    <m/>
    <m/>
    <m/>
    <m/>
    <m/>
    <m/>
    <m/>
    <m/>
    <n v="0"/>
    <n v="0"/>
    <n v="0"/>
    <n v="0"/>
    <n v="0"/>
    <n v="0"/>
    <m/>
    <m/>
    <m/>
    <m/>
    <m/>
    <m/>
    <m/>
    <m/>
    <m/>
    <m/>
  </r>
  <r>
    <x v="0"/>
    <x v="0"/>
    <x v="14"/>
    <x v="4"/>
    <n v="24189370"/>
    <m/>
    <n v="0"/>
    <n v="0"/>
    <m/>
    <m/>
    <m/>
    <m/>
    <m/>
    <m/>
    <m/>
    <m/>
    <m/>
    <m/>
    <m/>
    <n v="0"/>
    <n v="0"/>
    <n v="0"/>
    <n v="0"/>
    <n v="0"/>
    <n v="0"/>
    <m/>
    <m/>
    <m/>
    <m/>
    <m/>
    <m/>
    <m/>
    <m/>
    <m/>
    <m/>
  </r>
  <r>
    <x v="0"/>
    <x v="1"/>
    <x v="15"/>
    <x v="4"/>
    <m/>
    <m/>
    <n v="2798009"/>
    <n v="0"/>
    <m/>
    <m/>
    <m/>
    <m/>
    <m/>
    <m/>
    <m/>
    <m/>
    <m/>
    <m/>
    <m/>
    <n v="0"/>
    <n v="0"/>
    <n v="0"/>
    <n v="0"/>
    <n v="0"/>
    <n v="0"/>
    <m/>
    <m/>
    <m/>
    <m/>
    <m/>
    <m/>
    <m/>
    <m/>
    <m/>
    <m/>
  </r>
  <r>
    <x v="0"/>
    <x v="1"/>
    <x v="16"/>
    <x v="4"/>
    <m/>
    <m/>
    <n v="2729724"/>
    <n v="0"/>
    <m/>
    <m/>
    <m/>
    <m/>
    <m/>
    <m/>
    <m/>
    <m/>
    <m/>
    <m/>
    <m/>
    <n v="0"/>
    <n v="0"/>
    <n v="0"/>
    <n v="0"/>
    <n v="0"/>
    <n v="0"/>
    <m/>
    <m/>
    <m/>
    <m/>
    <m/>
    <m/>
    <m/>
    <m/>
    <m/>
    <m/>
  </r>
  <r>
    <x v="0"/>
    <x v="1"/>
    <x v="17"/>
    <x v="4"/>
    <m/>
    <m/>
    <m/>
    <n v="0"/>
    <m/>
    <m/>
    <m/>
    <m/>
    <m/>
    <m/>
    <m/>
    <m/>
    <m/>
    <m/>
    <m/>
    <n v="0"/>
    <n v="0"/>
    <n v="0"/>
    <n v="0"/>
    <n v="0"/>
    <n v="0"/>
    <m/>
    <m/>
    <m/>
    <m/>
    <m/>
    <m/>
    <m/>
    <m/>
    <m/>
    <m/>
  </r>
  <r>
    <x v="0"/>
    <x v="1"/>
    <x v="18"/>
    <x v="4"/>
    <n v="2144752"/>
    <m/>
    <n v="0"/>
    <n v="0"/>
    <m/>
    <m/>
    <m/>
    <m/>
    <m/>
    <m/>
    <m/>
    <m/>
    <m/>
    <m/>
    <m/>
    <n v="0"/>
    <n v="0"/>
    <n v="0"/>
    <n v="0"/>
    <n v="0"/>
    <n v="0"/>
    <m/>
    <m/>
    <m/>
    <m/>
    <m/>
    <m/>
    <m/>
    <m/>
    <m/>
    <m/>
  </r>
  <r>
    <x v="0"/>
    <x v="1"/>
    <x v="19"/>
    <x v="4"/>
    <m/>
    <m/>
    <n v="4135880"/>
    <n v="0"/>
    <m/>
    <m/>
    <m/>
    <m/>
    <m/>
    <m/>
    <m/>
    <m/>
    <m/>
    <m/>
    <m/>
    <n v="0"/>
    <n v="0"/>
    <n v="0"/>
    <n v="0"/>
    <n v="0"/>
    <n v="0"/>
    <m/>
    <m/>
    <m/>
    <m/>
    <m/>
    <m/>
    <m/>
    <m/>
    <m/>
    <m/>
  </r>
  <r>
    <x v="0"/>
    <x v="1"/>
    <x v="20"/>
    <x v="4"/>
    <m/>
    <m/>
    <n v="2459666"/>
    <n v="0"/>
    <m/>
    <m/>
    <m/>
    <m/>
    <m/>
    <m/>
    <m/>
    <m/>
    <m/>
    <m/>
    <m/>
    <n v="0"/>
    <n v="0"/>
    <n v="0"/>
    <n v="0"/>
    <n v="0"/>
    <n v="0"/>
    <m/>
    <m/>
    <m/>
    <m/>
    <m/>
    <m/>
    <m/>
    <m/>
    <m/>
    <m/>
  </r>
  <r>
    <x v="0"/>
    <x v="1"/>
    <x v="21"/>
    <x v="4"/>
    <m/>
    <m/>
    <n v="5997459"/>
    <n v="0"/>
    <m/>
    <m/>
    <m/>
    <m/>
    <m/>
    <m/>
    <m/>
    <m/>
    <m/>
    <m/>
    <m/>
    <n v="0"/>
    <n v="0"/>
    <n v="0"/>
    <n v="0"/>
    <n v="0"/>
    <n v="0"/>
    <m/>
    <m/>
    <m/>
    <m/>
    <m/>
    <m/>
    <m/>
    <m/>
    <m/>
    <m/>
  </r>
  <r>
    <x v="0"/>
    <x v="1"/>
    <x v="22"/>
    <x v="4"/>
    <m/>
    <m/>
    <n v="4230479"/>
    <n v="0"/>
    <m/>
    <m/>
    <m/>
    <m/>
    <m/>
    <m/>
    <m/>
    <m/>
    <m/>
    <m/>
    <m/>
    <n v="0"/>
    <n v="0"/>
    <n v="0"/>
    <n v="0"/>
    <n v="0"/>
    <n v="0"/>
    <m/>
    <m/>
    <m/>
    <m/>
    <m/>
    <m/>
    <m/>
    <m/>
    <m/>
    <m/>
  </r>
  <r>
    <x v="0"/>
    <x v="1"/>
    <x v="23"/>
    <x v="4"/>
    <m/>
    <m/>
    <n v="4662889"/>
    <n v="0"/>
    <m/>
    <m/>
    <m/>
    <m/>
    <m/>
    <m/>
    <m/>
    <m/>
    <m/>
    <m/>
    <m/>
    <n v="0"/>
    <n v="0"/>
    <n v="0"/>
    <n v="0"/>
    <n v="0"/>
    <n v="0"/>
    <m/>
    <m/>
    <m/>
    <m/>
    <m/>
    <m/>
    <m/>
    <m/>
    <m/>
    <m/>
  </r>
  <r>
    <x v="0"/>
    <x v="1"/>
    <x v="24"/>
    <x v="4"/>
    <m/>
    <m/>
    <n v="6146993"/>
    <n v="0"/>
    <m/>
    <m/>
    <m/>
    <m/>
    <m/>
    <m/>
    <m/>
    <m/>
    <m/>
    <m/>
    <m/>
    <n v="0"/>
    <n v="0"/>
    <n v="0"/>
    <n v="0"/>
    <n v="0"/>
    <n v="0"/>
    <m/>
    <m/>
    <m/>
    <m/>
    <m/>
    <m/>
    <m/>
    <m/>
    <m/>
    <m/>
  </r>
  <r>
    <x v="0"/>
    <x v="1"/>
    <x v="25"/>
    <x v="4"/>
    <m/>
    <m/>
    <n v="3794376"/>
    <n v="0"/>
    <m/>
    <m/>
    <m/>
    <m/>
    <m/>
    <m/>
    <m/>
    <m/>
    <m/>
    <m/>
    <m/>
    <n v="0"/>
    <n v="0"/>
    <n v="0"/>
    <n v="0"/>
    <n v="0"/>
    <n v="0"/>
    <m/>
    <m/>
    <m/>
    <m/>
    <m/>
    <m/>
    <m/>
    <m/>
    <m/>
    <m/>
  </r>
  <r>
    <x v="0"/>
    <x v="1"/>
    <x v="26"/>
    <x v="4"/>
    <m/>
    <m/>
    <n v="6510000"/>
    <n v="0"/>
    <m/>
    <m/>
    <m/>
    <m/>
    <m/>
    <m/>
    <m/>
    <m/>
    <m/>
    <m/>
    <m/>
    <n v="0"/>
    <n v="0"/>
    <n v="0"/>
    <n v="0"/>
    <n v="0"/>
    <n v="0"/>
    <m/>
    <m/>
    <m/>
    <m/>
    <m/>
    <m/>
    <m/>
    <m/>
    <m/>
    <m/>
  </r>
  <r>
    <x v="0"/>
    <x v="1"/>
    <x v="27"/>
    <x v="4"/>
    <m/>
    <m/>
    <n v="5557162"/>
    <n v="0"/>
    <m/>
    <m/>
    <m/>
    <m/>
    <m/>
    <m/>
    <m/>
    <m/>
    <m/>
    <m/>
    <m/>
    <n v="0"/>
    <n v="0"/>
    <n v="0"/>
    <n v="0"/>
    <n v="0"/>
    <n v="0"/>
    <m/>
    <m/>
    <m/>
    <m/>
    <m/>
    <m/>
    <m/>
    <m/>
    <m/>
    <m/>
  </r>
  <r>
    <x v="0"/>
    <x v="0"/>
    <x v="0"/>
    <x v="5"/>
    <n v="0"/>
    <n v="3760075"/>
    <n v="0"/>
    <n v="0"/>
    <m/>
    <m/>
    <m/>
    <m/>
    <m/>
    <m/>
    <m/>
    <m/>
    <m/>
    <m/>
    <m/>
    <n v="0"/>
    <n v="0"/>
    <n v="0"/>
    <n v="0"/>
    <n v="0"/>
    <n v="0"/>
    <m/>
    <m/>
    <m/>
    <m/>
    <m/>
    <m/>
    <m/>
    <m/>
    <m/>
    <m/>
  </r>
  <r>
    <x v="0"/>
    <x v="0"/>
    <x v="1"/>
    <x v="5"/>
    <n v="0"/>
    <n v="6843448"/>
    <n v="0"/>
    <n v="0"/>
    <m/>
    <m/>
    <m/>
    <m/>
    <m/>
    <m/>
    <m/>
    <m/>
    <m/>
    <m/>
    <m/>
    <n v="0"/>
    <n v="0"/>
    <n v="0"/>
    <n v="0"/>
    <n v="0"/>
    <n v="0"/>
    <m/>
    <m/>
    <m/>
    <m/>
    <m/>
    <m/>
    <m/>
    <m/>
    <m/>
    <m/>
  </r>
  <r>
    <x v="0"/>
    <x v="0"/>
    <x v="2"/>
    <x v="5"/>
    <n v="0"/>
    <n v="349580"/>
    <n v="0"/>
    <n v="0"/>
    <m/>
    <m/>
    <m/>
    <m/>
    <m/>
    <m/>
    <m/>
    <m/>
    <m/>
    <m/>
    <m/>
    <n v="0"/>
    <n v="0"/>
    <n v="0"/>
    <n v="0"/>
    <n v="0"/>
    <n v="0"/>
    <m/>
    <m/>
    <m/>
    <m/>
    <m/>
    <m/>
    <m/>
    <m/>
    <m/>
    <m/>
  </r>
  <r>
    <x v="0"/>
    <x v="0"/>
    <x v="3"/>
    <x v="5"/>
    <n v="0"/>
    <n v="1213000"/>
    <n v="0"/>
    <n v="0"/>
    <m/>
    <m/>
    <m/>
    <m/>
    <m/>
    <m/>
    <m/>
    <m/>
    <m/>
    <m/>
    <m/>
    <n v="0"/>
    <n v="0"/>
    <n v="0"/>
    <n v="0"/>
    <n v="0"/>
    <n v="0"/>
    <m/>
    <m/>
    <m/>
    <m/>
    <m/>
    <m/>
    <m/>
    <m/>
    <m/>
    <m/>
  </r>
  <r>
    <x v="0"/>
    <x v="0"/>
    <x v="4"/>
    <x v="5"/>
    <n v="0"/>
    <n v="0"/>
    <n v="0"/>
    <n v="0"/>
    <m/>
    <m/>
    <m/>
    <m/>
    <m/>
    <m/>
    <m/>
    <m/>
    <m/>
    <m/>
    <m/>
    <n v="0"/>
    <n v="0"/>
    <n v="0"/>
    <n v="0"/>
    <n v="0"/>
    <n v="0"/>
    <m/>
    <m/>
    <m/>
    <m/>
    <m/>
    <m/>
    <m/>
    <m/>
    <m/>
    <m/>
  </r>
  <r>
    <x v="0"/>
    <x v="0"/>
    <x v="5"/>
    <x v="5"/>
    <n v="0"/>
    <n v="600869"/>
    <n v="0"/>
    <n v="0"/>
    <m/>
    <m/>
    <m/>
    <m/>
    <m/>
    <m/>
    <m/>
    <m/>
    <m/>
    <m/>
    <m/>
    <n v="0"/>
    <n v="0"/>
    <n v="0"/>
    <n v="0"/>
    <n v="0"/>
    <n v="0"/>
    <m/>
    <m/>
    <m/>
    <m/>
    <m/>
    <m/>
    <m/>
    <m/>
    <m/>
    <m/>
  </r>
  <r>
    <x v="0"/>
    <x v="0"/>
    <x v="6"/>
    <x v="5"/>
    <n v="0"/>
    <n v="5696603"/>
    <n v="0"/>
    <n v="0"/>
    <m/>
    <m/>
    <m/>
    <m/>
    <m/>
    <m/>
    <m/>
    <m/>
    <m/>
    <m/>
    <m/>
    <n v="0"/>
    <n v="0"/>
    <n v="0"/>
    <n v="0"/>
    <n v="0"/>
    <n v="0"/>
    <m/>
    <m/>
    <m/>
    <m/>
    <m/>
    <m/>
    <m/>
    <m/>
    <m/>
    <m/>
  </r>
  <r>
    <x v="0"/>
    <x v="0"/>
    <x v="7"/>
    <x v="5"/>
    <n v="0"/>
    <n v="1315000"/>
    <n v="0"/>
    <n v="0"/>
    <m/>
    <m/>
    <m/>
    <m/>
    <m/>
    <m/>
    <m/>
    <m/>
    <m/>
    <m/>
    <m/>
    <n v="0"/>
    <n v="0"/>
    <n v="0"/>
    <n v="0"/>
    <n v="0"/>
    <n v="0"/>
    <m/>
    <m/>
    <m/>
    <m/>
    <m/>
    <m/>
    <m/>
    <m/>
    <m/>
    <m/>
  </r>
  <r>
    <x v="0"/>
    <x v="0"/>
    <x v="8"/>
    <x v="5"/>
    <n v="0"/>
    <n v="3244275"/>
    <n v="0"/>
    <n v="0"/>
    <m/>
    <m/>
    <m/>
    <m/>
    <m/>
    <m/>
    <m/>
    <m/>
    <m/>
    <m/>
    <m/>
    <n v="0"/>
    <n v="0"/>
    <n v="0"/>
    <n v="0"/>
    <n v="0"/>
    <n v="0"/>
    <m/>
    <m/>
    <m/>
    <m/>
    <m/>
    <m/>
    <m/>
    <m/>
    <m/>
    <m/>
  </r>
  <r>
    <x v="0"/>
    <x v="0"/>
    <x v="9"/>
    <x v="5"/>
    <n v="0"/>
    <n v="524500"/>
    <n v="0"/>
    <n v="0"/>
    <m/>
    <m/>
    <m/>
    <m/>
    <m/>
    <m/>
    <m/>
    <m/>
    <m/>
    <m/>
    <m/>
    <n v="0"/>
    <n v="0"/>
    <n v="0"/>
    <n v="0"/>
    <n v="0"/>
    <n v="0"/>
    <m/>
    <m/>
    <m/>
    <m/>
    <m/>
    <m/>
    <m/>
    <m/>
    <m/>
    <m/>
  </r>
  <r>
    <x v="0"/>
    <x v="0"/>
    <x v="10"/>
    <x v="5"/>
    <n v="0"/>
    <n v="0"/>
    <n v="0"/>
    <n v="0"/>
    <m/>
    <m/>
    <m/>
    <m/>
    <m/>
    <m/>
    <m/>
    <m/>
    <m/>
    <m/>
    <m/>
    <n v="0"/>
    <n v="0"/>
    <n v="0"/>
    <n v="0"/>
    <n v="0"/>
    <n v="0"/>
    <m/>
    <m/>
    <m/>
    <m/>
    <m/>
    <m/>
    <m/>
    <m/>
    <m/>
    <m/>
  </r>
  <r>
    <x v="0"/>
    <x v="0"/>
    <x v="11"/>
    <x v="5"/>
    <n v="0"/>
    <n v="3187577"/>
    <n v="0"/>
    <n v="0"/>
    <m/>
    <m/>
    <m/>
    <m/>
    <m/>
    <m/>
    <m/>
    <m/>
    <m/>
    <m/>
    <m/>
    <n v="0"/>
    <n v="0"/>
    <n v="0"/>
    <n v="0"/>
    <n v="0"/>
    <n v="0"/>
    <m/>
    <m/>
    <m/>
    <m/>
    <m/>
    <m/>
    <m/>
    <m/>
    <m/>
    <m/>
  </r>
  <r>
    <x v="0"/>
    <x v="0"/>
    <x v="12"/>
    <x v="5"/>
    <n v="0"/>
    <n v="907559"/>
    <n v="0"/>
    <n v="0"/>
    <m/>
    <m/>
    <m/>
    <m/>
    <m/>
    <m/>
    <m/>
    <m/>
    <m/>
    <m/>
    <m/>
    <n v="0"/>
    <n v="0"/>
    <n v="0"/>
    <n v="0"/>
    <n v="0"/>
    <n v="0"/>
    <m/>
    <m/>
    <m/>
    <m/>
    <m/>
    <m/>
    <m/>
    <m/>
    <m/>
    <m/>
  </r>
  <r>
    <x v="0"/>
    <x v="0"/>
    <x v="13"/>
    <x v="5"/>
    <n v="0"/>
    <n v="1121494"/>
    <n v="0"/>
    <n v="0"/>
    <m/>
    <m/>
    <m/>
    <m/>
    <m/>
    <m/>
    <m/>
    <m/>
    <m/>
    <m/>
    <m/>
    <n v="0"/>
    <n v="0"/>
    <n v="0"/>
    <n v="0"/>
    <n v="0"/>
    <n v="0"/>
    <m/>
    <m/>
    <m/>
    <m/>
    <m/>
    <m/>
    <m/>
    <m/>
    <m/>
    <m/>
  </r>
  <r>
    <x v="0"/>
    <x v="0"/>
    <x v="14"/>
    <x v="5"/>
    <n v="0"/>
    <n v="2247973"/>
    <n v="0"/>
    <n v="0"/>
    <m/>
    <m/>
    <m/>
    <m/>
    <m/>
    <m/>
    <m/>
    <m/>
    <m/>
    <m/>
    <m/>
    <n v="0"/>
    <n v="0"/>
    <n v="0"/>
    <n v="0"/>
    <n v="0"/>
    <n v="0"/>
    <m/>
    <m/>
    <m/>
    <m/>
    <m/>
    <m/>
    <m/>
    <m/>
    <m/>
    <m/>
  </r>
  <r>
    <x v="0"/>
    <x v="1"/>
    <x v="15"/>
    <x v="5"/>
    <n v="0"/>
    <n v="880500"/>
    <n v="0"/>
    <n v="0"/>
    <m/>
    <m/>
    <m/>
    <m/>
    <m/>
    <m/>
    <m/>
    <m/>
    <m/>
    <m/>
    <m/>
    <n v="0"/>
    <n v="0"/>
    <n v="0"/>
    <n v="0"/>
    <n v="0"/>
    <n v="0"/>
    <m/>
    <m/>
    <m/>
    <m/>
    <m/>
    <m/>
    <m/>
    <m/>
    <m/>
    <m/>
  </r>
  <r>
    <x v="0"/>
    <x v="1"/>
    <x v="16"/>
    <x v="5"/>
    <n v="0"/>
    <n v="6960320"/>
    <n v="0"/>
    <n v="0"/>
    <m/>
    <m/>
    <m/>
    <m/>
    <m/>
    <m/>
    <m/>
    <m/>
    <m/>
    <m/>
    <m/>
    <n v="0"/>
    <n v="0"/>
    <n v="0"/>
    <n v="0"/>
    <n v="0"/>
    <n v="0"/>
    <m/>
    <m/>
    <m/>
    <m/>
    <m/>
    <m/>
    <m/>
    <m/>
    <m/>
    <m/>
  </r>
  <r>
    <x v="0"/>
    <x v="1"/>
    <x v="17"/>
    <x v="5"/>
    <n v="0"/>
    <n v="4036649"/>
    <n v="0"/>
    <n v="0"/>
    <m/>
    <m/>
    <m/>
    <m/>
    <m/>
    <m/>
    <m/>
    <m/>
    <m/>
    <m/>
    <m/>
    <n v="0"/>
    <n v="0"/>
    <n v="0"/>
    <n v="0"/>
    <n v="0"/>
    <n v="0"/>
    <m/>
    <m/>
    <m/>
    <m/>
    <m/>
    <m/>
    <m/>
    <m/>
    <m/>
    <m/>
  </r>
  <r>
    <x v="0"/>
    <x v="1"/>
    <x v="18"/>
    <x v="5"/>
    <n v="0"/>
    <n v="0"/>
    <n v="0"/>
    <n v="0"/>
    <m/>
    <m/>
    <m/>
    <m/>
    <m/>
    <m/>
    <m/>
    <m/>
    <m/>
    <m/>
    <m/>
    <n v="0"/>
    <n v="0"/>
    <n v="0"/>
    <n v="0"/>
    <n v="0"/>
    <n v="0"/>
    <m/>
    <m/>
    <m/>
    <m/>
    <m/>
    <m/>
    <m/>
    <m/>
    <m/>
    <m/>
  </r>
  <r>
    <x v="0"/>
    <x v="1"/>
    <x v="19"/>
    <x v="5"/>
    <n v="0"/>
    <n v="1704313"/>
    <n v="0"/>
    <n v="0"/>
    <m/>
    <m/>
    <m/>
    <m/>
    <m/>
    <m/>
    <m/>
    <m/>
    <m/>
    <m/>
    <m/>
    <n v="0"/>
    <n v="0"/>
    <n v="0"/>
    <n v="0"/>
    <n v="0"/>
    <n v="0"/>
    <m/>
    <m/>
    <m/>
    <m/>
    <m/>
    <m/>
    <m/>
    <m/>
    <m/>
    <m/>
  </r>
  <r>
    <x v="0"/>
    <x v="1"/>
    <x v="20"/>
    <x v="5"/>
    <n v="0"/>
    <n v="1651000"/>
    <n v="0"/>
    <n v="0"/>
    <m/>
    <m/>
    <m/>
    <m/>
    <m/>
    <m/>
    <m/>
    <m/>
    <m/>
    <m/>
    <m/>
    <n v="0"/>
    <n v="0"/>
    <n v="0"/>
    <n v="0"/>
    <n v="0"/>
    <n v="0"/>
    <m/>
    <m/>
    <m/>
    <m/>
    <m/>
    <m/>
    <m/>
    <m/>
    <m/>
    <m/>
  </r>
  <r>
    <x v="0"/>
    <x v="1"/>
    <x v="21"/>
    <x v="5"/>
    <n v="0"/>
    <n v="2679669"/>
    <n v="0"/>
    <n v="0"/>
    <m/>
    <m/>
    <m/>
    <m/>
    <m/>
    <m/>
    <m/>
    <m/>
    <m/>
    <m/>
    <m/>
    <n v="0"/>
    <n v="0"/>
    <n v="0"/>
    <n v="0"/>
    <n v="0"/>
    <n v="0"/>
    <m/>
    <m/>
    <m/>
    <m/>
    <m/>
    <m/>
    <m/>
    <m/>
    <m/>
    <m/>
  </r>
  <r>
    <x v="0"/>
    <x v="1"/>
    <x v="22"/>
    <x v="5"/>
    <n v="0"/>
    <m/>
    <n v="0"/>
    <n v="0"/>
    <m/>
    <m/>
    <m/>
    <m/>
    <m/>
    <m/>
    <m/>
    <m/>
    <m/>
    <m/>
    <m/>
    <n v="0"/>
    <n v="0"/>
    <n v="0"/>
    <n v="0"/>
    <n v="0"/>
    <n v="0"/>
    <m/>
    <m/>
    <m/>
    <m/>
    <m/>
    <m/>
    <m/>
    <m/>
    <m/>
    <m/>
  </r>
  <r>
    <x v="0"/>
    <x v="1"/>
    <x v="23"/>
    <x v="5"/>
    <n v="0"/>
    <m/>
    <n v="0"/>
    <n v="0"/>
    <m/>
    <m/>
    <m/>
    <m/>
    <m/>
    <m/>
    <m/>
    <m/>
    <m/>
    <m/>
    <m/>
    <n v="0"/>
    <n v="0"/>
    <n v="0"/>
    <n v="0"/>
    <n v="0"/>
    <n v="0"/>
    <m/>
    <m/>
    <m/>
    <m/>
    <m/>
    <m/>
    <m/>
    <m/>
    <m/>
    <m/>
  </r>
  <r>
    <x v="0"/>
    <x v="1"/>
    <x v="24"/>
    <x v="5"/>
    <n v="0"/>
    <n v="437045"/>
    <n v="0"/>
    <n v="0"/>
    <m/>
    <m/>
    <m/>
    <m/>
    <m/>
    <m/>
    <m/>
    <m/>
    <m/>
    <m/>
    <m/>
    <n v="0"/>
    <n v="0"/>
    <n v="0"/>
    <n v="0"/>
    <n v="0"/>
    <n v="0"/>
    <m/>
    <m/>
    <m/>
    <m/>
    <m/>
    <m/>
    <m/>
    <m/>
    <m/>
    <m/>
  </r>
  <r>
    <x v="0"/>
    <x v="1"/>
    <x v="25"/>
    <x v="5"/>
    <n v="0"/>
    <n v="731000"/>
    <n v="0"/>
    <n v="0"/>
    <m/>
    <m/>
    <m/>
    <m/>
    <m/>
    <m/>
    <m/>
    <m/>
    <m/>
    <m/>
    <m/>
    <n v="0"/>
    <n v="0"/>
    <n v="0"/>
    <n v="0"/>
    <n v="0"/>
    <n v="0"/>
    <m/>
    <m/>
    <m/>
    <m/>
    <m/>
    <m/>
    <m/>
    <m/>
    <m/>
    <m/>
  </r>
  <r>
    <x v="0"/>
    <x v="1"/>
    <x v="26"/>
    <x v="5"/>
    <n v="0"/>
    <n v="662970"/>
    <n v="0"/>
    <n v="0"/>
    <m/>
    <m/>
    <m/>
    <m/>
    <m/>
    <m/>
    <m/>
    <m/>
    <m/>
    <m/>
    <m/>
    <n v="0"/>
    <n v="0"/>
    <n v="0"/>
    <n v="0"/>
    <n v="0"/>
    <n v="0"/>
    <m/>
    <m/>
    <m/>
    <m/>
    <m/>
    <m/>
    <m/>
    <m/>
    <m/>
    <m/>
  </r>
  <r>
    <x v="0"/>
    <x v="1"/>
    <x v="27"/>
    <x v="5"/>
    <n v="0"/>
    <m/>
    <n v="0"/>
    <n v="0"/>
    <m/>
    <m/>
    <m/>
    <m/>
    <m/>
    <m/>
    <m/>
    <m/>
    <m/>
    <m/>
    <m/>
    <n v="0"/>
    <n v="0"/>
    <n v="0"/>
    <n v="0"/>
    <n v="0"/>
    <n v="0"/>
    <m/>
    <m/>
    <m/>
    <m/>
    <m/>
    <m/>
    <m/>
    <m/>
    <m/>
    <m/>
  </r>
  <r>
    <x v="0"/>
    <x v="0"/>
    <x v="0"/>
    <x v="6"/>
    <n v="0"/>
    <n v="0"/>
    <n v="0"/>
    <n v="0"/>
    <m/>
    <m/>
    <m/>
    <m/>
    <m/>
    <m/>
    <m/>
    <m/>
    <m/>
    <m/>
    <m/>
    <n v="0"/>
    <n v="0"/>
    <n v="0"/>
    <n v="10128"/>
    <n v="4.87"/>
    <n v="64.010000000000005"/>
    <m/>
    <m/>
    <m/>
    <m/>
    <m/>
    <m/>
    <m/>
    <m/>
    <m/>
    <m/>
  </r>
  <r>
    <x v="0"/>
    <x v="0"/>
    <x v="1"/>
    <x v="6"/>
    <n v="0"/>
    <n v="0"/>
    <n v="0"/>
    <n v="0"/>
    <m/>
    <m/>
    <m/>
    <m/>
    <m/>
    <m/>
    <m/>
    <m/>
    <m/>
    <m/>
    <m/>
    <n v="0"/>
    <n v="0"/>
    <n v="0"/>
    <n v="12395"/>
    <n v="6.3"/>
    <n v="62.34"/>
    <m/>
    <m/>
    <m/>
    <m/>
    <m/>
    <m/>
    <m/>
    <m/>
    <m/>
    <m/>
  </r>
  <r>
    <x v="0"/>
    <x v="0"/>
    <x v="2"/>
    <x v="6"/>
    <n v="0"/>
    <n v="2201780"/>
    <n v="0"/>
    <n v="0"/>
    <m/>
    <m/>
    <m/>
    <m/>
    <m/>
    <m/>
    <m/>
    <m/>
    <m/>
    <m/>
    <m/>
    <n v="0"/>
    <n v="0"/>
    <n v="0"/>
    <n v="11427"/>
    <n v="4.91"/>
    <n v="64.56"/>
    <m/>
    <m/>
    <m/>
    <m/>
    <m/>
    <m/>
    <m/>
    <m/>
    <m/>
    <m/>
  </r>
  <r>
    <x v="0"/>
    <x v="0"/>
    <x v="3"/>
    <x v="6"/>
    <n v="0"/>
    <n v="0"/>
    <n v="0"/>
    <n v="417358"/>
    <m/>
    <m/>
    <m/>
    <m/>
    <m/>
    <m/>
    <m/>
    <m/>
    <m/>
    <m/>
    <m/>
    <n v="0"/>
    <n v="0"/>
    <n v="0"/>
    <n v="12193"/>
    <n v="10.23"/>
    <n v="61.73"/>
    <m/>
    <m/>
    <m/>
    <m/>
    <m/>
    <m/>
    <m/>
    <m/>
    <m/>
    <m/>
  </r>
  <r>
    <x v="0"/>
    <x v="0"/>
    <x v="4"/>
    <x v="6"/>
    <n v="0"/>
    <n v="0"/>
    <n v="0"/>
    <n v="417358"/>
    <m/>
    <m/>
    <m/>
    <m/>
    <m/>
    <m/>
    <m/>
    <m/>
    <m/>
    <m/>
    <m/>
    <n v="0"/>
    <n v="0"/>
    <n v="0"/>
    <n v="13886"/>
    <n v="13.88"/>
    <n v="58.63"/>
    <m/>
    <m/>
    <m/>
    <m/>
    <m/>
    <m/>
    <m/>
    <m/>
    <m/>
    <m/>
  </r>
  <r>
    <x v="0"/>
    <x v="0"/>
    <x v="5"/>
    <x v="6"/>
    <n v="0"/>
    <n v="0"/>
    <n v="0"/>
    <n v="0"/>
    <m/>
    <m/>
    <m/>
    <m/>
    <m/>
    <m/>
    <m/>
    <m/>
    <m/>
    <m/>
    <m/>
    <n v="0"/>
    <n v="0"/>
    <n v="0"/>
    <n v="8505"/>
    <n v="2.64"/>
    <n v="80.97"/>
    <m/>
    <m/>
    <m/>
    <m/>
    <m/>
    <m/>
    <m/>
    <m/>
    <m/>
    <m/>
  </r>
  <r>
    <x v="0"/>
    <x v="0"/>
    <x v="6"/>
    <x v="6"/>
    <n v="0"/>
    <n v="0"/>
    <n v="0"/>
    <n v="0"/>
    <m/>
    <m/>
    <m/>
    <m/>
    <m/>
    <m/>
    <m/>
    <m/>
    <m/>
    <m/>
    <m/>
    <n v="0"/>
    <n v="0"/>
    <n v="0"/>
    <n v="11481"/>
    <n v="5.01"/>
    <n v="67.09"/>
    <m/>
    <m/>
    <m/>
    <m/>
    <m/>
    <m/>
    <m/>
    <m/>
    <m/>
    <m/>
  </r>
  <r>
    <x v="0"/>
    <x v="0"/>
    <x v="7"/>
    <x v="6"/>
    <n v="0"/>
    <n v="0"/>
    <n v="0"/>
    <n v="417358"/>
    <m/>
    <m/>
    <m/>
    <m/>
    <m/>
    <m/>
    <m/>
    <m/>
    <m/>
    <m/>
    <m/>
    <n v="0"/>
    <n v="0"/>
    <n v="0"/>
    <n v="11745"/>
    <n v="8.99"/>
    <n v="59.59"/>
    <m/>
    <m/>
    <m/>
    <m/>
    <m/>
    <m/>
    <m/>
    <m/>
    <m/>
    <m/>
  </r>
  <r>
    <x v="0"/>
    <x v="0"/>
    <x v="8"/>
    <x v="6"/>
    <n v="5800000"/>
    <n v="8750000"/>
    <n v="0"/>
    <n v="0"/>
    <m/>
    <m/>
    <m/>
    <m/>
    <m/>
    <m/>
    <m/>
    <m/>
    <m/>
    <m/>
    <m/>
    <n v="0"/>
    <n v="0"/>
    <n v="0"/>
    <n v="11405"/>
    <n v="7.88"/>
    <n v="61.64"/>
    <m/>
    <m/>
    <m/>
    <m/>
    <m/>
    <m/>
    <m/>
    <m/>
    <m/>
    <m/>
  </r>
  <r>
    <x v="0"/>
    <x v="0"/>
    <x v="9"/>
    <x v="6"/>
    <n v="0"/>
    <n v="2375318"/>
    <n v="0"/>
    <n v="0"/>
    <m/>
    <m/>
    <m/>
    <m/>
    <m/>
    <m/>
    <m/>
    <m/>
    <m/>
    <m/>
    <m/>
    <n v="0"/>
    <n v="0"/>
    <n v="0"/>
    <n v="8080"/>
    <n v="3.31"/>
    <n v="65.14"/>
    <m/>
    <m/>
    <m/>
    <m/>
    <m/>
    <m/>
    <m/>
    <m/>
    <m/>
    <m/>
  </r>
  <r>
    <x v="0"/>
    <x v="0"/>
    <x v="10"/>
    <x v="6"/>
    <n v="0"/>
    <n v="0"/>
    <n v="0"/>
    <n v="417358"/>
    <m/>
    <m/>
    <m/>
    <m/>
    <m/>
    <m/>
    <m/>
    <m/>
    <m/>
    <m/>
    <m/>
    <n v="0"/>
    <n v="0"/>
    <n v="0"/>
    <n v="10744"/>
    <n v="7.44"/>
    <n v="66.48"/>
    <m/>
    <m/>
    <m/>
    <m/>
    <m/>
    <m/>
    <m/>
    <m/>
    <m/>
    <m/>
  </r>
  <r>
    <x v="0"/>
    <x v="0"/>
    <x v="11"/>
    <x v="6"/>
    <n v="0"/>
    <n v="2202529"/>
    <n v="0"/>
    <n v="0"/>
    <m/>
    <m/>
    <m/>
    <m/>
    <m/>
    <m/>
    <m/>
    <m/>
    <m/>
    <m/>
    <m/>
    <n v="0"/>
    <n v="0"/>
    <n v="0"/>
    <n v="9062"/>
    <n v="5.48"/>
    <n v="64.75"/>
    <m/>
    <m/>
    <m/>
    <m/>
    <m/>
    <m/>
    <m/>
    <m/>
    <m/>
    <m/>
  </r>
  <r>
    <x v="0"/>
    <x v="0"/>
    <x v="12"/>
    <x v="6"/>
    <n v="1000000"/>
    <n v="3825318"/>
    <n v="0"/>
    <n v="0"/>
    <m/>
    <m/>
    <m/>
    <m/>
    <m/>
    <m/>
    <m/>
    <m/>
    <m/>
    <m/>
    <m/>
    <n v="0"/>
    <n v="0"/>
    <n v="0"/>
    <n v="10408"/>
    <n v="3.31"/>
    <n v="64.34"/>
    <m/>
    <m/>
    <m/>
    <m/>
    <m/>
    <m/>
    <m/>
    <m/>
    <m/>
    <m/>
  </r>
  <r>
    <x v="0"/>
    <x v="0"/>
    <x v="13"/>
    <x v="6"/>
    <n v="0"/>
    <n v="1200000"/>
    <n v="0"/>
    <n v="0"/>
    <m/>
    <m/>
    <m/>
    <m/>
    <m/>
    <m/>
    <m/>
    <m/>
    <m/>
    <m/>
    <m/>
    <n v="0"/>
    <n v="0"/>
    <n v="0"/>
    <n v="8998"/>
    <n v="6.13"/>
    <n v="66.94"/>
    <m/>
    <m/>
    <m/>
    <m/>
    <m/>
    <m/>
    <m/>
    <m/>
    <m/>
    <m/>
  </r>
  <r>
    <x v="0"/>
    <x v="0"/>
    <x v="14"/>
    <x v="6"/>
    <n v="0"/>
    <n v="0"/>
    <n v="0"/>
    <n v="0"/>
    <m/>
    <m/>
    <m/>
    <m/>
    <m/>
    <m/>
    <m/>
    <m/>
    <m/>
    <m/>
    <m/>
    <n v="0"/>
    <n v="0"/>
    <n v="0"/>
    <n v="8837"/>
    <n v="4.3899999999999997"/>
    <n v="63.51"/>
    <m/>
    <m/>
    <m/>
    <m/>
    <m/>
    <m/>
    <m/>
    <m/>
    <m/>
    <m/>
  </r>
  <r>
    <x v="0"/>
    <x v="1"/>
    <x v="15"/>
    <x v="6"/>
    <n v="0"/>
    <n v="0"/>
    <n v="0"/>
    <n v="0"/>
    <m/>
    <m/>
    <m/>
    <m/>
    <m/>
    <m/>
    <m/>
    <m/>
    <m/>
    <m/>
    <m/>
    <n v="0"/>
    <n v="0"/>
    <n v="0"/>
    <n v="7599"/>
    <n v="11.45"/>
    <n v="68.66"/>
    <m/>
    <m/>
    <m/>
    <m/>
    <m/>
    <m/>
    <m/>
    <m/>
    <m/>
    <m/>
  </r>
  <r>
    <x v="0"/>
    <x v="1"/>
    <x v="16"/>
    <x v="6"/>
    <n v="0"/>
    <n v="11399999"/>
    <n v="0"/>
    <n v="0"/>
    <m/>
    <m/>
    <m/>
    <m/>
    <m/>
    <m/>
    <m/>
    <m/>
    <m/>
    <m/>
    <m/>
    <n v="0"/>
    <n v="0"/>
    <n v="0"/>
    <n v="12207"/>
    <n v="7.47"/>
    <n v="70.290000000000006"/>
    <m/>
    <m/>
    <m/>
    <m/>
    <m/>
    <m/>
    <m/>
    <m/>
    <m/>
    <m/>
  </r>
  <r>
    <x v="0"/>
    <x v="1"/>
    <x v="17"/>
    <x v="6"/>
    <n v="0"/>
    <n v="0"/>
    <n v="0"/>
    <n v="417452"/>
    <m/>
    <m/>
    <m/>
    <m/>
    <m/>
    <m/>
    <m/>
    <m/>
    <m/>
    <m/>
    <m/>
    <n v="0"/>
    <n v="0"/>
    <n v="0"/>
    <n v="7495"/>
    <n v="3.29"/>
    <n v="64.209999999999994"/>
    <m/>
    <m/>
    <m/>
    <m/>
    <m/>
    <m/>
    <m/>
    <m/>
    <m/>
    <m/>
  </r>
  <r>
    <x v="0"/>
    <x v="1"/>
    <x v="18"/>
    <x v="6"/>
    <n v="0"/>
    <n v="0"/>
    <n v="0"/>
    <n v="0"/>
    <m/>
    <m/>
    <m/>
    <m/>
    <m/>
    <m/>
    <m/>
    <m/>
    <m/>
    <m/>
    <m/>
    <n v="0"/>
    <n v="0"/>
    <n v="0"/>
    <n v="13954"/>
    <n v="9.93"/>
    <n v="62.77"/>
    <m/>
    <m/>
    <m/>
    <m/>
    <m/>
    <m/>
    <m/>
    <m/>
    <m/>
    <m/>
  </r>
  <r>
    <x v="0"/>
    <x v="1"/>
    <x v="19"/>
    <x v="6"/>
    <n v="0"/>
    <n v="1300000"/>
    <n v="0"/>
    <n v="0"/>
    <m/>
    <m/>
    <m/>
    <m/>
    <m/>
    <m/>
    <m/>
    <m/>
    <m/>
    <m/>
    <m/>
    <n v="0"/>
    <n v="0"/>
    <n v="0"/>
    <n v="8014"/>
    <n v="2.73"/>
    <n v="71.83"/>
    <m/>
    <m/>
    <m/>
    <m/>
    <m/>
    <m/>
    <m/>
    <m/>
    <m/>
    <m/>
  </r>
  <r>
    <x v="0"/>
    <x v="1"/>
    <x v="20"/>
    <x v="6"/>
    <n v="0"/>
    <n v="3500000"/>
    <n v="0"/>
    <n v="0"/>
    <m/>
    <m/>
    <m/>
    <m/>
    <m/>
    <m/>
    <m/>
    <m/>
    <m/>
    <m/>
    <m/>
    <n v="0"/>
    <n v="0"/>
    <n v="0"/>
    <n v="6286"/>
    <n v="3.69"/>
    <n v="70.44"/>
    <m/>
    <m/>
    <m/>
    <m/>
    <m/>
    <m/>
    <m/>
    <m/>
    <m/>
    <m/>
  </r>
  <r>
    <x v="0"/>
    <x v="1"/>
    <x v="21"/>
    <x v="6"/>
    <n v="0"/>
    <n v="0"/>
    <n v="0"/>
    <n v="0"/>
    <m/>
    <m/>
    <m/>
    <m/>
    <m/>
    <m/>
    <m/>
    <m/>
    <m/>
    <m/>
    <m/>
    <n v="0"/>
    <n v="0"/>
    <n v="0"/>
    <n v="9974"/>
    <n v="8.58"/>
    <n v="69.44"/>
    <m/>
    <m/>
    <m/>
    <m/>
    <m/>
    <m/>
    <m/>
    <m/>
    <m/>
    <m/>
  </r>
  <r>
    <x v="0"/>
    <x v="1"/>
    <x v="22"/>
    <x v="6"/>
    <n v="0"/>
    <n v="1600000"/>
    <n v="0"/>
    <n v="0"/>
    <m/>
    <m/>
    <m/>
    <m/>
    <m/>
    <m/>
    <m/>
    <m/>
    <m/>
    <m/>
    <m/>
    <n v="0"/>
    <n v="0"/>
    <n v="0"/>
    <n v="8219"/>
    <n v="4.43"/>
    <n v="75.83"/>
    <m/>
    <m/>
    <m/>
    <m/>
    <m/>
    <m/>
    <m/>
    <m/>
    <m/>
    <m/>
  </r>
  <r>
    <x v="0"/>
    <x v="1"/>
    <x v="23"/>
    <x v="6"/>
    <n v="0"/>
    <n v="3420458"/>
    <n v="0"/>
    <n v="0"/>
    <m/>
    <m/>
    <m/>
    <m/>
    <m/>
    <m/>
    <m/>
    <m/>
    <m/>
    <m/>
    <m/>
    <n v="0"/>
    <n v="0"/>
    <n v="0"/>
    <n v="8325"/>
    <n v="6.9"/>
    <n v="74.680000000000007"/>
    <m/>
    <m/>
    <m/>
    <m/>
    <m/>
    <m/>
    <m/>
    <m/>
    <m/>
    <m/>
  </r>
  <r>
    <x v="0"/>
    <x v="1"/>
    <x v="24"/>
    <x v="6"/>
    <n v="0"/>
    <n v="1600000"/>
    <n v="0"/>
    <n v="0"/>
    <m/>
    <m/>
    <m/>
    <m/>
    <m/>
    <m/>
    <m/>
    <m/>
    <m/>
    <m/>
    <m/>
    <n v="0"/>
    <n v="0"/>
    <n v="0"/>
    <n v="5336"/>
    <n v="2.2599999999999998"/>
    <n v="78.239999999999995"/>
    <m/>
    <m/>
    <m/>
    <m/>
    <m/>
    <m/>
    <m/>
    <m/>
    <m/>
    <m/>
  </r>
  <r>
    <x v="0"/>
    <x v="1"/>
    <x v="25"/>
    <x v="6"/>
    <n v="1082550"/>
    <n v="3000000"/>
    <n v="0"/>
    <n v="0"/>
    <m/>
    <m/>
    <m/>
    <m/>
    <m/>
    <m/>
    <m/>
    <m/>
    <m/>
    <m/>
    <m/>
    <n v="0"/>
    <n v="0"/>
    <n v="0"/>
    <n v="4998"/>
    <n v="2.46"/>
    <n v="73.430000000000007"/>
    <m/>
    <m/>
    <m/>
    <m/>
    <m/>
    <m/>
    <m/>
    <m/>
    <m/>
    <m/>
  </r>
  <r>
    <x v="0"/>
    <x v="1"/>
    <x v="26"/>
    <x v="6"/>
    <n v="717854"/>
    <n v="2717854"/>
    <n v="0"/>
    <n v="0"/>
    <m/>
    <m/>
    <m/>
    <m/>
    <m/>
    <m/>
    <m/>
    <m/>
    <m/>
    <m/>
    <m/>
    <n v="0"/>
    <n v="0"/>
    <n v="0"/>
    <n v="5505"/>
    <n v="2.4300000000000002"/>
    <n v="82.74"/>
    <m/>
    <m/>
    <m/>
    <m/>
    <m/>
    <m/>
    <m/>
    <m/>
    <m/>
    <m/>
  </r>
  <r>
    <x v="0"/>
    <x v="1"/>
    <x v="27"/>
    <x v="6"/>
    <n v="0"/>
    <n v="1600000"/>
    <n v="0"/>
    <n v="0"/>
    <m/>
    <m/>
    <m/>
    <m/>
    <m/>
    <m/>
    <m/>
    <m/>
    <m/>
    <m/>
    <m/>
    <n v="0"/>
    <n v="0"/>
    <n v="0"/>
    <n v="5099"/>
    <n v="1.62"/>
    <n v="95.37"/>
    <m/>
    <m/>
    <m/>
    <m/>
    <m/>
    <m/>
    <m/>
    <m/>
    <m/>
    <m/>
  </r>
  <r>
    <x v="0"/>
    <x v="0"/>
    <x v="0"/>
    <x v="7"/>
    <n v="0"/>
    <n v="1919947"/>
    <n v="0"/>
    <n v="0"/>
    <m/>
    <m/>
    <m/>
    <m/>
    <m/>
    <m/>
    <m/>
    <m/>
    <m/>
    <m/>
    <m/>
    <n v="0"/>
    <n v="0"/>
    <n v="0"/>
    <n v="0"/>
    <n v="0"/>
    <n v="0"/>
    <m/>
    <m/>
    <m/>
    <m/>
    <m/>
    <m/>
    <m/>
    <m/>
    <m/>
    <m/>
  </r>
  <r>
    <x v="0"/>
    <x v="0"/>
    <x v="1"/>
    <x v="7"/>
    <n v="0"/>
    <n v="2004245"/>
    <n v="0"/>
    <n v="0"/>
    <m/>
    <m/>
    <m/>
    <m/>
    <m/>
    <m/>
    <m/>
    <m/>
    <m/>
    <m/>
    <m/>
    <n v="0"/>
    <n v="0"/>
    <n v="0"/>
    <n v="0"/>
    <n v="0"/>
    <n v="0"/>
    <m/>
    <m/>
    <m/>
    <m/>
    <m/>
    <m/>
    <m/>
    <m/>
    <m/>
    <m/>
  </r>
  <r>
    <x v="0"/>
    <x v="0"/>
    <x v="2"/>
    <x v="7"/>
    <n v="0"/>
    <n v="3484785"/>
    <n v="0"/>
    <n v="0"/>
    <m/>
    <m/>
    <m/>
    <m/>
    <m/>
    <m/>
    <m/>
    <m/>
    <m/>
    <m/>
    <m/>
    <n v="0"/>
    <n v="0"/>
    <n v="0"/>
    <n v="0"/>
    <n v="0"/>
    <n v="0"/>
    <m/>
    <m/>
    <m/>
    <m/>
    <m/>
    <m/>
    <m/>
    <m/>
    <m/>
    <m/>
  </r>
  <r>
    <x v="0"/>
    <x v="0"/>
    <x v="3"/>
    <x v="7"/>
    <n v="0"/>
    <n v="1429961"/>
    <n v="0"/>
    <n v="0"/>
    <m/>
    <m/>
    <m/>
    <m/>
    <m/>
    <m/>
    <m/>
    <m/>
    <m/>
    <m/>
    <m/>
    <n v="0"/>
    <n v="0"/>
    <n v="0"/>
    <n v="0"/>
    <n v="0"/>
    <n v="0"/>
    <m/>
    <m/>
    <m/>
    <m/>
    <m/>
    <m/>
    <m/>
    <m/>
    <m/>
    <m/>
  </r>
  <r>
    <x v="0"/>
    <x v="0"/>
    <x v="4"/>
    <x v="7"/>
    <n v="0"/>
    <n v="0"/>
    <n v="0"/>
    <n v="0"/>
    <m/>
    <m/>
    <m/>
    <m/>
    <m/>
    <m/>
    <m/>
    <m/>
    <m/>
    <m/>
    <m/>
    <n v="0"/>
    <n v="0"/>
    <n v="0"/>
    <n v="0"/>
    <n v="0"/>
    <n v="0"/>
    <m/>
    <m/>
    <m/>
    <m/>
    <m/>
    <m/>
    <m/>
    <m/>
    <m/>
    <m/>
  </r>
  <r>
    <x v="0"/>
    <x v="0"/>
    <x v="5"/>
    <x v="7"/>
    <n v="0"/>
    <n v="3100937"/>
    <n v="0"/>
    <n v="0"/>
    <m/>
    <m/>
    <m/>
    <m/>
    <m/>
    <m/>
    <m/>
    <m/>
    <m/>
    <m/>
    <m/>
    <n v="0"/>
    <n v="0"/>
    <n v="0"/>
    <n v="0"/>
    <n v="0"/>
    <n v="0"/>
    <m/>
    <m/>
    <m/>
    <m/>
    <m/>
    <m/>
    <m/>
    <m/>
    <m/>
    <m/>
  </r>
  <r>
    <x v="0"/>
    <x v="0"/>
    <x v="6"/>
    <x v="7"/>
    <n v="0"/>
    <n v="1979710"/>
    <n v="0"/>
    <n v="0"/>
    <m/>
    <m/>
    <m/>
    <m/>
    <m/>
    <m/>
    <m/>
    <m/>
    <m/>
    <m/>
    <m/>
    <n v="0"/>
    <n v="0"/>
    <n v="0"/>
    <n v="0"/>
    <n v="0"/>
    <n v="0"/>
    <m/>
    <m/>
    <m/>
    <m/>
    <m/>
    <m/>
    <m/>
    <m/>
    <m/>
    <m/>
  </r>
  <r>
    <x v="0"/>
    <x v="0"/>
    <x v="7"/>
    <x v="7"/>
    <n v="0"/>
    <n v="1149108"/>
    <n v="0"/>
    <n v="0"/>
    <m/>
    <m/>
    <m/>
    <m/>
    <m/>
    <m/>
    <m/>
    <m/>
    <m/>
    <m/>
    <m/>
    <n v="0"/>
    <n v="0"/>
    <n v="0"/>
    <n v="0"/>
    <n v="0"/>
    <n v="0"/>
    <m/>
    <m/>
    <m/>
    <m/>
    <m/>
    <m/>
    <m/>
    <m/>
    <m/>
    <m/>
  </r>
  <r>
    <x v="0"/>
    <x v="0"/>
    <x v="8"/>
    <x v="7"/>
    <n v="0"/>
    <n v="1480990"/>
    <n v="0"/>
    <n v="0"/>
    <m/>
    <m/>
    <m/>
    <m/>
    <m/>
    <m/>
    <m/>
    <m/>
    <m/>
    <m/>
    <m/>
    <n v="0"/>
    <n v="0"/>
    <n v="0"/>
    <n v="0"/>
    <n v="0"/>
    <n v="0"/>
    <m/>
    <m/>
    <m/>
    <m/>
    <m/>
    <m/>
    <m/>
    <m/>
    <m/>
    <m/>
  </r>
  <r>
    <x v="0"/>
    <x v="0"/>
    <x v="9"/>
    <x v="7"/>
    <n v="0"/>
    <n v="1952446"/>
    <n v="0"/>
    <n v="0"/>
    <m/>
    <m/>
    <m/>
    <m/>
    <m/>
    <m/>
    <m/>
    <m/>
    <m/>
    <m/>
    <m/>
    <n v="0"/>
    <n v="0"/>
    <n v="0"/>
    <n v="0"/>
    <n v="0"/>
    <n v="0"/>
    <m/>
    <m/>
    <m/>
    <m/>
    <m/>
    <m/>
    <m/>
    <m/>
    <m/>
    <m/>
  </r>
  <r>
    <x v="0"/>
    <x v="0"/>
    <x v="10"/>
    <x v="7"/>
    <n v="0"/>
    <n v="1063200"/>
    <n v="0"/>
    <n v="0"/>
    <m/>
    <m/>
    <m/>
    <m/>
    <m/>
    <m/>
    <m/>
    <m/>
    <m/>
    <m/>
    <m/>
    <n v="0"/>
    <n v="0"/>
    <n v="0"/>
    <n v="0"/>
    <n v="0"/>
    <n v="0"/>
    <m/>
    <m/>
    <m/>
    <m/>
    <m/>
    <m/>
    <m/>
    <m/>
    <m/>
    <m/>
  </r>
  <r>
    <x v="0"/>
    <x v="0"/>
    <x v="11"/>
    <x v="7"/>
    <n v="0"/>
    <n v="1482459"/>
    <n v="0"/>
    <n v="0"/>
    <m/>
    <m/>
    <m/>
    <m/>
    <m/>
    <m/>
    <m/>
    <m/>
    <m/>
    <m/>
    <m/>
    <n v="0"/>
    <n v="0"/>
    <n v="0"/>
    <n v="0"/>
    <n v="0"/>
    <n v="0"/>
    <m/>
    <m/>
    <m/>
    <m/>
    <m/>
    <m/>
    <m/>
    <m/>
    <m/>
    <m/>
  </r>
  <r>
    <x v="0"/>
    <x v="0"/>
    <x v="12"/>
    <x v="7"/>
    <n v="0"/>
    <n v="2139241"/>
    <n v="0"/>
    <n v="0"/>
    <m/>
    <m/>
    <m/>
    <m/>
    <m/>
    <m/>
    <m/>
    <m/>
    <m/>
    <m/>
    <m/>
    <n v="0"/>
    <n v="0"/>
    <n v="0"/>
    <n v="0"/>
    <n v="0"/>
    <n v="0"/>
    <m/>
    <m/>
    <m/>
    <m/>
    <m/>
    <m/>
    <m/>
    <m/>
    <m/>
    <m/>
  </r>
  <r>
    <x v="0"/>
    <x v="0"/>
    <x v="13"/>
    <x v="7"/>
    <n v="0"/>
    <n v="1621618"/>
    <n v="0"/>
    <n v="0"/>
    <m/>
    <m/>
    <m/>
    <m/>
    <m/>
    <m/>
    <m/>
    <m/>
    <m/>
    <m/>
    <m/>
    <n v="0"/>
    <n v="0"/>
    <n v="0"/>
    <n v="0"/>
    <n v="0"/>
    <n v="0"/>
    <m/>
    <m/>
    <m/>
    <m/>
    <m/>
    <m/>
    <m/>
    <m/>
    <m/>
    <m/>
  </r>
  <r>
    <x v="0"/>
    <x v="0"/>
    <x v="14"/>
    <x v="7"/>
    <n v="0"/>
    <n v="1699353"/>
    <n v="0"/>
    <n v="0"/>
    <m/>
    <m/>
    <m/>
    <m/>
    <m/>
    <m/>
    <m/>
    <m/>
    <m/>
    <m/>
    <m/>
    <n v="0"/>
    <n v="0"/>
    <n v="0"/>
    <n v="0"/>
    <n v="0"/>
    <n v="0"/>
    <m/>
    <m/>
    <m/>
    <m/>
    <m/>
    <m/>
    <m/>
    <m/>
    <m/>
    <m/>
  </r>
  <r>
    <x v="0"/>
    <x v="1"/>
    <x v="15"/>
    <x v="7"/>
    <n v="0"/>
    <n v="3244889"/>
    <n v="0"/>
    <n v="0"/>
    <m/>
    <m/>
    <m/>
    <m/>
    <m/>
    <m/>
    <m/>
    <m/>
    <m/>
    <m/>
    <m/>
    <n v="0"/>
    <n v="0"/>
    <n v="0"/>
    <n v="0"/>
    <n v="0"/>
    <n v="0"/>
    <m/>
    <m/>
    <m/>
    <m/>
    <m/>
    <m/>
    <m/>
    <m/>
    <m/>
    <m/>
  </r>
  <r>
    <x v="0"/>
    <x v="1"/>
    <x v="16"/>
    <x v="7"/>
    <n v="0"/>
    <n v="2770164"/>
    <n v="0"/>
    <n v="0"/>
    <m/>
    <m/>
    <m/>
    <m/>
    <m/>
    <m/>
    <m/>
    <m/>
    <m/>
    <m/>
    <m/>
    <n v="0"/>
    <n v="0"/>
    <n v="0"/>
    <n v="0"/>
    <n v="0"/>
    <n v="0"/>
    <m/>
    <m/>
    <m/>
    <m/>
    <m/>
    <m/>
    <m/>
    <m/>
    <m/>
    <m/>
  </r>
  <r>
    <x v="0"/>
    <x v="1"/>
    <x v="17"/>
    <x v="7"/>
    <n v="0"/>
    <n v="2004985"/>
    <n v="0"/>
    <n v="0"/>
    <m/>
    <m/>
    <m/>
    <m/>
    <m/>
    <m/>
    <m/>
    <m/>
    <m/>
    <m/>
    <m/>
    <n v="0"/>
    <n v="0"/>
    <n v="0"/>
    <n v="0"/>
    <n v="0"/>
    <n v="0"/>
    <m/>
    <m/>
    <m/>
    <m/>
    <m/>
    <m/>
    <m/>
    <m/>
    <m/>
    <m/>
  </r>
  <r>
    <x v="0"/>
    <x v="1"/>
    <x v="18"/>
    <x v="7"/>
    <n v="0"/>
    <n v="1510700"/>
    <n v="0"/>
    <n v="0"/>
    <m/>
    <m/>
    <m/>
    <m/>
    <m/>
    <m/>
    <m/>
    <m/>
    <m/>
    <m/>
    <m/>
    <n v="0"/>
    <n v="0"/>
    <n v="0"/>
    <n v="0"/>
    <n v="0"/>
    <n v="0"/>
    <m/>
    <m/>
    <m/>
    <m/>
    <m/>
    <m/>
    <m/>
    <m/>
    <m/>
    <m/>
  </r>
  <r>
    <x v="0"/>
    <x v="1"/>
    <x v="19"/>
    <x v="7"/>
    <n v="0"/>
    <n v="2984918"/>
    <n v="0"/>
    <n v="0"/>
    <m/>
    <m/>
    <m/>
    <m/>
    <m/>
    <m/>
    <m/>
    <m/>
    <m/>
    <m/>
    <m/>
    <n v="0"/>
    <n v="0"/>
    <n v="0"/>
    <n v="0"/>
    <n v="0"/>
    <n v="0"/>
    <m/>
    <m/>
    <m/>
    <m/>
    <m/>
    <m/>
    <m/>
    <m/>
    <m/>
    <m/>
  </r>
  <r>
    <x v="0"/>
    <x v="1"/>
    <x v="20"/>
    <x v="7"/>
    <n v="0"/>
    <n v="1504296"/>
    <n v="0"/>
    <n v="0"/>
    <m/>
    <m/>
    <m/>
    <m/>
    <m/>
    <m/>
    <m/>
    <m/>
    <m/>
    <m/>
    <m/>
    <n v="0"/>
    <n v="0"/>
    <n v="0"/>
    <n v="0"/>
    <n v="0"/>
    <n v="0"/>
    <m/>
    <m/>
    <m/>
    <m/>
    <m/>
    <m/>
    <m/>
    <m/>
    <m/>
    <m/>
  </r>
  <r>
    <x v="0"/>
    <x v="1"/>
    <x v="21"/>
    <x v="7"/>
    <n v="0"/>
    <n v="2330936"/>
    <n v="0"/>
    <n v="0"/>
    <m/>
    <m/>
    <m/>
    <m/>
    <m/>
    <m/>
    <m/>
    <m/>
    <m/>
    <m/>
    <m/>
    <n v="0"/>
    <n v="0"/>
    <n v="0"/>
    <n v="0"/>
    <n v="0"/>
    <n v="0"/>
    <m/>
    <m/>
    <m/>
    <m/>
    <m/>
    <m/>
    <m/>
    <m/>
    <m/>
    <m/>
  </r>
  <r>
    <x v="0"/>
    <x v="1"/>
    <x v="22"/>
    <x v="7"/>
    <n v="0"/>
    <n v="1800581"/>
    <n v="0"/>
    <n v="0"/>
    <m/>
    <m/>
    <m/>
    <m/>
    <m/>
    <m/>
    <m/>
    <m/>
    <m/>
    <m/>
    <m/>
    <n v="0"/>
    <n v="0"/>
    <n v="0"/>
    <n v="0"/>
    <n v="0"/>
    <n v="0"/>
    <m/>
    <m/>
    <m/>
    <m/>
    <m/>
    <m/>
    <m/>
    <m/>
    <m/>
    <m/>
  </r>
  <r>
    <x v="0"/>
    <x v="1"/>
    <x v="23"/>
    <x v="7"/>
    <n v="0"/>
    <n v="1227245"/>
    <n v="0"/>
    <n v="0"/>
    <m/>
    <m/>
    <m/>
    <m/>
    <m/>
    <m/>
    <m/>
    <m/>
    <m/>
    <m/>
    <m/>
    <n v="0"/>
    <n v="0"/>
    <n v="0"/>
    <n v="0"/>
    <n v="0"/>
    <n v="0"/>
    <m/>
    <m/>
    <m/>
    <m/>
    <m/>
    <m/>
    <m/>
    <m/>
    <m/>
    <m/>
  </r>
  <r>
    <x v="0"/>
    <x v="1"/>
    <x v="24"/>
    <x v="7"/>
    <n v="0"/>
    <n v="2940884"/>
    <n v="0"/>
    <n v="0"/>
    <m/>
    <m/>
    <m/>
    <m/>
    <m/>
    <m/>
    <m/>
    <m/>
    <m/>
    <m/>
    <m/>
    <n v="0"/>
    <n v="0"/>
    <n v="0"/>
    <n v="0"/>
    <n v="0"/>
    <n v="0"/>
    <m/>
    <m/>
    <m/>
    <m/>
    <m/>
    <m/>
    <m/>
    <m/>
    <m/>
    <m/>
  </r>
  <r>
    <x v="0"/>
    <x v="1"/>
    <x v="25"/>
    <x v="7"/>
    <n v="0"/>
    <n v="2669927"/>
    <n v="0"/>
    <n v="0"/>
    <m/>
    <m/>
    <m/>
    <m/>
    <m/>
    <m/>
    <m/>
    <m/>
    <m/>
    <m/>
    <m/>
    <n v="0"/>
    <n v="0"/>
    <n v="0"/>
    <n v="0"/>
    <n v="0"/>
    <n v="0"/>
    <m/>
    <m/>
    <m/>
    <m/>
    <m/>
    <m/>
    <m/>
    <m/>
    <m/>
    <m/>
  </r>
  <r>
    <x v="0"/>
    <x v="1"/>
    <x v="26"/>
    <x v="7"/>
    <n v="0"/>
    <n v="1943100"/>
    <n v="0"/>
    <n v="0"/>
    <m/>
    <m/>
    <m/>
    <m/>
    <m/>
    <m/>
    <m/>
    <m/>
    <m/>
    <m/>
    <m/>
    <n v="0"/>
    <n v="0"/>
    <n v="0"/>
    <n v="0"/>
    <n v="0"/>
    <n v="0"/>
    <m/>
    <m/>
    <m/>
    <m/>
    <m/>
    <m/>
    <m/>
    <m/>
    <m/>
    <m/>
  </r>
  <r>
    <x v="0"/>
    <x v="1"/>
    <x v="27"/>
    <x v="7"/>
    <n v="0"/>
    <n v="1536771"/>
    <n v="0"/>
    <n v="0"/>
    <m/>
    <m/>
    <m/>
    <m/>
    <m/>
    <m/>
    <m/>
    <m/>
    <m/>
    <m/>
    <m/>
    <n v="0"/>
    <n v="0"/>
    <n v="0"/>
    <n v="0"/>
    <n v="0"/>
    <n v="0"/>
    <m/>
    <m/>
    <m/>
    <m/>
    <m/>
    <m/>
    <m/>
    <m/>
    <m/>
    <m/>
  </r>
  <r>
    <x v="0"/>
    <x v="0"/>
    <x v="0"/>
    <x v="8"/>
    <n v="0"/>
    <n v="0"/>
    <n v="0"/>
    <n v="255870"/>
    <m/>
    <m/>
    <m/>
    <m/>
    <m/>
    <m/>
    <m/>
    <m/>
    <m/>
    <m/>
    <m/>
    <n v="0"/>
    <n v="0"/>
    <n v="0"/>
    <n v="0"/>
    <n v="0"/>
    <n v="0"/>
    <m/>
    <m/>
    <m/>
    <m/>
    <m/>
    <m/>
    <m/>
    <m/>
    <m/>
    <m/>
  </r>
  <r>
    <x v="0"/>
    <x v="0"/>
    <x v="1"/>
    <x v="8"/>
    <n v="0"/>
    <n v="2510848"/>
    <n v="0"/>
    <n v="664050"/>
    <m/>
    <m/>
    <m/>
    <m/>
    <m/>
    <m/>
    <m/>
    <m/>
    <m/>
    <m/>
    <m/>
    <n v="0"/>
    <n v="0"/>
    <n v="0"/>
    <n v="0"/>
    <n v="0"/>
    <n v="0"/>
    <m/>
    <m/>
    <m/>
    <m/>
    <m/>
    <m/>
    <m/>
    <m/>
    <m/>
    <m/>
  </r>
  <r>
    <x v="0"/>
    <x v="0"/>
    <x v="2"/>
    <x v="8"/>
    <n v="0"/>
    <n v="3471881"/>
    <n v="0"/>
    <n v="675870"/>
    <m/>
    <m/>
    <m/>
    <m/>
    <m/>
    <m/>
    <m/>
    <m/>
    <m/>
    <m/>
    <m/>
    <n v="0"/>
    <n v="0"/>
    <n v="0"/>
    <n v="0"/>
    <n v="0"/>
    <n v="0"/>
    <m/>
    <m/>
    <m/>
    <m/>
    <m/>
    <m/>
    <m/>
    <m/>
    <m/>
    <m/>
  </r>
  <r>
    <x v="0"/>
    <x v="0"/>
    <x v="3"/>
    <x v="8"/>
    <n v="0"/>
    <n v="0"/>
    <n v="0"/>
    <n v="664050"/>
    <m/>
    <m/>
    <m/>
    <m/>
    <m/>
    <m/>
    <m/>
    <m/>
    <m/>
    <m/>
    <m/>
    <n v="0"/>
    <n v="0"/>
    <n v="0"/>
    <n v="0"/>
    <n v="0"/>
    <n v="0"/>
    <m/>
    <m/>
    <m/>
    <m/>
    <m/>
    <m/>
    <m/>
    <m/>
    <m/>
    <m/>
  </r>
  <r>
    <x v="0"/>
    <x v="0"/>
    <x v="4"/>
    <x v="8"/>
    <n v="0"/>
    <n v="0"/>
    <n v="0"/>
    <n v="575870"/>
    <m/>
    <m/>
    <m/>
    <m/>
    <m/>
    <m/>
    <m/>
    <m/>
    <m/>
    <m/>
    <m/>
    <n v="0"/>
    <n v="0"/>
    <n v="0"/>
    <n v="0"/>
    <n v="0"/>
    <n v="0"/>
    <m/>
    <m/>
    <m/>
    <m/>
    <m/>
    <m/>
    <m/>
    <m/>
    <m/>
    <m/>
  </r>
  <r>
    <x v="0"/>
    <x v="0"/>
    <x v="5"/>
    <x v="8"/>
    <n v="0"/>
    <n v="0"/>
    <n v="0"/>
    <n v="346400"/>
    <m/>
    <m/>
    <m/>
    <m/>
    <m/>
    <m/>
    <m/>
    <m/>
    <m/>
    <m/>
    <m/>
    <n v="0"/>
    <n v="0"/>
    <n v="0"/>
    <n v="0"/>
    <n v="0"/>
    <n v="0"/>
    <m/>
    <m/>
    <m/>
    <m/>
    <m/>
    <m/>
    <m/>
    <m/>
    <m/>
    <m/>
  </r>
  <r>
    <x v="0"/>
    <x v="0"/>
    <x v="6"/>
    <x v="8"/>
    <n v="0"/>
    <m/>
    <n v="0"/>
    <n v="764050"/>
    <m/>
    <m/>
    <m/>
    <m/>
    <m/>
    <m/>
    <m/>
    <m/>
    <m/>
    <m/>
    <m/>
    <n v="0"/>
    <n v="0"/>
    <n v="0"/>
    <n v="0"/>
    <n v="0"/>
    <n v="0"/>
    <m/>
    <m/>
    <m/>
    <m/>
    <m/>
    <m/>
    <m/>
    <m/>
    <m/>
    <m/>
  </r>
  <r>
    <x v="0"/>
    <x v="0"/>
    <x v="7"/>
    <x v="8"/>
    <n v="0"/>
    <n v="2415325"/>
    <n v="0"/>
    <n v="444050"/>
    <m/>
    <m/>
    <m/>
    <m/>
    <m/>
    <m/>
    <m/>
    <m/>
    <m/>
    <m/>
    <m/>
    <n v="0"/>
    <n v="0"/>
    <n v="0"/>
    <n v="0"/>
    <n v="0"/>
    <n v="0"/>
    <m/>
    <m/>
    <m/>
    <m/>
    <m/>
    <m/>
    <m/>
    <m/>
    <m/>
    <m/>
  </r>
  <r>
    <x v="0"/>
    <x v="0"/>
    <x v="8"/>
    <x v="8"/>
    <n v="0"/>
    <m/>
    <n v="0"/>
    <n v="344050"/>
    <m/>
    <m/>
    <m/>
    <m/>
    <m/>
    <m/>
    <m/>
    <m/>
    <m/>
    <m/>
    <m/>
    <n v="0"/>
    <n v="0"/>
    <n v="0"/>
    <n v="0"/>
    <n v="0"/>
    <n v="0"/>
    <m/>
    <m/>
    <m/>
    <m/>
    <m/>
    <m/>
    <m/>
    <m/>
    <m/>
    <m/>
  </r>
  <r>
    <x v="0"/>
    <x v="0"/>
    <x v="9"/>
    <x v="8"/>
    <n v="0"/>
    <n v="0"/>
    <n v="0"/>
    <n v="0"/>
    <m/>
    <m/>
    <m/>
    <m/>
    <m/>
    <m/>
    <m/>
    <m/>
    <m/>
    <m/>
    <m/>
    <n v="0"/>
    <n v="0"/>
    <n v="0"/>
    <n v="0"/>
    <n v="0"/>
    <n v="0"/>
    <m/>
    <m/>
    <m/>
    <m/>
    <m/>
    <m/>
    <m/>
    <m/>
    <m/>
    <m/>
  </r>
  <r>
    <x v="0"/>
    <x v="0"/>
    <x v="10"/>
    <x v="8"/>
    <n v="0"/>
    <n v="0"/>
    <n v="0"/>
    <n v="0"/>
    <m/>
    <m/>
    <m/>
    <m/>
    <m/>
    <m/>
    <m/>
    <m/>
    <m/>
    <m/>
    <m/>
    <n v="0"/>
    <n v="0"/>
    <n v="0"/>
    <n v="0"/>
    <n v="0"/>
    <n v="0"/>
    <m/>
    <m/>
    <m/>
    <m/>
    <m/>
    <m/>
    <m/>
    <m/>
    <m/>
    <m/>
  </r>
  <r>
    <x v="0"/>
    <x v="0"/>
    <x v="11"/>
    <x v="8"/>
    <n v="0"/>
    <n v="936159"/>
    <n v="0"/>
    <n v="344050"/>
    <m/>
    <m/>
    <m/>
    <m/>
    <m/>
    <m/>
    <m/>
    <m/>
    <m/>
    <m/>
    <m/>
    <n v="0"/>
    <n v="0"/>
    <n v="0"/>
    <n v="0"/>
    <n v="0"/>
    <n v="0"/>
    <m/>
    <m/>
    <m/>
    <m/>
    <m/>
    <m/>
    <m/>
    <m/>
    <m/>
    <m/>
  </r>
  <r>
    <x v="0"/>
    <x v="0"/>
    <x v="12"/>
    <x v="8"/>
    <n v="0"/>
    <n v="0"/>
    <n v="0"/>
    <n v="664050"/>
    <m/>
    <m/>
    <m/>
    <m/>
    <m/>
    <m/>
    <m/>
    <m/>
    <m/>
    <m/>
    <m/>
    <n v="0"/>
    <n v="0"/>
    <n v="0"/>
    <n v="0"/>
    <n v="0"/>
    <n v="0"/>
    <m/>
    <m/>
    <m/>
    <m/>
    <m/>
    <m/>
    <m/>
    <m/>
    <m/>
    <m/>
  </r>
  <r>
    <x v="0"/>
    <x v="0"/>
    <x v="13"/>
    <x v="8"/>
    <n v="0"/>
    <m/>
    <n v="0"/>
    <n v="664050"/>
    <m/>
    <m/>
    <m/>
    <m/>
    <m/>
    <m/>
    <m/>
    <m/>
    <m/>
    <m/>
    <m/>
    <n v="0"/>
    <n v="0"/>
    <n v="0"/>
    <n v="0"/>
    <n v="0"/>
    <n v="0"/>
    <m/>
    <m/>
    <m/>
    <m/>
    <m/>
    <m/>
    <m/>
    <m/>
    <m/>
    <m/>
  </r>
  <r>
    <x v="0"/>
    <x v="0"/>
    <x v="14"/>
    <x v="8"/>
    <n v="0"/>
    <n v="633772"/>
    <n v="0"/>
    <n v="664050"/>
    <m/>
    <m/>
    <m/>
    <m/>
    <m/>
    <m/>
    <m/>
    <m/>
    <m/>
    <m/>
    <m/>
    <n v="0"/>
    <n v="0"/>
    <n v="0"/>
    <n v="0"/>
    <n v="0"/>
    <n v="0"/>
    <m/>
    <m/>
    <m/>
    <m/>
    <m/>
    <m/>
    <m/>
    <m/>
    <m/>
    <m/>
  </r>
  <r>
    <x v="0"/>
    <x v="1"/>
    <x v="15"/>
    <x v="8"/>
    <n v="0"/>
    <n v="0"/>
    <n v="0"/>
    <n v="575870"/>
    <m/>
    <m/>
    <m/>
    <m/>
    <m/>
    <m/>
    <m/>
    <m/>
    <m/>
    <m/>
    <m/>
    <n v="0"/>
    <n v="0"/>
    <n v="0"/>
    <n v="0"/>
    <n v="0"/>
    <n v="0"/>
    <m/>
    <m/>
    <m/>
    <m/>
    <m/>
    <m/>
    <m/>
    <m/>
    <m/>
    <m/>
  </r>
  <r>
    <x v="0"/>
    <x v="1"/>
    <x v="16"/>
    <x v="8"/>
    <n v="0"/>
    <n v="2894499"/>
    <n v="0"/>
    <n v="666400"/>
    <m/>
    <m/>
    <m/>
    <m/>
    <m/>
    <m/>
    <m/>
    <m/>
    <m/>
    <m/>
    <m/>
    <n v="0"/>
    <n v="0"/>
    <n v="0"/>
    <n v="0"/>
    <n v="0"/>
    <n v="0"/>
    <m/>
    <m/>
    <m/>
    <m/>
    <m/>
    <m/>
    <m/>
    <m/>
    <m/>
    <m/>
  </r>
  <r>
    <x v="0"/>
    <x v="1"/>
    <x v="17"/>
    <x v="8"/>
    <n v="0"/>
    <m/>
    <n v="0"/>
    <n v="344050"/>
    <m/>
    <m/>
    <m/>
    <m/>
    <m/>
    <m/>
    <m/>
    <m/>
    <m/>
    <m/>
    <m/>
    <n v="0"/>
    <n v="0"/>
    <n v="0"/>
    <n v="0"/>
    <n v="0"/>
    <n v="0"/>
    <m/>
    <m/>
    <m/>
    <m/>
    <m/>
    <m/>
    <m/>
    <m/>
    <m/>
    <m/>
  </r>
  <r>
    <x v="0"/>
    <x v="1"/>
    <x v="18"/>
    <x v="8"/>
    <n v="0"/>
    <n v="2499710"/>
    <n v="0"/>
    <n v="344050"/>
    <m/>
    <m/>
    <m/>
    <m/>
    <m/>
    <m/>
    <m/>
    <m/>
    <m/>
    <m/>
    <m/>
    <n v="0"/>
    <n v="0"/>
    <n v="0"/>
    <n v="0"/>
    <n v="0"/>
    <n v="0"/>
    <m/>
    <m/>
    <m/>
    <m/>
    <m/>
    <m/>
    <m/>
    <m/>
    <m/>
    <m/>
  </r>
  <r>
    <x v="0"/>
    <x v="1"/>
    <x v="19"/>
    <x v="8"/>
    <n v="0"/>
    <n v="2463310"/>
    <n v="0"/>
    <n v="664050"/>
    <m/>
    <m/>
    <m/>
    <m/>
    <m/>
    <m/>
    <m/>
    <m/>
    <m/>
    <m/>
    <m/>
    <n v="0"/>
    <n v="0"/>
    <n v="0"/>
    <n v="0"/>
    <n v="0"/>
    <n v="0"/>
    <m/>
    <m/>
    <m/>
    <m/>
    <m/>
    <m/>
    <m/>
    <m/>
    <m/>
    <m/>
  </r>
  <r>
    <x v="0"/>
    <x v="1"/>
    <x v="20"/>
    <x v="8"/>
    <n v="0"/>
    <n v="3398144"/>
    <n v="0"/>
    <n v="0"/>
    <m/>
    <m/>
    <m/>
    <m/>
    <m/>
    <m/>
    <m/>
    <m/>
    <m/>
    <m/>
    <m/>
    <n v="0"/>
    <n v="0"/>
    <n v="0"/>
    <n v="0"/>
    <n v="0"/>
    <n v="0"/>
    <m/>
    <m/>
    <m/>
    <m/>
    <m/>
    <m/>
    <m/>
    <m/>
    <m/>
    <m/>
  </r>
  <r>
    <x v="0"/>
    <x v="1"/>
    <x v="21"/>
    <x v="8"/>
    <n v="0"/>
    <n v="0"/>
    <n v="0"/>
    <n v="255870"/>
    <m/>
    <m/>
    <m/>
    <m/>
    <m/>
    <m/>
    <m/>
    <m/>
    <m/>
    <m/>
    <m/>
    <n v="0"/>
    <n v="0"/>
    <n v="0"/>
    <n v="0"/>
    <n v="0"/>
    <n v="0"/>
    <m/>
    <m/>
    <m/>
    <m/>
    <m/>
    <m/>
    <m/>
    <m/>
    <m/>
    <m/>
  </r>
  <r>
    <x v="0"/>
    <x v="1"/>
    <x v="22"/>
    <x v="8"/>
    <n v="0"/>
    <n v="0"/>
    <n v="0"/>
    <n v="444050"/>
    <m/>
    <m/>
    <m/>
    <m/>
    <m/>
    <m/>
    <m/>
    <m/>
    <m/>
    <m/>
    <m/>
    <n v="0"/>
    <n v="0"/>
    <n v="0"/>
    <n v="0"/>
    <n v="0"/>
    <n v="0"/>
    <m/>
    <m/>
    <m/>
    <m/>
    <m/>
    <m/>
    <m/>
    <m/>
    <m/>
    <m/>
  </r>
  <r>
    <x v="0"/>
    <x v="1"/>
    <x v="23"/>
    <x v="8"/>
    <n v="0"/>
    <n v="0"/>
    <n v="0"/>
    <n v="0"/>
    <m/>
    <m/>
    <m/>
    <m/>
    <m/>
    <m/>
    <m/>
    <m/>
    <m/>
    <m/>
    <m/>
    <n v="0"/>
    <n v="0"/>
    <n v="0"/>
    <n v="0"/>
    <n v="0"/>
    <n v="0"/>
    <m/>
    <m/>
    <m/>
    <m/>
    <m/>
    <m/>
    <m/>
    <m/>
    <m/>
    <m/>
  </r>
  <r>
    <x v="0"/>
    <x v="1"/>
    <x v="24"/>
    <x v="8"/>
    <n v="0"/>
    <n v="0"/>
    <n v="0"/>
    <n v="100000"/>
    <m/>
    <m/>
    <m/>
    <m/>
    <m/>
    <m/>
    <m/>
    <m/>
    <m/>
    <m/>
    <m/>
    <n v="0"/>
    <n v="0"/>
    <n v="0"/>
    <n v="0"/>
    <n v="0"/>
    <n v="0"/>
    <m/>
    <m/>
    <m/>
    <m/>
    <m/>
    <m/>
    <m/>
    <m/>
    <m/>
    <m/>
  </r>
  <r>
    <x v="0"/>
    <x v="1"/>
    <x v="25"/>
    <x v="8"/>
    <n v="0"/>
    <n v="1626956"/>
    <n v="0"/>
    <n v="0"/>
    <m/>
    <m/>
    <m/>
    <m/>
    <m/>
    <m/>
    <m/>
    <m/>
    <m/>
    <m/>
    <m/>
    <n v="0"/>
    <n v="0"/>
    <n v="0"/>
    <n v="0"/>
    <n v="0"/>
    <n v="0"/>
    <m/>
    <m/>
    <m/>
    <m/>
    <m/>
    <m/>
    <m/>
    <m/>
    <m/>
    <m/>
  </r>
  <r>
    <x v="0"/>
    <x v="1"/>
    <x v="26"/>
    <x v="8"/>
    <n v="0"/>
    <n v="0"/>
    <n v="0"/>
    <n v="0"/>
    <m/>
    <m/>
    <m/>
    <m/>
    <m/>
    <m/>
    <m/>
    <m/>
    <m/>
    <m/>
    <m/>
    <n v="0"/>
    <n v="0"/>
    <n v="0"/>
    <n v="0"/>
    <n v="0"/>
    <n v="0"/>
    <m/>
    <m/>
    <m/>
    <m/>
    <m/>
    <m/>
    <m/>
    <m/>
    <m/>
    <m/>
  </r>
  <r>
    <x v="0"/>
    <x v="1"/>
    <x v="27"/>
    <x v="8"/>
    <n v="0"/>
    <n v="0"/>
    <n v="0"/>
    <n v="0"/>
    <m/>
    <m/>
    <m/>
    <m/>
    <m/>
    <m/>
    <m/>
    <m/>
    <m/>
    <m/>
    <m/>
    <n v="0"/>
    <n v="0"/>
    <n v="0"/>
    <n v="0"/>
    <n v="0"/>
    <n v="0"/>
    <m/>
    <m/>
    <m/>
    <m/>
    <m/>
    <m/>
    <m/>
    <m/>
    <m/>
    <m/>
  </r>
  <r>
    <x v="0"/>
    <x v="0"/>
    <x v="0"/>
    <x v="9"/>
    <n v="6026000"/>
    <n v="8575957"/>
    <n v="0"/>
    <n v="0"/>
    <m/>
    <m/>
    <m/>
    <m/>
    <m/>
    <m/>
    <m/>
    <m/>
    <m/>
    <m/>
    <m/>
    <n v="0"/>
    <n v="0"/>
    <n v="0"/>
    <n v="0"/>
    <n v="0"/>
    <n v="0"/>
    <m/>
    <m/>
    <m/>
    <m/>
    <m/>
    <m/>
    <m/>
    <m/>
    <m/>
    <m/>
  </r>
  <r>
    <x v="0"/>
    <x v="0"/>
    <x v="1"/>
    <x v="9"/>
    <n v="6366847"/>
    <n v="6344882"/>
    <n v="0"/>
    <n v="0"/>
    <m/>
    <m/>
    <m/>
    <m/>
    <m/>
    <m/>
    <m/>
    <m/>
    <m/>
    <m/>
    <m/>
    <n v="0"/>
    <n v="0"/>
    <n v="0"/>
    <n v="0"/>
    <n v="0"/>
    <n v="0"/>
    <m/>
    <m/>
    <m/>
    <m/>
    <m/>
    <m/>
    <m/>
    <m/>
    <m/>
    <m/>
  </r>
  <r>
    <x v="0"/>
    <x v="0"/>
    <x v="2"/>
    <x v="9"/>
    <n v="0"/>
    <n v="2525000"/>
    <n v="6691067"/>
    <n v="0"/>
    <m/>
    <m/>
    <m/>
    <m/>
    <m/>
    <m/>
    <m/>
    <m/>
    <m/>
    <m/>
    <m/>
    <n v="0"/>
    <n v="0"/>
    <n v="0"/>
    <n v="0"/>
    <n v="0"/>
    <n v="0"/>
    <m/>
    <m/>
    <m/>
    <m/>
    <m/>
    <m/>
    <m/>
    <m/>
    <m/>
    <m/>
  </r>
  <r>
    <x v="0"/>
    <x v="0"/>
    <x v="3"/>
    <x v="9"/>
    <n v="3797376"/>
    <n v="5142349"/>
    <n v="0"/>
    <n v="0"/>
    <m/>
    <m/>
    <m/>
    <m/>
    <m/>
    <m/>
    <m/>
    <m/>
    <m/>
    <m/>
    <m/>
    <n v="0"/>
    <n v="0"/>
    <n v="0"/>
    <n v="0"/>
    <n v="0"/>
    <n v="0"/>
    <m/>
    <m/>
    <m/>
    <m/>
    <m/>
    <m/>
    <m/>
    <m/>
    <m/>
    <m/>
  </r>
  <r>
    <x v="0"/>
    <x v="0"/>
    <x v="4"/>
    <x v="9"/>
    <n v="4692913"/>
    <n v="0"/>
    <n v="0"/>
    <n v="0"/>
    <m/>
    <m/>
    <m/>
    <m/>
    <m/>
    <m/>
    <m/>
    <m/>
    <m/>
    <m/>
    <m/>
    <n v="0"/>
    <n v="0"/>
    <n v="0"/>
    <n v="0"/>
    <n v="0"/>
    <n v="0"/>
    <m/>
    <m/>
    <m/>
    <m/>
    <m/>
    <m/>
    <m/>
    <m/>
    <m/>
    <m/>
  </r>
  <r>
    <x v="0"/>
    <x v="0"/>
    <x v="5"/>
    <x v="9"/>
    <n v="3545406"/>
    <n v="0"/>
    <n v="2192012"/>
    <n v="0"/>
    <m/>
    <m/>
    <m/>
    <m/>
    <m/>
    <m/>
    <m/>
    <m/>
    <m/>
    <m/>
    <m/>
    <n v="0"/>
    <n v="0"/>
    <n v="0"/>
    <n v="0"/>
    <n v="0"/>
    <n v="0"/>
    <m/>
    <m/>
    <m/>
    <m/>
    <m/>
    <m/>
    <m/>
    <m/>
    <m/>
    <m/>
  </r>
  <r>
    <x v="0"/>
    <x v="0"/>
    <x v="6"/>
    <x v="9"/>
    <n v="5685733"/>
    <n v="2793741"/>
    <n v="0"/>
    <n v="0"/>
    <m/>
    <m/>
    <m/>
    <m/>
    <m/>
    <m/>
    <m/>
    <m/>
    <m/>
    <m/>
    <m/>
    <n v="0"/>
    <n v="0"/>
    <n v="0"/>
    <n v="0"/>
    <n v="0"/>
    <n v="0"/>
    <m/>
    <m/>
    <m/>
    <m/>
    <m/>
    <m/>
    <m/>
    <m/>
    <m/>
    <m/>
  </r>
  <r>
    <x v="0"/>
    <x v="0"/>
    <x v="7"/>
    <x v="9"/>
    <n v="1371174"/>
    <n v="0"/>
    <n v="0"/>
    <n v="0"/>
    <m/>
    <m/>
    <m/>
    <m/>
    <m/>
    <m/>
    <m/>
    <m/>
    <m/>
    <m/>
    <m/>
    <n v="0"/>
    <n v="0"/>
    <n v="0"/>
    <n v="0"/>
    <n v="0"/>
    <n v="0"/>
    <m/>
    <m/>
    <m/>
    <m/>
    <m/>
    <m/>
    <m/>
    <m/>
    <m/>
    <m/>
  </r>
  <r>
    <x v="0"/>
    <x v="0"/>
    <x v="8"/>
    <x v="9"/>
    <n v="778733"/>
    <n v="2553321"/>
    <n v="1580250"/>
    <n v="0"/>
    <m/>
    <m/>
    <m/>
    <m/>
    <m/>
    <m/>
    <m/>
    <m/>
    <m/>
    <m/>
    <m/>
    <n v="0"/>
    <n v="0"/>
    <n v="0"/>
    <n v="0"/>
    <n v="0"/>
    <n v="0"/>
    <m/>
    <m/>
    <m/>
    <m/>
    <m/>
    <m/>
    <m/>
    <m/>
    <m/>
    <m/>
  </r>
  <r>
    <x v="0"/>
    <x v="0"/>
    <x v="9"/>
    <x v="9"/>
    <n v="2485062"/>
    <n v="3042500"/>
    <n v="750000"/>
    <n v="0"/>
    <m/>
    <m/>
    <m/>
    <m/>
    <m/>
    <m/>
    <m/>
    <m/>
    <m/>
    <m/>
    <m/>
    <n v="0"/>
    <n v="0"/>
    <n v="0"/>
    <n v="0"/>
    <n v="0"/>
    <n v="0"/>
    <m/>
    <m/>
    <m/>
    <m/>
    <m/>
    <m/>
    <m/>
    <m/>
    <m/>
    <m/>
  </r>
  <r>
    <x v="0"/>
    <x v="0"/>
    <x v="10"/>
    <x v="9"/>
    <n v="2468023"/>
    <n v="5974795"/>
    <n v="0"/>
    <n v="0"/>
    <m/>
    <m/>
    <m/>
    <m/>
    <m/>
    <m/>
    <m/>
    <m/>
    <m/>
    <m/>
    <m/>
    <n v="0"/>
    <n v="0"/>
    <n v="0"/>
    <n v="0"/>
    <n v="0"/>
    <n v="0"/>
    <m/>
    <m/>
    <m/>
    <m/>
    <m/>
    <m/>
    <m/>
    <m/>
    <m/>
    <m/>
  </r>
  <r>
    <x v="0"/>
    <x v="0"/>
    <x v="11"/>
    <x v="9"/>
    <n v="6532282"/>
    <n v="2362345"/>
    <n v="0"/>
    <n v="0"/>
    <m/>
    <m/>
    <m/>
    <m/>
    <m/>
    <m/>
    <m/>
    <m/>
    <m/>
    <m/>
    <m/>
    <n v="0"/>
    <n v="0"/>
    <n v="0"/>
    <n v="0"/>
    <n v="0"/>
    <n v="0"/>
    <m/>
    <m/>
    <m/>
    <m/>
    <m/>
    <m/>
    <m/>
    <m/>
    <m/>
    <m/>
  </r>
  <r>
    <x v="0"/>
    <x v="0"/>
    <x v="12"/>
    <x v="9"/>
    <n v="4184043"/>
    <n v="0"/>
    <n v="0"/>
    <n v="0"/>
    <m/>
    <m/>
    <m/>
    <m/>
    <m/>
    <m/>
    <m/>
    <m/>
    <m/>
    <m/>
    <m/>
    <n v="0"/>
    <n v="0"/>
    <n v="0"/>
    <n v="0"/>
    <n v="0"/>
    <n v="0"/>
    <m/>
    <m/>
    <m/>
    <m/>
    <m/>
    <m/>
    <m/>
    <m/>
    <m/>
    <m/>
  </r>
  <r>
    <x v="0"/>
    <x v="0"/>
    <x v="13"/>
    <x v="9"/>
    <n v="9365692"/>
    <n v="0"/>
    <n v="0"/>
    <n v="0"/>
    <m/>
    <m/>
    <m/>
    <m/>
    <m/>
    <m/>
    <m/>
    <m/>
    <m/>
    <m/>
    <m/>
    <n v="0"/>
    <n v="0"/>
    <n v="0"/>
    <n v="0"/>
    <n v="0"/>
    <n v="0"/>
    <m/>
    <m/>
    <m/>
    <m/>
    <m/>
    <m/>
    <m/>
    <m/>
    <m/>
    <m/>
  </r>
  <r>
    <x v="0"/>
    <x v="0"/>
    <x v="14"/>
    <x v="9"/>
    <n v="4089582"/>
    <n v="3861722"/>
    <n v="0"/>
    <n v="0"/>
    <m/>
    <m/>
    <m/>
    <m/>
    <m/>
    <m/>
    <m/>
    <m/>
    <m/>
    <m/>
    <m/>
    <n v="0"/>
    <n v="0"/>
    <n v="0"/>
    <n v="0"/>
    <n v="0"/>
    <n v="0"/>
    <m/>
    <m/>
    <m/>
    <m/>
    <m/>
    <m/>
    <m/>
    <m/>
    <m/>
    <m/>
  </r>
  <r>
    <x v="0"/>
    <x v="1"/>
    <x v="15"/>
    <x v="9"/>
    <n v="2818888"/>
    <n v="0"/>
    <n v="10246656"/>
    <n v="0"/>
    <m/>
    <m/>
    <m/>
    <m/>
    <m/>
    <m/>
    <m/>
    <m/>
    <m/>
    <m/>
    <m/>
    <n v="0"/>
    <n v="0"/>
    <n v="0"/>
    <n v="0"/>
    <n v="0"/>
    <n v="0"/>
    <m/>
    <m/>
    <m/>
    <m/>
    <m/>
    <m/>
    <m/>
    <m/>
    <m/>
    <m/>
  </r>
  <r>
    <x v="0"/>
    <x v="1"/>
    <x v="16"/>
    <x v="9"/>
    <n v="9851669"/>
    <n v="3000000"/>
    <n v="5621708"/>
    <n v="0"/>
    <m/>
    <m/>
    <m/>
    <m/>
    <m/>
    <m/>
    <m/>
    <m/>
    <m/>
    <m/>
    <m/>
    <n v="0"/>
    <n v="0"/>
    <n v="0"/>
    <n v="0"/>
    <n v="0"/>
    <n v="0"/>
    <m/>
    <m/>
    <m/>
    <m/>
    <m/>
    <m/>
    <m/>
    <m/>
    <m/>
    <m/>
  </r>
  <r>
    <x v="0"/>
    <x v="1"/>
    <x v="17"/>
    <x v="9"/>
    <n v="5033237"/>
    <n v="6013032"/>
    <n v="9594853"/>
    <n v="0"/>
    <m/>
    <m/>
    <m/>
    <m/>
    <m/>
    <m/>
    <m/>
    <m/>
    <m/>
    <m/>
    <m/>
    <n v="0"/>
    <n v="0"/>
    <n v="0"/>
    <n v="0"/>
    <n v="0"/>
    <n v="0"/>
    <m/>
    <m/>
    <m/>
    <m/>
    <m/>
    <m/>
    <m/>
    <m/>
    <m/>
    <m/>
  </r>
  <r>
    <x v="0"/>
    <x v="1"/>
    <x v="18"/>
    <x v="9"/>
    <n v="5942869"/>
    <n v="12259390"/>
    <n v="0"/>
    <n v="0"/>
    <m/>
    <m/>
    <m/>
    <m/>
    <m/>
    <m/>
    <m/>
    <m/>
    <m/>
    <m/>
    <m/>
    <n v="0"/>
    <n v="0"/>
    <n v="0"/>
    <n v="0"/>
    <n v="0"/>
    <n v="0"/>
    <m/>
    <m/>
    <m/>
    <m/>
    <m/>
    <m/>
    <m/>
    <m/>
    <m/>
    <m/>
  </r>
  <r>
    <x v="0"/>
    <x v="1"/>
    <x v="19"/>
    <x v="9"/>
    <n v="0"/>
    <n v="2348031"/>
    <n v="11466311"/>
    <n v="0"/>
    <m/>
    <m/>
    <m/>
    <m/>
    <m/>
    <m/>
    <m/>
    <m/>
    <m/>
    <m/>
    <m/>
    <n v="0"/>
    <n v="0"/>
    <n v="0"/>
    <n v="0"/>
    <n v="0"/>
    <n v="0"/>
    <m/>
    <m/>
    <m/>
    <m/>
    <m/>
    <m/>
    <m/>
    <m/>
    <m/>
    <m/>
  </r>
  <r>
    <x v="0"/>
    <x v="1"/>
    <x v="20"/>
    <x v="9"/>
    <n v="6896767"/>
    <n v="1220326"/>
    <n v="1141000"/>
    <n v="0"/>
    <m/>
    <m/>
    <m/>
    <m/>
    <m/>
    <m/>
    <m/>
    <m/>
    <m/>
    <m/>
    <m/>
    <n v="0"/>
    <n v="0"/>
    <n v="0"/>
    <n v="0"/>
    <n v="0"/>
    <n v="0"/>
    <m/>
    <m/>
    <m/>
    <m/>
    <m/>
    <m/>
    <m/>
    <m/>
    <m/>
    <m/>
  </r>
  <r>
    <x v="0"/>
    <x v="1"/>
    <x v="21"/>
    <x v="9"/>
    <n v="0"/>
    <n v="0"/>
    <n v="0"/>
    <n v="0"/>
    <m/>
    <m/>
    <m/>
    <m/>
    <m/>
    <m/>
    <m/>
    <m/>
    <m/>
    <m/>
    <m/>
    <n v="0"/>
    <n v="0"/>
    <n v="0"/>
    <n v="0"/>
    <n v="0"/>
    <n v="0"/>
    <m/>
    <m/>
    <m/>
    <m/>
    <m/>
    <m/>
    <m/>
    <m/>
    <m/>
    <m/>
  </r>
  <r>
    <x v="0"/>
    <x v="1"/>
    <x v="22"/>
    <x v="9"/>
    <n v="600000"/>
    <n v="0"/>
    <n v="7993370"/>
    <n v="0"/>
    <m/>
    <m/>
    <m/>
    <m/>
    <m/>
    <m/>
    <m/>
    <m/>
    <m/>
    <m/>
    <m/>
    <n v="0"/>
    <n v="0"/>
    <n v="0"/>
    <n v="0"/>
    <n v="0"/>
    <n v="0"/>
    <m/>
    <m/>
    <m/>
    <m/>
    <m/>
    <m/>
    <m/>
    <m/>
    <m/>
    <m/>
  </r>
  <r>
    <x v="0"/>
    <x v="1"/>
    <x v="23"/>
    <x v="9"/>
    <n v="1510150"/>
    <n v="1042290"/>
    <n v="0"/>
    <n v="0"/>
    <m/>
    <m/>
    <m/>
    <m/>
    <m/>
    <m/>
    <m/>
    <m/>
    <m/>
    <m/>
    <m/>
    <n v="0"/>
    <n v="0"/>
    <n v="0"/>
    <n v="0"/>
    <n v="0"/>
    <n v="0"/>
    <m/>
    <m/>
    <m/>
    <m/>
    <m/>
    <m/>
    <m/>
    <m/>
    <m/>
    <m/>
  </r>
  <r>
    <x v="0"/>
    <x v="1"/>
    <x v="24"/>
    <x v="9"/>
    <n v="0"/>
    <n v="873597"/>
    <n v="9038248"/>
    <n v="0"/>
    <m/>
    <m/>
    <m/>
    <m/>
    <m/>
    <m/>
    <m/>
    <m/>
    <m/>
    <m/>
    <m/>
    <n v="0"/>
    <n v="0"/>
    <n v="0"/>
    <n v="0"/>
    <n v="0"/>
    <n v="0"/>
    <m/>
    <m/>
    <m/>
    <m/>
    <m/>
    <m/>
    <m/>
    <m/>
    <m/>
    <m/>
  </r>
  <r>
    <x v="0"/>
    <x v="1"/>
    <x v="25"/>
    <x v="9"/>
    <n v="1820216"/>
    <n v="0"/>
    <n v="12018916"/>
    <n v="0"/>
    <m/>
    <m/>
    <m/>
    <m/>
    <m/>
    <m/>
    <m/>
    <m/>
    <m/>
    <m/>
    <m/>
    <n v="0"/>
    <n v="0"/>
    <n v="0"/>
    <n v="0"/>
    <n v="0"/>
    <n v="0"/>
    <m/>
    <m/>
    <m/>
    <m/>
    <m/>
    <m/>
    <m/>
    <m/>
    <m/>
    <m/>
  </r>
  <r>
    <x v="0"/>
    <x v="1"/>
    <x v="26"/>
    <x v="9"/>
    <n v="0"/>
    <n v="1575000"/>
    <n v="4428430"/>
    <n v="0"/>
    <m/>
    <m/>
    <m/>
    <m/>
    <m/>
    <m/>
    <m/>
    <m/>
    <m/>
    <m/>
    <m/>
    <n v="0"/>
    <n v="0"/>
    <n v="0"/>
    <n v="0"/>
    <n v="0"/>
    <n v="0"/>
    <m/>
    <m/>
    <m/>
    <m/>
    <m/>
    <m/>
    <m/>
    <m/>
    <m/>
    <m/>
  </r>
  <r>
    <x v="0"/>
    <x v="1"/>
    <x v="27"/>
    <x v="9"/>
    <n v="3649464"/>
    <n v="0"/>
    <n v="2811866"/>
    <n v="0"/>
    <m/>
    <m/>
    <m/>
    <m/>
    <m/>
    <m/>
    <m/>
    <m/>
    <m/>
    <m/>
    <m/>
    <n v="0"/>
    <n v="0"/>
    <n v="0"/>
    <n v="0"/>
    <n v="0"/>
    <n v="0"/>
    <m/>
    <m/>
    <m/>
    <m/>
    <m/>
    <m/>
    <m/>
    <m/>
    <m/>
    <m/>
  </r>
  <r>
    <x v="0"/>
    <x v="0"/>
    <x v="0"/>
    <x v="10"/>
    <n v="0"/>
    <n v="0"/>
    <n v="0"/>
    <n v="0"/>
    <m/>
    <m/>
    <m/>
    <m/>
    <m/>
    <m/>
    <m/>
    <m/>
    <m/>
    <m/>
    <m/>
    <n v="0"/>
    <n v="0"/>
    <n v="0"/>
    <n v="0"/>
    <n v="0"/>
    <n v="0"/>
    <m/>
    <m/>
    <m/>
    <m/>
    <m/>
    <m/>
    <m/>
    <m/>
    <m/>
    <m/>
  </r>
  <r>
    <x v="0"/>
    <x v="0"/>
    <x v="1"/>
    <x v="10"/>
    <n v="0"/>
    <n v="0"/>
    <n v="0"/>
    <n v="0"/>
    <m/>
    <m/>
    <m/>
    <m/>
    <m/>
    <m/>
    <m/>
    <m/>
    <m/>
    <m/>
    <m/>
    <n v="0"/>
    <n v="0"/>
    <n v="0"/>
    <n v="0"/>
    <n v="0"/>
    <n v="0"/>
    <m/>
    <m/>
    <m/>
    <m/>
    <m/>
    <m/>
    <m/>
    <m/>
    <m/>
    <m/>
  </r>
  <r>
    <x v="0"/>
    <x v="0"/>
    <x v="2"/>
    <x v="10"/>
    <n v="0"/>
    <n v="0"/>
    <n v="0"/>
    <n v="0"/>
    <m/>
    <m/>
    <m/>
    <m/>
    <m/>
    <m/>
    <m/>
    <m/>
    <m/>
    <m/>
    <m/>
    <n v="0"/>
    <n v="0"/>
    <n v="0"/>
    <n v="0"/>
    <n v="0"/>
    <n v="0"/>
    <m/>
    <m/>
    <m/>
    <m/>
    <m/>
    <m/>
    <m/>
    <m/>
    <m/>
    <m/>
  </r>
  <r>
    <x v="0"/>
    <x v="0"/>
    <x v="3"/>
    <x v="10"/>
    <n v="0"/>
    <n v="0"/>
    <n v="0"/>
    <n v="0"/>
    <m/>
    <m/>
    <m/>
    <m/>
    <m/>
    <m/>
    <m/>
    <m/>
    <m/>
    <m/>
    <m/>
    <n v="0"/>
    <n v="0"/>
    <n v="0"/>
    <n v="0"/>
    <n v="0"/>
    <n v="0"/>
    <m/>
    <m/>
    <m/>
    <m/>
    <m/>
    <m/>
    <m/>
    <m/>
    <m/>
    <m/>
  </r>
  <r>
    <x v="0"/>
    <x v="0"/>
    <x v="4"/>
    <x v="10"/>
    <n v="0"/>
    <n v="0"/>
    <n v="0"/>
    <n v="0"/>
    <m/>
    <m/>
    <m/>
    <m/>
    <m/>
    <m/>
    <m/>
    <m/>
    <m/>
    <m/>
    <m/>
    <n v="0"/>
    <n v="0"/>
    <n v="0"/>
    <n v="0"/>
    <n v="0"/>
    <n v="0"/>
    <m/>
    <m/>
    <m/>
    <m/>
    <m/>
    <m/>
    <m/>
    <m/>
    <m/>
    <m/>
  </r>
  <r>
    <x v="0"/>
    <x v="0"/>
    <x v="5"/>
    <x v="10"/>
    <n v="0"/>
    <n v="0"/>
    <n v="0"/>
    <n v="0"/>
    <m/>
    <m/>
    <m/>
    <m/>
    <m/>
    <m/>
    <m/>
    <m/>
    <m/>
    <m/>
    <m/>
    <n v="0"/>
    <n v="0"/>
    <n v="0"/>
    <n v="0"/>
    <n v="0"/>
    <n v="0"/>
    <m/>
    <m/>
    <m/>
    <m/>
    <m/>
    <m/>
    <m/>
    <m/>
    <m/>
    <m/>
  </r>
  <r>
    <x v="0"/>
    <x v="0"/>
    <x v="6"/>
    <x v="10"/>
    <n v="0"/>
    <n v="0"/>
    <n v="0"/>
    <n v="0"/>
    <m/>
    <m/>
    <m/>
    <m/>
    <m/>
    <m/>
    <m/>
    <m/>
    <m/>
    <m/>
    <m/>
    <n v="0"/>
    <n v="0"/>
    <n v="0"/>
    <n v="0"/>
    <n v="0"/>
    <n v="0"/>
    <m/>
    <m/>
    <m/>
    <m/>
    <m/>
    <m/>
    <m/>
    <m/>
    <m/>
    <m/>
  </r>
  <r>
    <x v="0"/>
    <x v="0"/>
    <x v="7"/>
    <x v="10"/>
    <n v="0"/>
    <n v="0"/>
    <n v="0"/>
    <n v="0"/>
    <m/>
    <m/>
    <m/>
    <m/>
    <m/>
    <m/>
    <m/>
    <m/>
    <m/>
    <m/>
    <m/>
    <n v="0"/>
    <n v="0"/>
    <n v="0"/>
    <n v="0"/>
    <n v="0"/>
    <n v="0"/>
    <m/>
    <m/>
    <m/>
    <m/>
    <m/>
    <m/>
    <m/>
    <m/>
    <m/>
    <m/>
  </r>
  <r>
    <x v="0"/>
    <x v="0"/>
    <x v="8"/>
    <x v="10"/>
    <n v="0"/>
    <n v="0"/>
    <n v="0"/>
    <n v="0"/>
    <m/>
    <m/>
    <m/>
    <m/>
    <m/>
    <m/>
    <m/>
    <m/>
    <m/>
    <m/>
    <m/>
    <n v="0"/>
    <n v="0"/>
    <n v="0"/>
    <n v="0"/>
    <n v="0"/>
    <n v="0"/>
    <m/>
    <m/>
    <m/>
    <m/>
    <m/>
    <m/>
    <m/>
    <m/>
    <m/>
    <m/>
  </r>
  <r>
    <x v="0"/>
    <x v="0"/>
    <x v="9"/>
    <x v="10"/>
    <n v="0"/>
    <n v="0"/>
    <n v="0"/>
    <n v="0"/>
    <m/>
    <m/>
    <m/>
    <m/>
    <m/>
    <m/>
    <m/>
    <m/>
    <m/>
    <m/>
    <m/>
    <n v="0"/>
    <n v="0"/>
    <n v="0"/>
    <n v="0"/>
    <n v="0"/>
    <n v="0"/>
    <m/>
    <m/>
    <m/>
    <m/>
    <m/>
    <m/>
    <m/>
    <m/>
    <m/>
    <m/>
  </r>
  <r>
    <x v="0"/>
    <x v="0"/>
    <x v="10"/>
    <x v="10"/>
    <n v="0"/>
    <n v="0"/>
    <n v="0"/>
    <n v="0"/>
    <m/>
    <m/>
    <m/>
    <m/>
    <m/>
    <m/>
    <m/>
    <m/>
    <m/>
    <m/>
    <m/>
    <n v="0"/>
    <n v="0"/>
    <n v="0"/>
    <n v="0"/>
    <n v="0"/>
    <n v="0"/>
    <m/>
    <m/>
    <m/>
    <m/>
    <m/>
    <m/>
    <m/>
    <m/>
    <m/>
    <m/>
  </r>
  <r>
    <x v="0"/>
    <x v="0"/>
    <x v="11"/>
    <x v="10"/>
    <n v="0"/>
    <n v="0"/>
    <n v="0"/>
    <n v="0"/>
    <m/>
    <m/>
    <m/>
    <m/>
    <m/>
    <m/>
    <m/>
    <m/>
    <m/>
    <m/>
    <m/>
    <n v="0"/>
    <n v="0"/>
    <n v="0"/>
    <n v="0"/>
    <n v="0"/>
    <n v="0"/>
    <m/>
    <m/>
    <m/>
    <m/>
    <m/>
    <m/>
    <m/>
    <m/>
    <m/>
    <m/>
  </r>
  <r>
    <x v="0"/>
    <x v="0"/>
    <x v="12"/>
    <x v="10"/>
    <n v="0"/>
    <n v="0"/>
    <n v="0"/>
    <n v="0"/>
    <m/>
    <m/>
    <m/>
    <m/>
    <m/>
    <m/>
    <m/>
    <m/>
    <m/>
    <m/>
    <m/>
    <n v="0"/>
    <n v="0"/>
    <n v="0"/>
    <n v="0"/>
    <n v="0"/>
    <n v="0"/>
    <m/>
    <m/>
    <m/>
    <m/>
    <m/>
    <m/>
    <m/>
    <m/>
    <m/>
    <m/>
  </r>
  <r>
    <x v="0"/>
    <x v="0"/>
    <x v="13"/>
    <x v="10"/>
    <n v="0"/>
    <n v="0"/>
    <n v="0"/>
    <n v="0"/>
    <m/>
    <m/>
    <m/>
    <m/>
    <m/>
    <m/>
    <m/>
    <m/>
    <m/>
    <m/>
    <m/>
    <n v="0"/>
    <n v="0"/>
    <n v="0"/>
    <n v="0"/>
    <n v="0"/>
    <n v="0"/>
    <m/>
    <m/>
    <m/>
    <m/>
    <m/>
    <m/>
    <m/>
    <m/>
    <m/>
    <m/>
  </r>
  <r>
    <x v="0"/>
    <x v="0"/>
    <x v="14"/>
    <x v="10"/>
    <n v="0"/>
    <n v="0"/>
    <n v="0"/>
    <n v="0"/>
    <m/>
    <m/>
    <m/>
    <m/>
    <m/>
    <m/>
    <m/>
    <m/>
    <m/>
    <m/>
    <m/>
    <n v="0"/>
    <n v="0"/>
    <n v="0"/>
    <n v="0"/>
    <n v="0"/>
    <n v="0"/>
    <m/>
    <m/>
    <m/>
    <m/>
    <m/>
    <m/>
    <m/>
    <m/>
    <m/>
    <m/>
  </r>
  <r>
    <x v="0"/>
    <x v="1"/>
    <x v="15"/>
    <x v="10"/>
    <n v="0"/>
    <n v="0"/>
    <n v="0"/>
    <n v="0"/>
    <m/>
    <m/>
    <m/>
    <m/>
    <m/>
    <m/>
    <m/>
    <m/>
    <m/>
    <m/>
    <m/>
    <n v="0"/>
    <n v="0"/>
    <n v="0"/>
    <n v="0"/>
    <n v="0"/>
    <n v="0"/>
    <m/>
    <m/>
    <m/>
    <m/>
    <m/>
    <m/>
    <m/>
    <m/>
    <m/>
    <m/>
  </r>
  <r>
    <x v="0"/>
    <x v="1"/>
    <x v="16"/>
    <x v="10"/>
    <n v="0"/>
    <n v="0"/>
    <n v="0"/>
    <n v="0"/>
    <m/>
    <m/>
    <m/>
    <m/>
    <m/>
    <m/>
    <m/>
    <m/>
    <m/>
    <m/>
    <m/>
    <n v="0"/>
    <n v="0"/>
    <n v="0"/>
    <n v="0"/>
    <n v="0"/>
    <n v="0"/>
    <m/>
    <m/>
    <m/>
    <m/>
    <m/>
    <m/>
    <m/>
    <m/>
    <m/>
    <m/>
  </r>
  <r>
    <x v="0"/>
    <x v="1"/>
    <x v="17"/>
    <x v="10"/>
    <n v="0"/>
    <n v="0"/>
    <n v="0"/>
    <n v="0"/>
    <m/>
    <m/>
    <m/>
    <m/>
    <m/>
    <m/>
    <m/>
    <m/>
    <m/>
    <m/>
    <m/>
    <n v="0"/>
    <n v="0"/>
    <n v="0"/>
    <n v="0"/>
    <n v="0"/>
    <n v="0"/>
    <m/>
    <m/>
    <m/>
    <m/>
    <m/>
    <m/>
    <m/>
    <m/>
    <m/>
    <m/>
  </r>
  <r>
    <x v="0"/>
    <x v="1"/>
    <x v="18"/>
    <x v="10"/>
    <n v="0"/>
    <n v="0"/>
    <n v="0"/>
    <n v="0"/>
    <m/>
    <m/>
    <m/>
    <m/>
    <m/>
    <m/>
    <m/>
    <m/>
    <m/>
    <m/>
    <m/>
    <n v="0"/>
    <n v="0"/>
    <n v="0"/>
    <n v="0"/>
    <n v="0"/>
    <n v="0"/>
    <m/>
    <m/>
    <m/>
    <m/>
    <m/>
    <m/>
    <m/>
    <m/>
    <m/>
    <m/>
  </r>
  <r>
    <x v="0"/>
    <x v="1"/>
    <x v="19"/>
    <x v="10"/>
    <n v="0"/>
    <n v="0"/>
    <n v="0"/>
    <n v="0"/>
    <m/>
    <m/>
    <m/>
    <m/>
    <m/>
    <m/>
    <m/>
    <m/>
    <m/>
    <m/>
    <m/>
    <n v="0"/>
    <n v="0"/>
    <n v="0"/>
    <n v="0"/>
    <n v="0"/>
    <n v="0"/>
    <m/>
    <m/>
    <m/>
    <m/>
    <m/>
    <m/>
    <m/>
    <m/>
    <m/>
    <m/>
  </r>
  <r>
    <x v="0"/>
    <x v="1"/>
    <x v="20"/>
    <x v="10"/>
    <n v="0"/>
    <n v="0"/>
    <n v="0"/>
    <n v="0"/>
    <m/>
    <m/>
    <m/>
    <m/>
    <m/>
    <m/>
    <m/>
    <m/>
    <m/>
    <m/>
    <m/>
    <n v="0"/>
    <n v="0"/>
    <n v="0"/>
    <n v="0"/>
    <n v="0"/>
    <n v="0"/>
    <m/>
    <m/>
    <m/>
    <m/>
    <m/>
    <m/>
    <m/>
    <m/>
    <m/>
    <m/>
  </r>
  <r>
    <x v="0"/>
    <x v="1"/>
    <x v="21"/>
    <x v="10"/>
    <n v="0"/>
    <n v="0"/>
    <n v="0"/>
    <n v="0"/>
    <m/>
    <m/>
    <m/>
    <m/>
    <m/>
    <m/>
    <m/>
    <m/>
    <m/>
    <m/>
    <m/>
    <n v="0"/>
    <n v="0"/>
    <n v="0"/>
    <n v="0"/>
    <n v="0"/>
    <n v="0"/>
    <m/>
    <m/>
    <m/>
    <m/>
    <m/>
    <m/>
    <m/>
    <m/>
    <m/>
    <m/>
  </r>
  <r>
    <x v="0"/>
    <x v="1"/>
    <x v="22"/>
    <x v="10"/>
    <n v="0"/>
    <n v="0"/>
    <n v="0"/>
    <n v="0"/>
    <m/>
    <m/>
    <m/>
    <m/>
    <m/>
    <m/>
    <m/>
    <m/>
    <m/>
    <m/>
    <m/>
    <n v="0"/>
    <n v="0"/>
    <n v="0"/>
    <n v="0"/>
    <n v="0"/>
    <n v="0"/>
    <m/>
    <m/>
    <m/>
    <m/>
    <m/>
    <m/>
    <m/>
    <m/>
    <m/>
    <m/>
  </r>
  <r>
    <x v="0"/>
    <x v="1"/>
    <x v="23"/>
    <x v="10"/>
    <n v="0"/>
    <n v="0"/>
    <n v="0"/>
    <n v="0"/>
    <m/>
    <m/>
    <m/>
    <m/>
    <m/>
    <m/>
    <m/>
    <m/>
    <m/>
    <m/>
    <m/>
    <n v="0"/>
    <n v="0"/>
    <n v="0"/>
    <n v="0"/>
    <n v="0"/>
    <n v="0"/>
    <m/>
    <m/>
    <m/>
    <m/>
    <m/>
    <m/>
    <m/>
    <m/>
    <m/>
    <m/>
  </r>
  <r>
    <x v="0"/>
    <x v="1"/>
    <x v="24"/>
    <x v="10"/>
    <n v="0"/>
    <n v="0"/>
    <n v="0"/>
    <n v="0"/>
    <m/>
    <m/>
    <m/>
    <m/>
    <m/>
    <m/>
    <m/>
    <m/>
    <m/>
    <m/>
    <m/>
    <n v="0"/>
    <n v="0"/>
    <n v="0"/>
    <n v="0"/>
    <n v="0"/>
    <n v="0"/>
    <m/>
    <m/>
    <m/>
    <m/>
    <m/>
    <m/>
    <m/>
    <m/>
    <m/>
    <m/>
  </r>
  <r>
    <x v="0"/>
    <x v="1"/>
    <x v="25"/>
    <x v="10"/>
    <n v="0"/>
    <n v="0"/>
    <n v="0"/>
    <n v="0"/>
    <m/>
    <m/>
    <m/>
    <m/>
    <m/>
    <m/>
    <m/>
    <m/>
    <m/>
    <m/>
    <m/>
    <n v="0"/>
    <n v="0"/>
    <n v="0"/>
    <n v="0"/>
    <n v="0"/>
    <n v="0"/>
    <m/>
    <m/>
    <m/>
    <m/>
    <m/>
    <m/>
    <m/>
    <m/>
    <m/>
    <m/>
  </r>
  <r>
    <x v="0"/>
    <x v="1"/>
    <x v="26"/>
    <x v="10"/>
    <n v="0"/>
    <n v="0"/>
    <n v="0"/>
    <n v="0"/>
    <m/>
    <m/>
    <m/>
    <m/>
    <m/>
    <m/>
    <m/>
    <m/>
    <m/>
    <m/>
    <m/>
    <n v="0"/>
    <n v="0"/>
    <n v="0"/>
    <n v="0"/>
    <n v="0"/>
    <n v="0"/>
    <m/>
    <m/>
    <m/>
    <m/>
    <m/>
    <m/>
    <m/>
    <m/>
    <m/>
    <m/>
  </r>
  <r>
    <x v="0"/>
    <x v="1"/>
    <x v="27"/>
    <x v="10"/>
    <n v="0"/>
    <n v="0"/>
    <n v="0"/>
    <n v="0"/>
    <m/>
    <m/>
    <m/>
    <m/>
    <m/>
    <m/>
    <m/>
    <m/>
    <m/>
    <m/>
    <m/>
    <n v="0"/>
    <n v="0"/>
    <n v="0"/>
    <n v="0"/>
    <n v="0"/>
    <n v="0"/>
    <m/>
    <m/>
    <m/>
    <m/>
    <m/>
    <m/>
    <m/>
    <m/>
    <m/>
    <m/>
  </r>
  <r>
    <x v="1"/>
    <x v="0"/>
    <x v="0"/>
    <x v="0"/>
    <n v="0"/>
    <n v="0"/>
    <n v="0"/>
    <n v="1153685"/>
    <n v="527960118"/>
    <m/>
    <n v="161562494"/>
    <n v="2675125"/>
    <n v="4772388"/>
    <m/>
    <n v="17291081"/>
    <n v="41051"/>
    <n v="1128319"/>
    <n v="545181"/>
    <n v="64.36"/>
    <n v="0"/>
    <n v="0"/>
    <n v="0"/>
    <n v="0"/>
    <n v="0"/>
    <n v="0"/>
    <m/>
    <m/>
    <m/>
    <m/>
    <m/>
    <m/>
    <m/>
    <m/>
    <m/>
    <m/>
  </r>
  <r>
    <x v="1"/>
    <x v="0"/>
    <x v="1"/>
    <x v="0"/>
    <n v="0"/>
    <n v="0"/>
    <n v="0"/>
    <n v="1304900"/>
    <n v="635281531"/>
    <n v="17194722"/>
    <n v="170710121"/>
    <n v="5842949"/>
    <n v="8578313"/>
    <m/>
    <n v="5225115"/>
    <n v="14231"/>
    <n v="1128319"/>
    <n v="3793622"/>
    <n v="71.38"/>
    <n v="0"/>
    <n v="0"/>
    <n v="0"/>
    <n v="0"/>
    <n v="0"/>
    <n v="0"/>
    <m/>
    <m/>
    <m/>
    <m/>
    <m/>
    <m/>
    <m/>
    <m/>
    <m/>
    <m/>
  </r>
  <r>
    <x v="1"/>
    <x v="0"/>
    <x v="2"/>
    <x v="0"/>
    <n v="0"/>
    <n v="0"/>
    <n v="0"/>
    <n v="1779410"/>
    <n v="510463056"/>
    <n v="43565933"/>
    <n v="113931470"/>
    <n v="4056845"/>
    <n v="3655473"/>
    <m/>
    <n v="5258395"/>
    <n v="14231"/>
    <n v="1128319"/>
    <n v="545181"/>
    <n v="71.05"/>
    <n v="0"/>
    <n v="0"/>
    <n v="0"/>
    <n v="0"/>
    <n v="0"/>
    <n v="0"/>
    <m/>
    <m/>
    <m/>
    <m/>
    <m/>
    <m/>
    <m/>
    <m/>
    <m/>
    <m/>
  </r>
  <r>
    <x v="1"/>
    <x v="0"/>
    <x v="3"/>
    <x v="0"/>
    <n v="0"/>
    <n v="0"/>
    <n v="0"/>
    <n v="1088809"/>
    <n v="480061807"/>
    <n v="20697243"/>
    <m/>
    <n v="5817772"/>
    <n v="10352689"/>
    <m/>
    <n v="46295296"/>
    <n v="14231"/>
    <n v="1128319"/>
    <n v="545181"/>
    <n v="69.59"/>
    <n v="0"/>
    <n v="0"/>
    <n v="0"/>
    <n v="0"/>
    <n v="0"/>
    <n v="0"/>
    <m/>
    <m/>
    <m/>
    <m/>
    <m/>
    <m/>
    <m/>
    <m/>
    <m/>
    <m/>
  </r>
  <r>
    <x v="1"/>
    <x v="0"/>
    <x v="4"/>
    <x v="0"/>
    <n v="0"/>
    <n v="0"/>
    <n v="0"/>
    <n v="1453811"/>
    <n v="725286092"/>
    <n v="9118148"/>
    <m/>
    <n v="31714948"/>
    <n v="3811361"/>
    <m/>
    <n v="5225115"/>
    <n v="14231"/>
    <n v="1128319"/>
    <n v="584161"/>
    <n v="66.59"/>
    <n v="0"/>
    <n v="0"/>
    <n v="0"/>
    <n v="0"/>
    <n v="0"/>
    <n v="0"/>
    <m/>
    <m/>
    <m/>
    <m/>
    <m/>
    <m/>
    <m/>
    <m/>
    <m/>
    <m/>
  </r>
  <r>
    <x v="1"/>
    <x v="0"/>
    <x v="5"/>
    <x v="0"/>
    <n v="0"/>
    <n v="0"/>
    <n v="0"/>
    <n v="1728765"/>
    <n v="473210020"/>
    <n v="21997588"/>
    <n v="113984531"/>
    <n v="2742146"/>
    <n v="3901922"/>
    <m/>
    <n v="5225115"/>
    <n v="14231"/>
    <n v="1128319"/>
    <n v="545181"/>
    <n v="76.5"/>
    <n v="0"/>
    <n v="0"/>
    <n v="0"/>
    <n v="0"/>
    <n v="0"/>
    <n v="0"/>
    <m/>
    <m/>
    <m/>
    <m/>
    <m/>
    <m/>
    <m/>
    <m/>
    <m/>
    <m/>
  </r>
  <r>
    <x v="1"/>
    <x v="0"/>
    <x v="6"/>
    <x v="0"/>
    <n v="0"/>
    <n v="0"/>
    <n v="0"/>
    <n v="1135422"/>
    <n v="517743755"/>
    <m/>
    <n v="138512627"/>
    <n v="3852048"/>
    <n v="3988463"/>
    <m/>
    <n v="6006359"/>
    <n v="15454"/>
    <n v="1128319"/>
    <n v="572112"/>
    <n v="67.319999999999993"/>
    <n v="0"/>
    <n v="0"/>
    <n v="0"/>
    <n v="0"/>
    <n v="0"/>
    <n v="0"/>
    <m/>
    <m/>
    <m/>
    <m/>
    <m/>
    <m/>
    <m/>
    <m/>
    <m/>
    <m/>
  </r>
  <r>
    <x v="1"/>
    <x v="0"/>
    <x v="7"/>
    <x v="0"/>
    <n v="0"/>
    <n v="0"/>
    <n v="0"/>
    <n v="884155"/>
    <n v="406403349"/>
    <n v="60544971"/>
    <m/>
    <n v="4044161"/>
    <n v="6844651"/>
    <m/>
    <n v="5225115"/>
    <n v="14231"/>
    <n v="1128319"/>
    <n v="3617496"/>
    <n v="73.45"/>
    <n v="0"/>
    <n v="0"/>
    <n v="0"/>
    <n v="0"/>
    <n v="0"/>
    <n v="0"/>
    <m/>
    <m/>
    <m/>
    <m/>
    <m/>
    <m/>
    <m/>
    <m/>
    <m/>
    <m/>
  </r>
  <r>
    <x v="1"/>
    <x v="0"/>
    <x v="8"/>
    <x v="0"/>
    <n v="0"/>
    <n v="0"/>
    <n v="0"/>
    <n v="1484609"/>
    <n v="483673388"/>
    <n v="75160294"/>
    <n v="103263075"/>
    <n v="7047781"/>
    <n v="5907402"/>
    <m/>
    <n v="17204803"/>
    <n v="14231"/>
    <n v="1128319"/>
    <n v="772684"/>
    <n v="72.56"/>
    <n v="0"/>
    <n v="0"/>
    <n v="0"/>
    <n v="0"/>
    <n v="0"/>
    <n v="0"/>
    <m/>
    <m/>
    <m/>
    <m/>
    <m/>
    <m/>
    <m/>
    <m/>
    <m/>
    <m/>
  </r>
  <r>
    <x v="1"/>
    <x v="0"/>
    <x v="9"/>
    <x v="0"/>
    <n v="0"/>
    <n v="0"/>
    <n v="0"/>
    <n v="1262708"/>
    <n v="373821875"/>
    <n v="17163248"/>
    <n v="69328272"/>
    <n v="2529623"/>
    <n v="3684059"/>
    <m/>
    <n v="5225115"/>
    <n v="14231"/>
    <n v="1128319"/>
    <n v="545181"/>
    <n v="73.12"/>
    <n v="0"/>
    <n v="0"/>
    <n v="0"/>
    <n v="0"/>
    <n v="0"/>
    <n v="0"/>
    <m/>
    <m/>
    <m/>
    <m/>
    <m/>
    <m/>
    <m/>
    <m/>
    <m/>
    <m/>
  </r>
  <r>
    <x v="1"/>
    <x v="0"/>
    <x v="10"/>
    <x v="0"/>
    <n v="0"/>
    <n v="0"/>
    <n v="0"/>
    <n v="920268"/>
    <n v="364720632"/>
    <n v="10709918"/>
    <n v="23316630"/>
    <n v="5045539"/>
    <n v="3481478"/>
    <m/>
    <n v="5467871"/>
    <n v="14231"/>
    <n v="1128319"/>
    <n v="545181"/>
    <n v="66.069999999999993"/>
    <n v="0"/>
    <n v="0"/>
    <n v="0"/>
    <n v="0"/>
    <n v="0"/>
    <n v="0"/>
    <m/>
    <m/>
    <m/>
    <m/>
    <m/>
    <m/>
    <m/>
    <m/>
    <m/>
    <m/>
  </r>
  <r>
    <x v="1"/>
    <x v="0"/>
    <x v="11"/>
    <x v="0"/>
    <n v="0"/>
    <n v="0"/>
    <n v="0"/>
    <n v="871782"/>
    <n v="359975091"/>
    <n v="33796934"/>
    <n v="86362113"/>
    <n v="2510224"/>
    <n v="3898026"/>
    <m/>
    <n v="5577569"/>
    <n v="91791"/>
    <n v="1128319"/>
    <n v="545181"/>
    <n v="71.88"/>
    <n v="0"/>
    <n v="0"/>
    <n v="0"/>
    <n v="0"/>
    <n v="0"/>
    <n v="0"/>
    <m/>
    <m/>
    <m/>
    <m/>
    <m/>
    <m/>
    <m/>
    <m/>
    <m/>
    <m/>
  </r>
  <r>
    <x v="1"/>
    <x v="0"/>
    <x v="12"/>
    <x v="0"/>
    <n v="0"/>
    <n v="0"/>
    <n v="0"/>
    <n v="938942"/>
    <n v="392476411"/>
    <n v="48252878"/>
    <n v="106114896"/>
    <n v="2912847"/>
    <n v="3829063"/>
    <m/>
    <n v="5271155"/>
    <n v="26685"/>
    <n v="1128319"/>
    <n v="552268"/>
    <n v="74.150000000000006"/>
    <n v="0"/>
    <n v="0"/>
    <n v="0"/>
    <n v="0"/>
    <n v="0"/>
    <n v="0"/>
    <m/>
    <m/>
    <m/>
    <m/>
    <m/>
    <m/>
    <m/>
    <m/>
    <m/>
    <m/>
  </r>
  <r>
    <x v="1"/>
    <x v="0"/>
    <x v="13"/>
    <x v="0"/>
    <n v="0"/>
    <n v="0"/>
    <n v="0"/>
    <n v="878135"/>
    <n v="334764412"/>
    <n v="25721357"/>
    <n v="68942358"/>
    <n v="2520478"/>
    <n v="3832086"/>
    <m/>
    <n v="6484405"/>
    <n v="17076"/>
    <n v="1128319"/>
    <n v="545181"/>
    <n v="70.599999999999994"/>
    <n v="0"/>
    <n v="0"/>
    <n v="0"/>
    <n v="0"/>
    <n v="0"/>
    <n v="0"/>
    <m/>
    <m/>
    <m/>
    <m/>
    <m/>
    <m/>
    <m/>
    <m/>
    <m/>
    <m/>
  </r>
  <r>
    <x v="1"/>
    <x v="0"/>
    <x v="14"/>
    <x v="0"/>
    <n v="0"/>
    <n v="0"/>
    <n v="0"/>
    <n v="855160"/>
    <n v="338934649"/>
    <n v="10385066"/>
    <n v="71010443"/>
    <n v="2395776"/>
    <n v="4688026"/>
    <m/>
    <n v="15043323"/>
    <n v="78318"/>
    <n v="1128319"/>
    <n v="545181"/>
    <n v="74.150000000000006"/>
    <n v="0"/>
    <n v="0"/>
    <n v="0"/>
    <n v="0"/>
    <n v="0"/>
    <n v="0"/>
    <m/>
    <m/>
    <m/>
    <m/>
    <m/>
    <m/>
    <m/>
    <m/>
    <m/>
    <m/>
  </r>
  <r>
    <x v="1"/>
    <x v="1"/>
    <x v="15"/>
    <x v="0"/>
    <n v="0"/>
    <n v="0"/>
    <n v="0"/>
    <n v="2415850"/>
    <n v="662932751"/>
    <n v="25006031"/>
    <n v="136985235"/>
    <n v="2319295"/>
    <n v="22574923"/>
    <n v="1166077"/>
    <n v="1061126"/>
    <n v="4455746"/>
    <n v="1128319"/>
    <m/>
    <n v="71.97"/>
    <n v="0"/>
    <n v="0"/>
    <n v="0"/>
    <n v="0"/>
    <n v="0"/>
    <n v="0"/>
    <m/>
    <m/>
    <m/>
    <m/>
    <m/>
    <m/>
    <m/>
    <m/>
    <m/>
    <m/>
  </r>
  <r>
    <x v="1"/>
    <x v="1"/>
    <x v="16"/>
    <x v="0"/>
    <n v="0"/>
    <n v="0"/>
    <n v="0"/>
    <n v="1710300"/>
    <n v="507833489"/>
    <n v="35302353"/>
    <n v="143530587"/>
    <n v="8241319"/>
    <n v="6611226"/>
    <n v="1166077"/>
    <n v="1048382"/>
    <n v="2646681"/>
    <n v="1128319"/>
    <m/>
    <n v="71.040000000000006"/>
    <n v="0"/>
    <n v="0"/>
    <n v="0"/>
    <n v="0"/>
    <n v="0"/>
    <n v="0"/>
    <m/>
    <m/>
    <m/>
    <m/>
    <m/>
    <m/>
    <m/>
    <m/>
    <m/>
    <m/>
  </r>
  <r>
    <x v="1"/>
    <x v="1"/>
    <x v="17"/>
    <x v="0"/>
    <n v="0"/>
    <n v="0"/>
    <n v="0"/>
    <n v="3058577"/>
    <n v="511889989"/>
    <m/>
    <n v="176341963"/>
    <n v="3490440"/>
    <n v="107789549"/>
    <n v="13967965"/>
    <n v="3056131"/>
    <n v="4096422"/>
    <n v="1128319"/>
    <m/>
    <n v="68.569999999999993"/>
    <n v="0"/>
    <n v="0"/>
    <n v="0"/>
    <n v="0"/>
    <n v="0"/>
    <n v="0"/>
    <m/>
    <m/>
    <m/>
    <m/>
    <m/>
    <m/>
    <m/>
    <m/>
    <m/>
    <m/>
  </r>
  <r>
    <x v="1"/>
    <x v="1"/>
    <x v="18"/>
    <x v="0"/>
    <n v="0"/>
    <n v="0"/>
    <n v="0"/>
    <n v="1404284"/>
    <n v="473147792"/>
    <n v="33296918"/>
    <m/>
    <n v="9958697"/>
    <n v="4376123"/>
    <n v="1166077"/>
    <n v="1037625"/>
    <n v="2544317"/>
    <n v="1128319"/>
    <m/>
    <n v="66.400000000000006"/>
    <n v="0"/>
    <n v="0"/>
    <n v="0"/>
    <n v="0"/>
    <n v="0"/>
    <n v="0"/>
    <m/>
    <m/>
    <m/>
    <m/>
    <m/>
    <m/>
    <m/>
    <m/>
    <m/>
    <m/>
  </r>
  <r>
    <x v="1"/>
    <x v="1"/>
    <x v="19"/>
    <x v="0"/>
    <n v="0"/>
    <n v="0"/>
    <n v="0"/>
    <n v="3204500"/>
    <n v="663610172"/>
    <n v="41536654"/>
    <n v="107549464"/>
    <n v="1932850"/>
    <n v="7411151"/>
    <n v="1166077"/>
    <n v="13075848"/>
    <n v="2244215"/>
    <n v="1128319"/>
    <m/>
    <n v="68.930000000000007"/>
    <n v="0"/>
    <n v="0"/>
    <n v="0"/>
    <n v="0"/>
    <n v="0"/>
    <n v="0"/>
    <m/>
    <m/>
    <m/>
    <m/>
    <m/>
    <m/>
    <m/>
    <m/>
    <m/>
    <m/>
  </r>
  <r>
    <x v="1"/>
    <x v="1"/>
    <x v="20"/>
    <x v="0"/>
    <n v="0"/>
    <n v="0"/>
    <n v="0"/>
    <n v="2890679"/>
    <n v="448685616"/>
    <m/>
    <n v="108840069"/>
    <n v="1955256"/>
    <n v="5644813"/>
    <n v="1166077"/>
    <n v="1037625"/>
    <n v="3400500"/>
    <n v="1128319"/>
    <m/>
    <n v="71.06"/>
    <n v="0"/>
    <n v="0"/>
    <n v="0"/>
    <n v="0"/>
    <n v="0"/>
    <n v="0"/>
    <m/>
    <m/>
    <m/>
    <m/>
    <m/>
    <m/>
    <m/>
    <m/>
    <m/>
    <m/>
  </r>
  <r>
    <x v="1"/>
    <x v="1"/>
    <x v="21"/>
    <x v="0"/>
    <n v="0"/>
    <n v="0"/>
    <n v="0"/>
    <n v="2968643"/>
    <n v="510059360"/>
    <m/>
    <n v="120306782"/>
    <n v="12136675"/>
    <n v="243598674"/>
    <n v="1191035"/>
    <n v="1037625"/>
    <n v="8235524"/>
    <n v="1128319"/>
    <m/>
    <n v="66.260000000000005"/>
    <n v="0"/>
    <n v="0"/>
    <n v="0"/>
    <n v="0"/>
    <n v="0"/>
    <n v="0"/>
    <m/>
    <m/>
    <m/>
    <m/>
    <m/>
    <m/>
    <m/>
    <m/>
    <m/>
    <m/>
  </r>
  <r>
    <x v="1"/>
    <x v="1"/>
    <x v="22"/>
    <x v="0"/>
    <n v="0"/>
    <n v="0"/>
    <n v="0"/>
    <n v="3131403"/>
    <n v="435413331"/>
    <n v="39396919"/>
    <n v="74614346"/>
    <n v="1657878"/>
    <n v="6576066"/>
    <n v="1166077"/>
    <n v="1675010"/>
    <n v="7752107"/>
    <n v="1128319"/>
    <m/>
    <n v="62.8"/>
    <n v="0"/>
    <n v="0"/>
    <n v="0"/>
    <n v="0"/>
    <n v="0"/>
    <n v="0"/>
    <m/>
    <m/>
    <m/>
    <m/>
    <m/>
    <m/>
    <m/>
    <m/>
    <m/>
    <m/>
  </r>
  <r>
    <x v="1"/>
    <x v="1"/>
    <x v="23"/>
    <x v="0"/>
    <n v="0"/>
    <n v="0"/>
    <n v="0"/>
    <n v="2068515"/>
    <n v="586962173"/>
    <n v="16983890"/>
    <n v="104049516"/>
    <n v="1864757"/>
    <n v="10431833"/>
    <n v="1166077"/>
    <n v="1037625"/>
    <n v="8011274"/>
    <n v="1128319"/>
    <m/>
    <n v="80.650000000000006"/>
    <n v="0"/>
    <n v="0"/>
    <n v="0"/>
    <n v="0"/>
    <n v="0"/>
    <n v="0"/>
    <m/>
    <m/>
    <m/>
    <m/>
    <m/>
    <m/>
    <m/>
    <m/>
    <m/>
    <m/>
  </r>
  <r>
    <x v="1"/>
    <x v="1"/>
    <x v="24"/>
    <x v="0"/>
    <n v="0"/>
    <n v="0"/>
    <n v="0"/>
    <n v="2913661"/>
    <n v="415074704"/>
    <m/>
    <n v="195284321"/>
    <n v="1403939"/>
    <n v="5718637"/>
    <n v="1166077"/>
    <n v="1189378"/>
    <n v="3023261"/>
    <n v="1128319"/>
    <m/>
    <n v="67.78"/>
    <n v="0"/>
    <n v="0"/>
    <n v="0"/>
    <n v="0"/>
    <n v="0"/>
    <n v="0"/>
    <m/>
    <m/>
    <m/>
    <m/>
    <m/>
    <m/>
    <m/>
    <m/>
    <m/>
    <m/>
  </r>
  <r>
    <x v="1"/>
    <x v="1"/>
    <x v="25"/>
    <x v="0"/>
    <n v="0"/>
    <n v="0"/>
    <n v="0"/>
    <n v="2916433"/>
    <n v="478060116"/>
    <m/>
    <n v="176221606"/>
    <n v="1507319"/>
    <n v="6033108"/>
    <n v="1166077"/>
    <n v="1037625"/>
    <n v="2672936"/>
    <n v="1128319"/>
    <m/>
    <n v="67.040000000000006"/>
    <n v="0"/>
    <n v="0"/>
    <n v="0"/>
    <n v="0"/>
    <n v="0"/>
    <n v="0"/>
    <m/>
    <m/>
    <m/>
    <m/>
    <m/>
    <m/>
    <m/>
    <m/>
    <m/>
    <m/>
  </r>
  <r>
    <x v="1"/>
    <x v="1"/>
    <x v="26"/>
    <x v="0"/>
    <n v="0"/>
    <n v="0"/>
    <n v="0"/>
    <n v="2019485"/>
    <n v="327486558"/>
    <m/>
    <n v="64829871"/>
    <m/>
    <n v="5013332"/>
    <n v="1166077"/>
    <n v="1037625"/>
    <n v="2843621"/>
    <n v="1128319"/>
    <m/>
    <n v="70.06"/>
    <n v="0"/>
    <n v="0"/>
    <n v="0"/>
    <n v="0"/>
    <n v="0"/>
    <n v="0"/>
    <m/>
    <m/>
    <m/>
    <m/>
    <m/>
    <m/>
    <m/>
    <m/>
    <m/>
    <m/>
  </r>
  <r>
    <x v="1"/>
    <x v="1"/>
    <x v="27"/>
    <x v="0"/>
    <n v="0"/>
    <n v="0"/>
    <n v="0"/>
    <n v="2039334"/>
    <n v="355097234"/>
    <m/>
    <n v="142947613"/>
    <m/>
    <n v="8139859"/>
    <n v="1166077"/>
    <n v="1037625"/>
    <n v="2215725"/>
    <n v="1128319"/>
    <m/>
    <n v="68.91"/>
    <n v="0"/>
    <n v="0"/>
    <n v="0"/>
    <n v="0"/>
    <n v="0"/>
    <n v="0"/>
    <m/>
    <m/>
    <m/>
    <m/>
    <m/>
    <m/>
    <m/>
    <m/>
    <m/>
    <m/>
  </r>
  <r>
    <x v="1"/>
    <x v="0"/>
    <x v="0"/>
    <x v="1"/>
    <n v="5722386"/>
    <n v="0"/>
    <n v="0"/>
    <n v="58489219"/>
    <m/>
    <m/>
    <m/>
    <m/>
    <m/>
    <m/>
    <m/>
    <m/>
    <m/>
    <m/>
    <m/>
    <n v="0"/>
    <n v="11.53"/>
    <n v="5.96"/>
    <n v="0"/>
    <n v="0"/>
    <n v="0"/>
    <m/>
    <m/>
    <n v="25.67"/>
    <n v="104.1"/>
    <n v="102.02"/>
    <n v="117"/>
    <n v="93.08"/>
    <n v="69.11"/>
    <n v="70.98"/>
    <m/>
  </r>
  <r>
    <x v="1"/>
    <x v="0"/>
    <x v="1"/>
    <x v="1"/>
    <n v="12708172"/>
    <n v="0"/>
    <n v="0"/>
    <n v="104515285"/>
    <m/>
    <m/>
    <m/>
    <m/>
    <m/>
    <m/>
    <m/>
    <m/>
    <m/>
    <m/>
    <m/>
    <n v="0"/>
    <n v="14.15"/>
    <n v="7.42"/>
    <n v="0"/>
    <n v="0"/>
    <n v="0"/>
    <m/>
    <m/>
    <n v="38.47"/>
    <n v="103.12"/>
    <n v="100.19"/>
    <n v="111.93"/>
    <n v="91.72"/>
    <n v="59.33"/>
    <n v="57.68"/>
    <m/>
  </r>
  <r>
    <x v="1"/>
    <x v="0"/>
    <x v="2"/>
    <x v="1"/>
    <n v="6360234"/>
    <n v="0"/>
    <n v="0"/>
    <n v="54159833"/>
    <m/>
    <m/>
    <m/>
    <m/>
    <m/>
    <m/>
    <m/>
    <m/>
    <m/>
    <m/>
    <m/>
    <n v="0"/>
    <n v="12.47"/>
    <n v="7.5"/>
    <n v="0"/>
    <n v="0"/>
    <n v="0"/>
    <m/>
    <m/>
    <n v="20.45"/>
    <n v="103.12"/>
    <n v="103.22"/>
    <n v="81.97"/>
    <n v="92.78"/>
    <n v="77.48"/>
    <n v="56.96"/>
    <m/>
  </r>
  <r>
    <x v="1"/>
    <x v="0"/>
    <x v="3"/>
    <x v="1"/>
    <n v="9700305"/>
    <n v="0"/>
    <n v="0"/>
    <n v="37889307"/>
    <m/>
    <m/>
    <m/>
    <m/>
    <m/>
    <m/>
    <m/>
    <m/>
    <m/>
    <m/>
    <m/>
    <n v="0"/>
    <n v="12.62"/>
    <n v="7.38"/>
    <n v="0"/>
    <n v="0"/>
    <n v="0"/>
    <m/>
    <m/>
    <n v="34.090000000000003"/>
    <n v="111.15"/>
    <n v="105.65"/>
    <n v="130.16999999999999"/>
    <n v="95.76"/>
    <n v="70.67"/>
    <n v="76.86"/>
    <m/>
  </r>
  <r>
    <x v="1"/>
    <x v="0"/>
    <x v="4"/>
    <x v="1"/>
    <n v="25043006"/>
    <n v="0"/>
    <n v="0"/>
    <n v="96105944"/>
    <m/>
    <m/>
    <m/>
    <m/>
    <m/>
    <m/>
    <m/>
    <m/>
    <m/>
    <m/>
    <m/>
    <n v="0"/>
    <n v="14.16"/>
    <n v="5.94"/>
    <n v="0"/>
    <n v="0"/>
    <n v="0"/>
    <m/>
    <m/>
    <n v="39.6"/>
    <n v="105.21"/>
    <n v="109.7"/>
    <n v="106.63"/>
    <n v="93.44"/>
    <n v="69.37"/>
    <n v="62.91"/>
    <m/>
  </r>
  <r>
    <x v="1"/>
    <x v="0"/>
    <x v="5"/>
    <x v="1"/>
    <n v="21375736"/>
    <n v="0"/>
    <n v="0"/>
    <n v="40468495"/>
    <m/>
    <m/>
    <m/>
    <m/>
    <m/>
    <m/>
    <m/>
    <m/>
    <m/>
    <m/>
    <m/>
    <n v="0"/>
    <n v="12.59"/>
    <n v="9.56"/>
    <n v="0"/>
    <n v="0"/>
    <n v="0"/>
    <m/>
    <m/>
    <n v="70.09"/>
    <n v="104.21"/>
    <n v="100.27"/>
    <n v="112.44"/>
    <n v="94.58"/>
    <n v="79.400000000000006"/>
    <n v="75.11"/>
    <m/>
  </r>
  <r>
    <x v="1"/>
    <x v="0"/>
    <x v="6"/>
    <x v="1"/>
    <n v="25957521"/>
    <n v="0"/>
    <n v="0"/>
    <n v="72088651"/>
    <m/>
    <m/>
    <m/>
    <m/>
    <m/>
    <m/>
    <m/>
    <m/>
    <m/>
    <m/>
    <m/>
    <n v="0"/>
    <n v="12.83"/>
    <n v="6.49"/>
    <n v="0"/>
    <n v="0"/>
    <n v="0"/>
    <m/>
    <m/>
    <n v="20.87"/>
    <n v="99.08"/>
    <n v="101.15"/>
    <n v="112.11"/>
    <n v="87.66"/>
    <n v="63.85"/>
    <n v="63.97"/>
    <m/>
  </r>
  <r>
    <x v="1"/>
    <x v="0"/>
    <x v="7"/>
    <x v="1"/>
    <n v="11392355"/>
    <n v="0"/>
    <n v="0"/>
    <n v="33677615"/>
    <m/>
    <m/>
    <m/>
    <m/>
    <m/>
    <m/>
    <m/>
    <m/>
    <m/>
    <m/>
    <m/>
    <n v="0"/>
    <n v="14.21"/>
    <n v="8.5500000000000007"/>
    <n v="0"/>
    <n v="0"/>
    <n v="0"/>
    <m/>
    <m/>
    <n v="28.13"/>
    <n v="102.01"/>
    <n v="102.28"/>
    <n v="113.76"/>
    <n v="90.79"/>
    <n v="65.84"/>
    <n v="64.55"/>
    <m/>
  </r>
  <r>
    <x v="1"/>
    <x v="0"/>
    <x v="8"/>
    <x v="1"/>
    <n v="11617714"/>
    <n v="0"/>
    <n v="0"/>
    <n v="56840597"/>
    <m/>
    <m/>
    <m/>
    <m/>
    <m/>
    <m/>
    <m/>
    <m/>
    <m/>
    <m/>
    <m/>
    <n v="0"/>
    <n v="12.92"/>
    <n v="8.08"/>
    <n v="0"/>
    <n v="0"/>
    <n v="0"/>
    <m/>
    <m/>
    <n v="31.17"/>
    <n v="99.45"/>
    <n v="103.88"/>
    <n v="117.04"/>
    <n v="89.07"/>
    <n v="68.38"/>
    <n v="64.59"/>
    <m/>
  </r>
  <r>
    <x v="1"/>
    <x v="0"/>
    <x v="9"/>
    <x v="1"/>
    <n v="14674266"/>
    <n v="0"/>
    <n v="0"/>
    <n v="23117401"/>
    <m/>
    <m/>
    <m/>
    <m/>
    <m/>
    <m/>
    <m/>
    <m/>
    <m/>
    <m/>
    <m/>
    <n v="0"/>
    <n v="11.86"/>
    <n v="8.0399999999999991"/>
    <n v="0"/>
    <n v="0"/>
    <n v="0"/>
    <m/>
    <m/>
    <n v="20.66"/>
    <n v="100.51"/>
    <n v="107.07"/>
    <n v="89.98"/>
    <n v="89.2"/>
    <n v="75.87"/>
    <n v="62.28"/>
    <m/>
  </r>
  <r>
    <x v="1"/>
    <x v="0"/>
    <x v="10"/>
    <x v="1"/>
    <n v="10997141"/>
    <n v="0"/>
    <n v="0"/>
    <n v="31258780"/>
    <m/>
    <m/>
    <m/>
    <m/>
    <m/>
    <m/>
    <m/>
    <m/>
    <m/>
    <m/>
    <m/>
    <n v="0"/>
    <n v="12.88"/>
    <n v="6.67"/>
    <n v="0"/>
    <n v="0"/>
    <n v="0"/>
    <m/>
    <m/>
    <n v="35.799999999999997"/>
    <n v="94.35"/>
    <n v="106.99"/>
    <n v="115.67"/>
    <n v="84.15"/>
    <n v="68.260000000000005"/>
    <n v="75.430000000000007"/>
    <m/>
  </r>
  <r>
    <x v="1"/>
    <x v="0"/>
    <x v="11"/>
    <x v="1"/>
    <n v="20591724"/>
    <n v="0"/>
    <n v="0"/>
    <n v="25066680"/>
    <m/>
    <m/>
    <m/>
    <m/>
    <m/>
    <m/>
    <m/>
    <m/>
    <m/>
    <m/>
    <m/>
    <n v="0"/>
    <n v="12.17"/>
    <n v="7.82"/>
    <n v="0"/>
    <n v="0"/>
    <n v="0"/>
    <m/>
    <m/>
    <n v="75.290000000000006"/>
    <n v="107.19"/>
    <n v="104.59"/>
    <n v="143.34"/>
    <n v="92.81"/>
    <n v="69.930000000000007"/>
    <n v="91.25"/>
    <m/>
  </r>
  <r>
    <x v="1"/>
    <x v="0"/>
    <x v="12"/>
    <x v="1"/>
    <n v="20792964"/>
    <n v="0"/>
    <n v="0"/>
    <n v="38193959"/>
    <m/>
    <m/>
    <m/>
    <m/>
    <m/>
    <m/>
    <m/>
    <m/>
    <m/>
    <m/>
    <m/>
    <n v="0"/>
    <n v="12.43"/>
    <n v="8.36"/>
    <n v="0"/>
    <n v="0"/>
    <n v="0"/>
    <m/>
    <m/>
    <n v="63.84"/>
    <n v="102.55"/>
    <n v="101.43"/>
    <n v="99.66"/>
    <n v="91.86"/>
    <n v="65.709999999999994"/>
    <n v="56.91"/>
    <m/>
  </r>
  <r>
    <x v="1"/>
    <x v="0"/>
    <x v="13"/>
    <x v="1"/>
    <n v="20332574"/>
    <n v="0"/>
    <n v="0"/>
    <n v="19225679"/>
    <m/>
    <m/>
    <m/>
    <m/>
    <m/>
    <m/>
    <m/>
    <m/>
    <m/>
    <m/>
    <m/>
    <n v="0"/>
    <n v="11.86"/>
    <n v="7.43"/>
    <n v="0"/>
    <n v="0"/>
    <n v="0"/>
    <m/>
    <m/>
    <n v="43.67"/>
    <n v="101.65"/>
    <n v="101.88"/>
    <n v="121.4"/>
    <n v="89.23"/>
    <n v="65.83"/>
    <n v="68.61"/>
    <m/>
  </r>
  <r>
    <x v="1"/>
    <x v="0"/>
    <x v="14"/>
    <x v="1"/>
    <n v="18810660"/>
    <n v="0"/>
    <n v="0"/>
    <n v="17946860"/>
    <m/>
    <m/>
    <m/>
    <m/>
    <m/>
    <m/>
    <m/>
    <m/>
    <m/>
    <m/>
    <m/>
    <n v="0"/>
    <n v="12.3"/>
    <n v="8.64"/>
    <n v="0"/>
    <n v="0"/>
    <n v="0"/>
    <m/>
    <m/>
    <n v="43.67"/>
    <n v="99.29"/>
    <n v="101.8"/>
    <n v="88.91"/>
    <n v="87.43"/>
    <n v="73.81"/>
    <n v="63.52"/>
    <m/>
  </r>
  <r>
    <x v="1"/>
    <x v="1"/>
    <x v="15"/>
    <x v="1"/>
    <n v="7679672"/>
    <n v="0"/>
    <n v="0"/>
    <n v="23254836"/>
    <m/>
    <m/>
    <m/>
    <m/>
    <m/>
    <m/>
    <m/>
    <m/>
    <m/>
    <m/>
    <m/>
    <n v="0"/>
    <n v="14.63"/>
    <n v="7.78"/>
    <n v="0"/>
    <n v="0"/>
    <n v="0"/>
    <m/>
    <m/>
    <n v="35.729999999999997"/>
    <n v="91.7"/>
    <n v="103.01"/>
    <n v="121.61"/>
    <n v="80.87"/>
    <n v="70.760000000000005"/>
    <n v="79.34"/>
    <m/>
  </r>
  <r>
    <x v="1"/>
    <x v="1"/>
    <x v="16"/>
    <x v="1"/>
    <n v="26017713"/>
    <n v="0"/>
    <n v="0"/>
    <n v="30747708"/>
    <m/>
    <m/>
    <m/>
    <m/>
    <m/>
    <m/>
    <m/>
    <m/>
    <m/>
    <m/>
    <m/>
    <n v="0"/>
    <n v="13.66"/>
    <n v="7.26"/>
    <n v="0"/>
    <n v="0"/>
    <n v="0"/>
    <m/>
    <m/>
    <n v="10.54"/>
    <n v="96.21"/>
    <n v="103.86"/>
    <n v="89.8"/>
    <n v="82.95"/>
    <n v="72.09"/>
    <n v="59.93"/>
    <m/>
  </r>
  <r>
    <x v="1"/>
    <x v="1"/>
    <x v="17"/>
    <x v="1"/>
    <n v="17442539"/>
    <n v="0"/>
    <n v="0"/>
    <n v="40659202"/>
    <m/>
    <m/>
    <m/>
    <m/>
    <m/>
    <m/>
    <m/>
    <m/>
    <m/>
    <m/>
    <m/>
    <n v="0"/>
    <n v="13.72"/>
    <n v="7.61"/>
    <n v="0"/>
    <n v="0"/>
    <n v="0"/>
    <m/>
    <m/>
    <n v="39.39"/>
    <n v="100.2"/>
    <n v="112.06"/>
    <n v="111.16"/>
    <n v="83.7"/>
    <n v="76.569999999999993"/>
    <n v="72.540000000000006"/>
    <m/>
  </r>
  <r>
    <x v="1"/>
    <x v="1"/>
    <x v="18"/>
    <x v="1"/>
    <n v="6354935"/>
    <n v="0"/>
    <n v="0"/>
    <n v="30542069"/>
    <m/>
    <m/>
    <m/>
    <m/>
    <m/>
    <m/>
    <m/>
    <m/>
    <m/>
    <m/>
    <m/>
    <n v="0"/>
    <n v="14.39"/>
    <n v="6.7"/>
    <n v="0"/>
    <n v="0"/>
    <n v="0"/>
    <m/>
    <m/>
    <n v="28.19"/>
    <n v="91.63"/>
    <n v="108.78"/>
    <n v="111.96"/>
    <n v="80.89"/>
    <n v="76.31"/>
    <n v="76.430000000000007"/>
    <m/>
  </r>
  <r>
    <x v="1"/>
    <x v="1"/>
    <x v="19"/>
    <x v="1"/>
    <n v="22266721"/>
    <n v="0"/>
    <n v="0"/>
    <n v="13409014"/>
    <m/>
    <m/>
    <m/>
    <m/>
    <m/>
    <m/>
    <m/>
    <m/>
    <m/>
    <m/>
    <m/>
    <n v="0"/>
    <n v="12.06"/>
    <n v="7.41"/>
    <n v="0"/>
    <n v="0"/>
    <n v="0"/>
    <m/>
    <m/>
    <n v="46.59"/>
    <n v="106.36"/>
    <n v="98.88"/>
    <n v="102.4"/>
    <n v="85.16"/>
    <n v="63.22"/>
    <n v="64.58"/>
    <m/>
  </r>
  <r>
    <x v="1"/>
    <x v="1"/>
    <x v="20"/>
    <x v="1"/>
    <n v="11649243"/>
    <n v="0"/>
    <n v="0"/>
    <n v="16999163"/>
    <n v="0"/>
    <n v="0"/>
    <n v="0"/>
    <n v="0"/>
    <n v="0"/>
    <n v="0"/>
    <n v="0"/>
    <n v="0"/>
    <n v="0"/>
    <n v="0"/>
    <m/>
    <n v="0"/>
    <n v="13.17"/>
    <n v="7.55"/>
    <n v="0"/>
    <n v="0"/>
    <n v="0"/>
    <m/>
    <m/>
    <n v="37.79"/>
    <n v="104.55"/>
    <n v="88.26"/>
    <n v="75.02"/>
    <n v="73.56"/>
    <n v="47.32"/>
    <n v="42.93"/>
    <m/>
  </r>
  <r>
    <x v="1"/>
    <x v="1"/>
    <x v="21"/>
    <x v="1"/>
    <n v="11511538"/>
    <n v="0"/>
    <n v="0"/>
    <n v="9588686"/>
    <n v="0"/>
    <n v="0"/>
    <n v="0"/>
    <n v="0"/>
    <n v="0"/>
    <n v="0"/>
    <n v="0"/>
    <n v="0"/>
    <n v="0"/>
    <n v="0"/>
    <m/>
    <n v="0"/>
    <n v="12.42"/>
    <n v="6.12"/>
    <n v="0"/>
    <n v="0"/>
    <n v="0"/>
    <m/>
    <m/>
    <n v="64.84"/>
    <n v="96.89"/>
    <n v="101.81"/>
    <n v="90.23"/>
    <n v="77.010000000000005"/>
    <n v="65.02"/>
    <n v="57.63"/>
    <m/>
  </r>
  <r>
    <x v="1"/>
    <x v="1"/>
    <x v="22"/>
    <x v="1"/>
    <n v="13038071"/>
    <n v="0"/>
    <n v="0"/>
    <n v="7288955"/>
    <n v="0"/>
    <n v="0"/>
    <n v="0"/>
    <n v="0"/>
    <n v="0"/>
    <n v="0"/>
    <n v="0"/>
    <n v="0"/>
    <n v="0"/>
    <n v="0"/>
    <m/>
    <n v="0"/>
    <n v="11.63"/>
    <n v="4.8600000000000003"/>
    <n v="0"/>
    <n v="0"/>
    <n v="0"/>
    <m/>
    <m/>
    <n v="89.55"/>
    <n v="112.21"/>
    <n v="105.09"/>
    <n v="100.23"/>
    <n v="92.92"/>
    <n v="68.16"/>
    <n v="62.13"/>
    <m/>
  </r>
  <r>
    <x v="1"/>
    <x v="1"/>
    <x v="23"/>
    <x v="1"/>
    <n v="6356905"/>
    <n v="0"/>
    <n v="0"/>
    <n v="17984763"/>
    <n v="0"/>
    <n v="0"/>
    <n v="0"/>
    <n v="0"/>
    <n v="0"/>
    <n v="0"/>
    <n v="0"/>
    <n v="0"/>
    <n v="0"/>
    <n v="0"/>
    <m/>
    <n v="0"/>
    <n v="12.41"/>
    <n v="10.72"/>
    <n v="0"/>
    <n v="0"/>
    <n v="0"/>
    <m/>
    <m/>
    <n v="42.94"/>
    <n v="110.07"/>
    <n v="110.32"/>
    <n v="117.69"/>
    <n v="87.66"/>
    <n v="66.319999999999993"/>
    <n v="71.63"/>
    <m/>
  </r>
  <r>
    <x v="1"/>
    <x v="1"/>
    <x v="24"/>
    <x v="1"/>
    <n v="10490428"/>
    <n v="0"/>
    <n v="0"/>
    <n v="6676484"/>
    <n v="0"/>
    <n v="0"/>
    <n v="0"/>
    <n v="0"/>
    <n v="0"/>
    <n v="0"/>
    <n v="0"/>
    <n v="0"/>
    <n v="0"/>
    <n v="0"/>
    <m/>
    <n v="0"/>
    <n v="13.47"/>
    <n v="6.62"/>
    <n v="0"/>
    <n v="0"/>
    <n v="0"/>
    <m/>
    <m/>
    <n v="14.02"/>
    <n v="91.7"/>
    <n v="70.239999999999995"/>
    <n v="51.61"/>
    <n v="71.91"/>
    <n v="47.46"/>
    <n v="30.6"/>
    <m/>
  </r>
  <r>
    <x v="1"/>
    <x v="1"/>
    <x v="25"/>
    <x v="1"/>
    <n v="15507330"/>
    <n v="0"/>
    <n v="0"/>
    <n v="3179947"/>
    <n v="0"/>
    <n v="0"/>
    <n v="0"/>
    <n v="0"/>
    <n v="0"/>
    <n v="0"/>
    <n v="0"/>
    <n v="0"/>
    <n v="0"/>
    <n v="0"/>
    <m/>
    <n v="0"/>
    <n v="12.18"/>
    <n v="5.92"/>
    <n v="0"/>
    <n v="0"/>
    <n v="0"/>
    <m/>
    <m/>
    <n v="71.83"/>
    <n v="97.14"/>
    <n v="99.87"/>
    <n v="85.52"/>
    <n v="73.37"/>
    <n v="53.1"/>
    <n v="36.979999999999997"/>
    <m/>
  </r>
  <r>
    <x v="1"/>
    <x v="1"/>
    <x v="26"/>
    <x v="1"/>
    <n v="7950206"/>
    <n v="0"/>
    <n v="0"/>
    <n v="2559470"/>
    <n v="0"/>
    <n v="0"/>
    <n v="0"/>
    <n v="0"/>
    <n v="0"/>
    <n v="0"/>
    <n v="0"/>
    <n v="0"/>
    <n v="0"/>
    <n v="0"/>
    <m/>
    <n v="0"/>
    <n v="12.35"/>
    <n v="7.56"/>
    <n v="0"/>
    <n v="0"/>
    <n v="0"/>
    <m/>
    <m/>
    <n v="7.02"/>
    <n v="118.24"/>
    <n v="99.6"/>
    <n v="97.6"/>
    <n v="93.76"/>
    <n v="61"/>
    <n v="60.4"/>
    <m/>
  </r>
  <r>
    <x v="1"/>
    <x v="1"/>
    <x v="27"/>
    <x v="1"/>
    <n v="24929057"/>
    <n v="0"/>
    <n v="0"/>
    <n v="1815692"/>
    <n v="0"/>
    <n v="0"/>
    <n v="0"/>
    <n v="0"/>
    <n v="0"/>
    <n v="0"/>
    <n v="0"/>
    <n v="0"/>
    <n v="0"/>
    <n v="0"/>
    <m/>
    <n v="0"/>
    <n v="11.72"/>
    <n v="7.18"/>
    <n v="0"/>
    <n v="0"/>
    <n v="0"/>
    <m/>
    <m/>
    <n v="3"/>
    <n v="93.29"/>
    <n v="74.72"/>
    <n v="48.03"/>
    <n v="63.87"/>
    <n v="38.42"/>
    <n v="22.82"/>
    <m/>
  </r>
  <r>
    <x v="1"/>
    <x v="0"/>
    <x v="0"/>
    <x v="10"/>
    <n v="0"/>
    <n v="0"/>
    <n v="0"/>
    <m/>
    <n v="0"/>
    <n v="0"/>
    <n v="0"/>
    <n v="0"/>
    <n v="0"/>
    <n v="0"/>
    <n v="0"/>
    <n v="0"/>
    <n v="0"/>
    <n v="0"/>
    <m/>
    <n v="0"/>
    <n v="0"/>
    <n v="0"/>
    <n v="0"/>
    <n v="0"/>
    <n v="0"/>
    <m/>
    <m/>
    <m/>
    <m/>
    <m/>
    <m/>
    <m/>
    <m/>
    <m/>
    <m/>
  </r>
  <r>
    <x v="1"/>
    <x v="0"/>
    <x v="1"/>
    <x v="10"/>
    <n v="0"/>
    <n v="0"/>
    <n v="0"/>
    <m/>
    <n v="0"/>
    <n v="0"/>
    <n v="0"/>
    <n v="0"/>
    <n v="0"/>
    <n v="0"/>
    <n v="0"/>
    <n v="0"/>
    <n v="0"/>
    <n v="0"/>
    <m/>
    <n v="0"/>
    <n v="0"/>
    <n v="0"/>
    <n v="0"/>
    <n v="0"/>
    <n v="0"/>
    <m/>
    <m/>
    <m/>
    <m/>
    <m/>
    <m/>
    <m/>
    <m/>
    <m/>
    <m/>
  </r>
  <r>
    <x v="1"/>
    <x v="0"/>
    <x v="2"/>
    <x v="10"/>
    <n v="0"/>
    <n v="0"/>
    <n v="0"/>
    <m/>
    <n v="0"/>
    <n v="0"/>
    <n v="0"/>
    <n v="0"/>
    <n v="0"/>
    <n v="0"/>
    <n v="0"/>
    <n v="0"/>
    <n v="0"/>
    <n v="0"/>
    <m/>
    <n v="0"/>
    <n v="0"/>
    <n v="0"/>
    <n v="0"/>
    <n v="0"/>
    <n v="0"/>
    <m/>
    <m/>
    <m/>
    <m/>
    <m/>
    <m/>
    <m/>
    <m/>
    <m/>
    <m/>
  </r>
  <r>
    <x v="1"/>
    <x v="0"/>
    <x v="3"/>
    <x v="10"/>
    <n v="0"/>
    <n v="0"/>
    <n v="0"/>
    <m/>
    <n v="0"/>
    <n v="0"/>
    <n v="0"/>
    <n v="0"/>
    <n v="0"/>
    <n v="0"/>
    <n v="0"/>
    <n v="0"/>
    <n v="0"/>
    <n v="0"/>
    <m/>
    <n v="0"/>
    <n v="0"/>
    <n v="0"/>
    <n v="0"/>
    <n v="0"/>
    <n v="0"/>
    <m/>
    <m/>
    <m/>
    <m/>
    <m/>
    <m/>
    <m/>
    <m/>
    <m/>
    <m/>
  </r>
  <r>
    <x v="1"/>
    <x v="0"/>
    <x v="4"/>
    <x v="10"/>
    <n v="0"/>
    <n v="0"/>
    <n v="0"/>
    <m/>
    <n v="0"/>
    <n v="0"/>
    <n v="0"/>
    <n v="0"/>
    <n v="0"/>
    <n v="0"/>
    <n v="0"/>
    <n v="0"/>
    <n v="0"/>
    <n v="0"/>
    <m/>
    <n v="0"/>
    <n v="0"/>
    <n v="0"/>
    <n v="0"/>
    <n v="0"/>
    <n v="0"/>
    <m/>
    <m/>
    <m/>
    <m/>
    <m/>
    <m/>
    <m/>
    <m/>
    <m/>
    <m/>
  </r>
  <r>
    <x v="1"/>
    <x v="0"/>
    <x v="5"/>
    <x v="10"/>
    <n v="0"/>
    <n v="0"/>
    <n v="0"/>
    <m/>
    <n v="0"/>
    <n v="0"/>
    <n v="0"/>
    <n v="0"/>
    <n v="0"/>
    <n v="0"/>
    <n v="0"/>
    <n v="0"/>
    <n v="0"/>
    <n v="0"/>
    <m/>
    <n v="0"/>
    <n v="0"/>
    <n v="0"/>
    <n v="0"/>
    <n v="0"/>
    <n v="0"/>
    <m/>
    <m/>
    <m/>
    <m/>
    <m/>
    <m/>
    <m/>
    <m/>
    <m/>
    <m/>
  </r>
  <r>
    <x v="1"/>
    <x v="0"/>
    <x v="6"/>
    <x v="10"/>
    <n v="0"/>
    <n v="0"/>
    <n v="0"/>
    <m/>
    <n v="0"/>
    <n v="0"/>
    <n v="0"/>
    <n v="0"/>
    <n v="0"/>
    <n v="0"/>
    <n v="0"/>
    <n v="0"/>
    <n v="0"/>
    <n v="0"/>
    <m/>
    <n v="0"/>
    <n v="0"/>
    <n v="0"/>
    <n v="0"/>
    <n v="0"/>
    <n v="0"/>
    <m/>
    <m/>
    <m/>
    <m/>
    <m/>
    <m/>
    <m/>
    <m/>
    <m/>
    <m/>
  </r>
  <r>
    <x v="1"/>
    <x v="0"/>
    <x v="7"/>
    <x v="10"/>
    <n v="0"/>
    <n v="0"/>
    <n v="0"/>
    <m/>
    <n v="0"/>
    <n v="0"/>
    <n v="0"/>
    <n v="0"/>
    <n v="0"/>
    <n v="0"/>
    <n v="0"/>
    <n v="0"/>
    <n v="0"/>
    <n v="0"/>
    <m/>
    <n v="0"/>
    <n v="0"/>
    <n v="0"/>
    <n v="0"/>
    <n v="0"/>
    <n v="0"/>
    <m/>
    <m/>
    <m/>
    <m/>
    <m/>
    <m/>
    <m/>
    <m/>
    <m/>
    <m/>
  </r>
  <r>
    <x v="1"/>
    <x v="0"/>
    <x v="8"/>
    <x v="10"/>
    <n v="0"/>
    <n v="0"/>
    <n v="0"/>
    <m/>
    <n v="0"/>
    <n v="0"/>
    <n v="0"/>
    <n v="0"/>
    <n v="0"/>
    <n v="0"/>
    <n v="0"/>
    <n v="0"/>
    <n v="0"/>
    <n v="0"/>
    <m/>
    <n v="0"/>
    <n v="0"/>
    <n v="0"/>
    <n v="0"/>
    <n v="0"/>
    <n v="0"/>
    <m/>
    <m/>
    <m/>
    <m/>
    <m/>
    <m/>
    <m/>
    <m/>
    <m/>
    <m/>
  </r>
  <r>
    <x v="1"/>
    <x v="0"/>
    <x v="9"/>
    <x v="10"/>
    <n v="0"/>
    <n v="0"/>
    <n v="0"/>
    <m/>
    <n v="0"/>
    <n v="0"/>
    <n v="0"/>
    <n v="0"/>
    <n v="0"/>
    <n v="0"/>
    <n v="0"/>
    <n v="0"/>
    <n v="0"/>
    <n v="0"/>
    <m/>
    <n v="0"/>
    <n v="0"/>
    <n v="0"/>
    <n v="0"/>
    <n v="0"/>
    <n v="0"/>
    <m/>
    <m/>
    <m/>
    <m/>
    <m/>
    <m/>
    <m/>
    <m/>
    <m/>
    <m/>
  </r>
  <r>
    <x v="1"/>
    <x v="0"/>
    <x v="10"/>
    <x v="10"/>
    <n v="0"/>
    <n v="0"/>
    <n v="0"/>
    <m/>
    <n v="0"/>
    <n v="0"/>
    <n v="0"/>
    <n v="0"/>
    <n v="0"/>
    <n v="0"/>
    <n v="0"/>
    <n v="0"/>
    <n v="0"/>
    <n v="0"/>
    <m/>
    <n v="0"/>
    <n v="0"/>
    <n v="0"/>
    <n v="0"/>
    <n v="0"/>
    <n v="0"/>
    <m/>
    <m/>
    <m/>
    <m/>
    <m/>
    <m/>
    <m/>
    <m/>
    <m/>
    <m/>
  </r>
  <r>
    <x v="1"/>
    <x v="0"/>
    <x v="11"/>
    <x v="10"/>
    <n v="0"/>
    <n v="0"/>
    <n v="0"/>
    <m/>
    <n v="0"/>
    <n v="0"/>
    <n v="0"/>
    <n v="0"/>
    <n v="0"/>
    <n v="0"/>
    <n v="0"/>
    <n v="0"/>
    <n v="0"/>
    <n v="0"/>
    <m/>
    <n v="0"/>
    <n v="0"/>
    <n v="0"/>
    <n v="0"/>
    <n v="0"/>
    <n v="0"/>
    <m/>
    <m/>
    <m/>
    <m/>
    <m/>
    <m/>
    <m/>
    <m/>
    <m/>
    <m/>
  </r>
  <r>
    <x v="1"/>
    <x v="0"/>
    <x v="12"/>
    <x v="10"/>
    <n v="0"/>
    <n v="0"/>
    <n v="0"/>
    <m/>
    <n v="0"/>
    <n v="0"/>
    <n v="0"/>
    <n v="0"/>
    <n v="0"/>
    <n v="0"/>
    <n v="0"/>
    <n v="0"/>
    <n v="0"/>
    <n v="0"/>
    <m/>
    <n v="0"/>
    <n v="0"/>
    <n v="0"/>
    <n v="0"/>
    <n v="0"/>
    <n v="0"/>
    <m/>
    <m/>
    <m/>
    <m/>
    <m/>
    <m/>
    <m/>
    <m/>
    <m/>
    <m/>
  </r>
  <r>
    <x v="1"/>
    <x v="0"/>
    <x v="13"/>
    <x v="10"/>
    <n v="0"/>
    <n v="0"/>
    <n v="0"/>
    <m/>
    <n v="0"/>
    <n v="0"/>
    <n v="0"/>
    <n v="0"/>
    <n v="0"/>
    <n v="0"/>
    <n v="0"/>
    <n v="0"/>
    <n v="0"/>
    <n v="0"/>
    <m/>
    <n v="0"/>
    <n v="0"/>
    <n v="0"/>
    <n v="0"/>
    <n v="0"/>
    <n v="0"/>
    <m/>
    <m/>
    <m/>
    <m/>
    <m/>
    <m/>
    <m/>
    <m/>
    <m/>
    <m/>
  </r>
  <r>
    <x v="1"/>
    <x v="0"/>
    <x v="14"/>
    <x v="10"/>
    <n v="0"/>
    <n v="0"/>
    <n v="0"/>
    <m/>
    <n v="0"/>
    <n v="0"/>
    <n v="0"/>
    <n v="0"/>
    <n v="0"/>
    <n v="0"/>
    <n v="0"/>
    <n v="0"/>
    <n v="0"/>
    <n v="0"/>
    <m/>
    <n v="0"/>
    <n v="0"/>
    <n v="0"/>
    <n v="0"/>
    <n v="0"/>
    <n v="0"/>
    <m/>
    <m/>
    <m/>
    <m/>
    <m/>
    <m/>
    <m/>
    <m/>
    <m/>
    <m/>
  </r>
  <r>
    <x v="1"/>
    <x v="1"/>
    <x v="15"/>
    <x v="10"/>
    <n v="0"/>
    <n v="0"/>
    <n v="0"/>
    <m/>
    <n v="0"/>
    <n v="0"/>
    <n v="0"/>
    <n v="0"/>
    <n v="0"/>
    <n v="0"/>
    <n v="0"/>
    <n v="0"/>
    <n v="0"/>
    <n v="0"/>
    <m/>
    <n v="0"/>
    <n v="0"/>
    <n v="0"/>
    <n v="0"/>
    <n v="0"/>
    <n v="0"/>
    <m/>
    <m/>
    <m/>
    <m/>
    <m/>
    <m/>
    <m/>
    <m/>
    <m/>
    <m/>
  </r>
  <r>
    <x v="1"/>
    <x v="1"/>
    <x v="16"/>
    <x v="10"/>
    <n v="0"/>
    <n v="0"/>
    <n v="0"/>
    <m/>
    <n v="0"/>
    <n v="0"/>
    <n v="0"/>
    <n v="0"/>
    <n v="0"/>
    <n v="0"/>
    <n v="0"/>
    <n v="0"/>
    <n v="0"/>
    <n v="0"/>
    <m/>
    <n v="0"/>
    <n v="0"/>
    <n v="0"/>
    <n v="0"/>
    <n v="0"/>
    <n v="0"/>
    <m/>
    <m/>
    <m/>
    <m/>
    <m/>
    <m/>
    <m/>
    <m/>
    <m/>
    <m/>
  </r>
  <r>
    <x v="1"/>
    <x v="1"/>
    <x v="17"/>
    <x v="10"/>
    <n v="0"/>
    <n v="0"/>
    <n v="0"/>
    <m/>
    <n v="0"/>
    <n v="0"/>
    <n v="0"/>
    <n v="0"/>
    <n v="0"/>
    <n v="0"/>
    <n v="0"/>
    <n v="0"/>
    <n v="0"/>
    <n v="0"/>
    <m/>
    <n v="0"/>
    <n v="0"/>
    <n v="0"/>
    <n v="0"/>
    <n v="0"/>
    <n v="0"/>
    <m/>
    <m/>
    <m/>
    <m/>
    <m/>
    <m/>
    <m/>
    <m/>
    <m/>
    <m/>
  </r>
  <r>
    <x v="1"/>
    <x v="1"/>
    <x v="18"/>
    <x v="10"/>
    <n v="0"/>
    <n v="0"/>
    <n v="0"/>
    <m/>
    <n v="0"/>
    <n v="0"/>
    <n v="0"/>
    <n v="0"/>
    <n v="0"/>
    <n v="0"/>
    <n v="0"/>
    <n v="0"/>
    <n v="0"/>
    <n v="0"/>
    <m/>
    <n v="0"/>
    <n v="0"/>
    <n v="0"/>
    <n v="0"/>
    <n v="0"/>
    <n v="0"/>
    <m/>
    <m/>
    <m/>
    <m/>
    <m/>
    <m/>
    <m/>
    <m/>
    <m/>
    <m/>
  </r>
  <r>
    <x v="1"/>
    <x v="1"/>
    <x v="19"/>
    <x v="10"/>
    <n v="0"/>
    <n v="0"/>
    <n v="0"/>
    <m/>
    <n v="0"/>
    <n v="0"/>
    <n v="0"/>
    <n v="0"/>
    <n v="0"/>
    <n v="0"/>
    <n v="0"/>
    <n v="0"/>
    <n v="0"/>
    <n v="0"/>
    <m/>
    <n v="0"/>
    <n v="0"/>
    <n v="0"/>
    <n v="0"/>
    <n v="0"/>
    <n v="0"/>
    <m/>
    <m/>
    <m/>
    <m/>
    <m/>
    <m/>
    <m/>
    <m/>
    <m/>
    <m/>
  </r>
  <r>
    <x v="1"/>
    <x v="1"/>
    <x v="20"/>
    <x v="10"/>
    <n v="0"/>
    <n v="0"/>
    <n v="0"/>
    <m/>
    <n v="0"/>
    <n v="0"/>
    <n v="0"/>
    <n v="0"/>
    <n v="0"/>
    <n v="0"/>
    <n v="0"/>
    <n v="0"/>
    <n v="0"/>
    <n v="0"/>
    <m/>
    <n v="0"/>
    <n v="0"/>
    <n v="0"/>
    <n v="0"/>
    <n v="0"/>
    <n v="0"/>
    <m/>
    <m/>
    <m/>
    <m/>
    <m/>
    <m/>
    <m/>
    <m/>
    <m/>
    <m/>
  </r>
  <r>
    <x v="1"/>
    <x v="1"/>
    <x v="21"/>
    <x v="10"/>
    <n v="0"/>
    <n v="0"/>
    <n v="0"/>
    <m/>
    <n v="0"/>
    <n v="0"/>
    <n v="0"/>
    <n v="0"/>
    <n v="0"/>
    <n v="0"/>
    <n v="0"/>
    <n v="0"/>
    <n v="0"/>
    <n v="0"/>
    <m/>
    <n v="0"/>
    <n v="0"/>
    <n v="0"/>
    <n v="0"/>
    <n v="0"/>
    <n v="0"/>
    <m/>
    <m/>
    <m/>
    <m/>
    <m/>
    <m/>
    <m/>
    <m/>
    <m/>
    <m/>
  </r>
  <r>
    <x v="1"/>
    <x v="1"/>
    <x v="22"/>
    <x v="10"/>
    <n v="0"/>
    <n v="0"/>
    <n v="0"/>
    <m/>
    <n v="0"/>
    <n v="0"/>
    <n v="0"/>
    <n v="0"/>
    <n v="0"/>
    <n v="0"/>
    <n v="0"/>
    <n v="0"/>
    <n v="0"/>
    <n v="0"/>
    <m/>
    <n v="0"/>
    <n v="0"/>
    <n v="0"/>
    <n v="0"/>
    <n v="0"/>
    <n v="0"/>
    <m/>
    <m/>
    <m/>
    <m/>
    <m/>
    <m/>
    <m/>
    <m/>
    <m/>
    <m/>
  </r>
  <r>
    <x v="1"/>
    <x v="1"/>
    <x v="23"/>
    <x v="10"/>
    <n v="0"/>
    <n v="0"/>
    <n v="0"/>
    <m/>
    <n v="0"/>
    <n v="0"/>
    <n v="0"/>
    <n v="0"/>
    <n v="0"/>
    <n v="0"/>
    <n v="0"/>
    <n v="0"/>
    <n v="0"/>
    <n v="0"/>
    <m/>
    <n v="0"/>
    <n v="0"/>
    <n v="0"/>
    <n v="0"/>
    <n v="0"/>
    <n v="0"/>
    <m/>
    <m/>
    <m/>
    <m/>
    <m/>
    <m/>
    <m/>
    <m/>
    <m/>
    <m/>
  </r>
  <r>
    <x v="1"/>
    <x v="1"/>
    <x v="24"/>
    <x v="10"/>
    <n v="0"/>
    <n v="0"/>
    <n v="0"/>
    <m/>
    <n v="0"/>
    <n v="0"/>
    <n v="0"/>
    <n v="0"/>
    <n v="0"/>
    <n v="0"/>
    <n v="0"/>
    <n v="0"/>
    <n v="0"/>
    <n v="0"/>
    <m/>
    <n v="0"/>
    <n v="0"/>
    <n v="0"/>
    <n v="0"/>
    <n v="0"/>
    <n v="0"/>
    <m/>
    <m/>
    <m/>
    <m/>
    <m/>
    <m/>
    <m/>
    <m/>
    <m/>
    <m/>
  </r>
  <r>
    <x v="1"/>
    <x v="1"/>
    <x v="25"/>
    <x v="10"/>
    <n v="0"/>
    <n v="0"/>
    <n v="0"/>
    <m/>
    <n v="0"/>
    <n v="0"/>
    <n v="0"/>
    <n v="0"/>
    <n v="0"/>
    <n v="0"/>
    <n v="0"/>
    <n v="0"/>
    <n v="0"/>
    <n v="0"/>
    <m/>
    <n v="0"/>
    <n v="0"/>
    <n v="0"/>
    <n v="0"/>
    <n v="0"/>
    <n v="0"/>
    <m/>
    <m/>
    <m/>
    <m/>
    <m/>
    <m/>
    <m/>
    <m/>
    <m/>
    <m/>
  </r>
  <r>
    <x v="1"/>
    <x v="1"/>
    <x v="26"/>
    <x v="10"/>
    <n v="0"/>
    <n v="0"/>
    <n v="0"/>
    <m/>
    <n v="0"/>
    <n v="0"/>
    <n v="0"/>
    <n v="0"/>
    <n v="0"/>
    <n v="0"/>
    <n v="0"/>
    <n v="0"/>
    <n v="0"/>
    <n v="0"/>
    <m/>
    <n v="0"/>
    <n v="0"/>
    <n v="0"/>
    <n v="0"/>
    <n v="0"/>
    <n v="0"/>
    <m/>
    <m/>
    <m/>
    <m/>
    <m/>
    <m/>
    <m/>
    <m/>
    <m/>
    <m/>
  </r>
  <r>
    <x v="1"/>
    <x v="1"/>
    <x v="27"/>
    <x v="10"/>
    <n v="0"/>
    <n v="0"/>
    <n v="0"/>
    <m/>
    <n v="0"/>
    <n v="0"/>
    <n v="0"/>
    <n v="0"/>
    <n v="0"/>
    <n v="0"/>
    <n v="0"/>
    <n v="0"/>
    <n v="0"/>
    <n v="0"/>
    <m/>
    <n v="0"/>
    <n v="0"/>
    <n v="0"/>
    <n v="0"/>
    <n v="0"/>
    <n v="0"/>
    <m/>
    <m/>
    <m/>
    <m/>
    <m/>
    <m/>
    <m/>
    <m/>
    <m/>
    <m/>
  </r>
  <r>
    <x v="1"/>
    <x v="0"/>
    <x v="0"/>
    <x v="2"/>
    <n v="29379794"/>
    <n v="377500"/>
    <n v="0"/>
    <n v="20624374"/>
    <n v="0"/>
    <n v="0"/>
    <n v="0"/>
    <n v="0"/>
    <n v="0"/>
    <n v="0"/>
    <n v="0"/>
    <n v="0"/>
    <n v="0"/>
    <n v="0"/>
    <m/>
    <n v="69.45"/>
    <n v="0"/>
    <n v="0"/>
    <n v="0"/>
    <n v="0"/>
    <n v="0"/>
    <m/>
    <m/>
    <m/>
    <m/>
    <m/>
    <m/>
    <m/>
    <m/>
    <m/>
    <m/>
  </r>
  <r>
    <x v="1"/>
    <x v="0"/>
    <x v="1"/>
    <x v="2"/>
    <n v="50874662"/>
    <m/>
    <n v="0"/>
    <n v="26453225"/>
    <n v="0"/>
    <n v="0"/>
    <n v="0"/>
    <n v="0"/>
    <n v="0"/>
    <n v="0"/>
    <n v="0"/>
    <n v="0"/>
    <n v="0"/>
    <n v="0"/>
    <m/>
    <n v="71.16"/>
    <n v="0"/>
    <n v="0"/>
    <n v="0"/>
    <n v="0"/>
    <n v="0"/>
    <m/>
    <m/>
    <m/>
    <m/>
    <m/>
    <m/>
    <m/>
    <m/>
    <m/>
    <m/>
  </r>
  <r>
    <x v="1"/>
    <x v="0"/>
    <x v="2"/>
    <x v="2"/>
    <n v="35802919"/>
    <m/>
    <n v="0"/>
    <n v="19127902"/>
    <n v="0"/>
    <n v="0"/>
    <n v="0"/>
    <n v="0"/>
    <n v="0"/>
    <n v="0"/>
    <n v="0"/>
    <n v="0"/>
    <n v="0"/>
    <n v="0"/>
    <m/>
    <n v="70.180000000000007"/>
    <n v="0"/>
    <n v="0"/>
    <n v="0"/>
    <n v="0"/>
    <n v="0"/>
    <m/>
    <m/>
    <m/>
    <m/>
    <m/>
    <m/>
    <m/>
    <m/>
    <m/>
    <m/>
  </r>
  <r>
    <x v="1"/>
    <x v="0"/>
    <x v="3"/>
    <x v="2"/>
    <n v="52133550"/>
    <m/>
    <n v="0"/>
    <n v="9969559"/>
    <n v="0"/>
    <n v="0"/>
    <n v="0"/>
    <n v="0"/>
    <n v="0"/>
    <n v="0"/>
    <n v="0"/>
    <n v="0"/>
    <n v="0"/>
    <n v="0"/>
    <m/>
    <n v="71.099999999999994"/>
    <n v="0"/>
    <n v="0"/>
    <n v="0"/>
    <n v="0"/>
    <n v="0"/>
    <m/>
    <m/>
    <m/>
    <m/>
    <m/>
    <m/>
    <m/>
    <m/>
    <m/>
    <m/>
  </r>
  <r>
    <x v="1"/>
    <x v="0"/>
    <x v="4"/>
    <x v="2"/>
    <n v="11454850"/>
    <m/>
    <n v="0"/>
    <n v="14861011"/>
    <n v="0"/>
    <n v="0"/>
    <n v="0"/>
    <n v="0"/>
    <n v="0"/>
    <n v="0"/>
    <n v="0"/>
    <n v="0"/>
    <n v="0"/>
    <n v="0"/>
    <m/>
    <n v="71.900000000000006"/>
    <n v="0"/>
    <n v="0"/>
    <n v="0"/>
    <n v="0"/>
    <n v="0"/>
    <m/>
    <m/>
    <m/>
    <m/>
    <m/>
    <m/>
    <m/>
    <m/>
    <m/>
    <m/>
  </r>
  <r>
    <x v="1"/>
    <x v="0"/>
    <x v="5"/>
    <x v="2"/>
    <n v="45170117"/>
    <n v="36321791"/>
    <n v="0"/>
    <n v="31145159"/>
    <n v="0"/>
    <n v="0"/>
    <n v="0"/>
    <n v="0"/>
    <n v="0"/>
    <n v="0"/>
    <n v="0"/>
    <n v="0"/>
    <n v="0"/>
    <n v="0"/>
    <m/>
    <n v="70.239999999999995"/>
    <n v="0"/>
    <n v="0"/>
    <n v="0"/>
    <n v="0"/>
    <n v="0"/>
    <m/>
    <m/>
    <m/>
    <m/>
    <m/>
    <m/>
    <m/>
    <m/>
    <m/>
    <m/>
  </r>
  <r>
    <x v="1"/>
    <x v="0"/>
    <x v="6"/>
    <x v="2"/>
    <n v="21697061"/>
    <m/>
    <n v="0"/>
    <n v="22819226"/>
    <n v="0"/>
    <n v="0"/>
    <n v="0"/>
    <n v="0"/>
    <n v="0"/>
    <n v="0"/>
    <n v="0"/>
    <n v="0"/>
    <n v="0"/>
    <n v="0"/>
    <m/>
    <n v="70.010000000000005"/>
    <n v="0"/>
    <n v="0"/>
    <n v="0"/>
    <n v="0"/>
    <n v="0"/>
    <m/>
    <m/>
    <m/>
    <m/>
    <m/>
    <m/>
    <m/>
    <m/>
    <m/>
    <m/>
  </r>
  <r>
    <x v="1"/>
    <x v="0"/>
    <x v="7"/>
    <x v="2"/>
    <n v="18730614"/>
    <m/>
    <n v="0"/>
    <n v="8879044"/>
    <n v="0"/>
    <n v="0"/>
    <n v="0"/>
    <n v="0"/>
    <n v="0"/>
    <n v="0"/>
    <n v="0"/>
    <n v="0"/>
    <n v="0"/>
    <n v="0"/>
    <m/>
    <n v="72.06"/>
    <n v="0"/>
    <n v="0"/>
    <n v="0"/>
    <n v="0"/>
    <n v="0"/>
    <m/>
    <m/>
    <m/>
    <m/>
    <m/>
    <m/>
    <m/>
    <m/>
    <m/>
    <m/>
  </r>
  <r>
    <x v="1"/>
    <x v="0"/>
    <x v="8"/>
    <x v="2"/>
    <n v="22178585"/>
    <n v="1301150"/>
    <n v="0"/>
    <n v="17232565"/>
    <n v="0"/>
    <n v="0"/>
    <n v="0"/>
    <n v="0"/>
    <n v="0"/>
    <n v="0"/>
    <n v="0"/>
    <n v="0"/>
    <n v="0"/>
    <n v="0"/>
    <m/>
    <n v="71.400000000000006"/>
    <n v="0"/>
    <n v="0"/>
    <n v="0"/>
    <n v="0"/>
    <n v="0"/>
    <m/>
    <m/>
    <m/>
    <m/>
    <m/>
    <m/>
    <m/>
    <m/>
    <m/>
    <m/>
  </r>
  <r>
    <x v="1"/>
    <x v="0"/>
    <x v="9"/>
    <x v="2"/>
    <n v="12093506"/>
    <m/>
    <n v="0"/>
    <n v="15977759"/>
    <n v="0"/>
    <n v="0"/>
    <n v="0"/>
    <n v="0"/>
    <n v="0"/>
    <n v="0"/>
    <n v="0"/>
    <n v="0"/>
    <n v="0"/>
    <n v="0"/>
    <m/>
    <n v="70.87"/>
    <n v="0"/>
    <n v="0"/>
    <n v="0"/>
    <n v="0"/>
    <n v="0"/>
    <m/>
    <m/>
    <m/>
    <m/>
    <m/>
    <m/>
    <m/>
    <m/>
    <m/>
    <m/>
  </r>
  <r>
    <x v="1"/>
    <x v="0"/>
    <x v="10"/>
    <x v="2"/>
    <n v="15684581"/>
    <m/>
    <n v="0"/>
    <n v="5600403"/>
    <n v="0"/>
    <n v="0"/>
    <n v="0"/>
    <n v="0"/>
    <n v="0"/>
    <n v="0"/>
    <n v="0"/>
    <n v="0"/>
    <n v="0"/>
    <n v="0"/>
    <m/>
    <n v="70.599999999999994"/>
    <n v="0"/>
    <n v="0"/>
    <n v="0"/>
    <n v="0"/>
    <n v="0"/>
    <m/>
    <m/>
    <m/>
    <m/>
    <m/>
    <m/>
    <m/>
    <m/>
    <m/>
    <m/>
  </r>
  <r>
    <x v="1"/>
    <x v="0"/>
    <x v="11"/>
    <x v="2"/>
    <n v="33954676"/>
    <n v="29720330"/>
    <n v="0"/>
    <n v="15468853"/>
    <n v="0"/>
    <n v="0"/>
    <n v="0"/>
    <n v="0"/>
    <n v="0"/>
    <n v="0"/>
    <n v="0"/>
    <n v="0"/>
    <n v="0"/>
    <n v="0"/>
    <m/>
    <n v="67.73"/>
    <n v="0"/>
    <n v="0"/>
    <n v="0"/>
    <n v="0"/>
    <n v="0"/>
    <m/>
    <m/>
    <m/>
    <m/>
    <m/>
    <m/>
    <m/>
    <m/>
    <m/>
    <m/>
  </r>
  <r>
    <x v="1"/>
    <x v="0"/>
    <x v="12"/>
    <x v="2"/>
    <n v="8118217"/>
    <m/>
    <n v="0"/>
    <n v="15326378"/>
    <n v="0"/>
    <n v="0"/>
    <n v="0"/>
    <n v="0"/>
    <n v="0"/>
    <n v="0"/>
    <n v="0"/>
    <n v="0"/>
    <n v="0"/>
    <n v="0"/>
    <m/>
    <n v="70.209999999999994"/>
    <n v="0"/>
    <n v="0"/>
    <n v="0"/>
    <n v="0"/>
    <n v="0"/>
    <m/>
    <m/>
    <m/>
    <m/>
    <m/>
    <m/>
    <m/>
    <m/>
    <m/>
    <m/>
  </r>
  <r>
    <x v="1"/>
    <x v="0"/>
    <x v="13"/>
    <x v="2"/>
    <n v="7429556"/>
    <m/>
    <n v="0"/>
    <n v="10307426"/>
    <n v="0"/>
    <n v="0"/>
    <n v="0"/>
    <n v="0"/>
    <n v="0"/>
    <n v="0"/>
    <n v="0"/>
    <n v="0"/>
    <n v="0"/>
    <n v="0"/>
    <m/>
    <n v="67.94"/>
    <n v="0"/>
    <n v="0"/>
    <n v="0"/>
    <n v="0"/>
    <n v="0"/>
    <m/>
    <m/>
    <m/>
    <m/>
    <m/>
    <m/>
    <m/>
    <m/>
    <m/>
    <m/>
  </r>
  <r>
    <x v="1"/>
    <x v="0"/>
    <x v="14"/>
    <x v="2"/>
    <n v="12225484"/>
    <n v="25405668"/>
    <n v="0"/>
    <n v="13509066"/>
    <n v="0"/>
    <n v="0"/>
    <n v="0"/>
    <n v="0"/>
    <n v="0"/>
    <n v="0"/>
    <n v="0"/>
    <n v="0"/>
    <n v="0"/>
    <n v="0"/>
    <m/>
    <n v="64.489999999999995"/>
    <n v="0"/>
    <n v="0"/>
    <n v="0"/>
    <n v="0"/>
    <n v="0"/>
    <m/>
    <m/>
    <m/>
    <m/>
    <m/>
    <m/>
    <m/>
    <m/>
    <m/>
    <m/>
  </r>
  <r>
    <x v="1"/>
    <x v="1"/>
    <x v="15"/>
    <x v="2"/>
    <n v="5873202"/>
    <n v="6531716"/>
    <n v="0"/>
    <n v="16858956"/>
    <n v="0"/>
    <n v="0"/>
    <n v="0"/>
    <n v="0"/>
    <n v="0"/>
    <n v="0"/>
    <n v="0"/>
    <n v="0"/>
    <n v="0"/>
    <n v="0"/>
    <m/>
    <n v="68.5"/>
    <n v="0"/>
    <n v="0"/>
    <n v="0"/>
    <n v="0"/>
    <n v="0"/>
    <m/>
    <m/>
    <m/>
    <m/>
    <m/>
    <m/>
    <m/>
    <m/>
    <m/>
    <m/>
  </r>
  <r>
    <x v="1"/>
    <x v="1"/>
    <x v="16"/>
    <x v="2"/>
    <n v="15046774"/>
    <n v="1556150"/>
    <n v="0"/>
    <n v="20428014"/>
    <n v="0"/>
    <n v="0"/>
    <n v="0"/>
    <n v="0"/>
    <n v="0"/>
    <n v="0"/>
    <n v="0"/>
    <n v="0"/>
    <n v="0"/>
    <n v="0"/>
    <m/>
    <n v="68.819999999999993"/>
    <n v="0"/>
    <n v="0"/>
    <n v="0"/>
    <n v="0"/>
    <n v="0"/>
    <m/>
    <m/>
    <m/>
    <m/>
    <m/>
    <m/>
    <m/>
    <m/>
    <m/>
    <m/>
  </r>
  <r>
    <x v="1"/>
    <x v="1"/>
    <x v="17"/>
    <x v="2"/>
    <n v="32972086"/>
    <n v="43238871"/>
    <n v="0"/>
    <n v="27862427"/>
    <n v="0"/>
    <n v="0"/>
    <n v="0"/>
    <n v="0"/>
    <n v="0"/>
    <n v="0"/>
    <n v="0"/>
    <n v="0"/>
    <n v="0"/>
    <n v="0"/>
    <m/>
    <n v="66.22"/>
    <n v="0"/>
    <n v="0"/>
    <n v="0"/>
    <n v="0"/>
    <n v="0"/>
    <m/>
    <m/>
    <m/>
    <m/>
    <m/>
    <m/>
    <m/>
    <m/>
    <m/>
    <m/>
  </r>
  <r>
    <x v="1"/>
    <x v="1"/>
    <x v="18"/>
    <x v="2"/>
    <n v="22924582"/>
    <n v="1296000"/>
    <n v="0"/>
    <n v="15359075"/>
    <n v="0"/>
    <n v="0"/>
    <n v="0"/>
    <n v="0"/>
    <n v="0"/>
    <n v="0"/>
    <n v="0"/>
    <n v="0"/>
    <n v="0"/>
    <n v="0"/>
    <m/>
    <n v="64.83"/>
    <n v="0"/>
    <n v="0"/>
    <n v="0"/>
    <n v="0"/>
    <n v="0"/>
    <m/>
    <m/>
    <m/>
    <m/>
    <m/>
    <m/>
    <m/>
    <m/>
    <m/>
    <m/>
  </r>
  <r>
    <x v="1"/>
    <x v="1"/>
    <x v="19"/>
    <x v="2"/>
    <n v="30734744"/>
    <n v="686200"/>
    <n v="0"/>
    <n v="28182084"/>
    <n v="0"/>
    <n v="0"/>
    <n v="0"/>
    <n v="0"/>
    <n v="0"/>
    <n v="0"/>
    <n v="0"/>
    <n v="0"/>
    <n v="0"/>
    <n v="0"/>
    <m/>
    <n v="70.930000000000007"/>
    <n v="0"/>
    <n v="0"/>
    <n v="0"/>
    <n v="0"/>
    <n v="0"/>
    <m/>
    <m/>
    <m/>
    <m/>
    <m/>
    <m/>
    <m/>
    <m/>
    <m/>
    <m/>
  </r>
  <r>
    <x v="1"/>
    <x v="1"/>
    <x v="20"/>
    <x v="2"/>
    <n v="38185048"/>
    <n v="2111874"/>
    <n v="0"/>
    <n v="28107833"/>
    <n v="0"/>
    <n v="0"/>
    <n v="0"/>
    <n v="0"/>
    <n v="0"/>
    <n v="0"/>
    <n v="0"/>
    <n v="0"/>
    <n v="0"/>
    <n v="0"/>
    <m/>
    <n v="66.39"/>
    <n v="0"/>
    <n v="0"/>
    <n v="0"/>
    <n v="0"/>
    <n v="0"/>
    <m/>
    <m/>
    <m/>
    <m/>
    <m/>
    <m/>
    <m/>
    <m/>
    <m/>
    <m/>
  </r>
  <r>
    <x v="1"/>
    <x v="1"/>
    <x v="21"/>
    <x v="2"/>
    <n v="23349167"/>
    <n v="9785632"/>
    <n v="0"/>
    <n v="29057427"/>
    <n v="0"/>
    <n v="0"/>
    <n v="0"/>
    <n v="0"/>
    <n v="0"/>
    <n v="0"/>
    <n v="0"/>
    <n v="0"/>
    <n v="0"/>
    <n v="0"/>
    <m/>
    <n v="60.99"/>
    <n v="0"/>
    <n v="0"/>
    <n v="0"/>
    <n v="0"/>
    <n v="0"/>
    <m/>
    <m/>
    <m/>
    <m/>
    <m/>
    <m/>
    <m/>
    <m/>
    <m/>
    <m/>
  </r>
  <r>
    <x v="1"/>
    <x v="1"/>
    <x v="22"/>
    <x v="2"/>
    <n v="31567446"/>
    <n v="946875"/>
    <n v="0"/>
    <n v="14107744"/>
    <n v="0"/>
    <n v="0"/>
    <n v="0"/>
    <n v="0"/>
    <n v="0"/>
    <n v="0"/>
    <n v="0"/>
    <n v="0"/>
    <n v="0"/>
    <n v="0"/>
    <m/>
    <n v="60.24"/>
    <n v="0"/>
    <n v="0"/>
    <n v="0"/>
    <n v="0"/>
    <n v="0"/>
    <m/>
    <m/>
    <m/>
    <m/>
    <m/>
    <m/>
    <m/>
    <m/>
    <m/>
    <m/>
  </r>
  <r>
    <x v="1"/>
    <x v="1"/>
    <x v="23"/>
    <x v="2"/>
    <n v="13373467"/>
    <n v="1400599"/>
    <n v="0"/>
    <n v="13919836"/>
    <n v="0"/>
    <n v="0"/>
    <n v="0"/>
    <n v="0"/>
    <n v="0"/>
    <n v="0"/>
    <n v="0"/>
    <n v="0"/>
    <n v="0"/>
    <n v="0"/>
    <m/>
    <n v="64.930000000000007"/>
    <n v="0"/>
    <n v="0"/>
    <n v="0"/>
    <n v="0"/>
    <n v="0"/>
    <m/>
    <m/>
    <m/>
    <m/>
    <m/>
    <m/>
    <m/>
    <m/>
    <m/>
    <m/>
  </r>
  <r>
    <x v="1"/>
    <x v="1"/>
    <x v="24"/>
    <x v="2"/>
    <n v="19570395"/>
    <n v="286000"/>
    <n v="0"/>
    <n v="24973703"/>
    <n v="0"/>
    <n v="0"/>
    <n v="0"/>
    <n v="0"/>
    <n v="0"/>
    <n v="0"/>
    <n v="0"/>
    <n v="0"/>
    <n v="0"/>
    <n v="0"/>
    <m/>
    <n v="65.25"/>
    <n v="0"/>
    <n v="0"/>
    <n v="0"/>
    <n v="0"/>
    <n v="0"/>
    <m/>
    <m/>
    <m/>
    <m/>
    <m/>
    <m/>
    <m/>
    <m/>
    <m/>
    <m/>
  </r>
  <r>
    <x v="1"/>
    <x v="1"/>
    <x v="25"/>
    <x v="2"/>
    <n v="19510629"/>
    <n v="590000"/>
    <n v="0"/>
    <n v="15524114"/>
    <n v="0"/>
    <n v="0"/>
    <n v="0"/>
    <n v="0"/>
    <n v="0"/>
    <n v="0"/>
    <n v="0"/>
    <n v="0"/>
    <n v="0"/>
    <n v="0"/>
    <m/>
    <n v="60.2"/>
    <n v="0"/>
    <n v="0"/>
    <n v="0"/>
    <n v="0"/>
    <n v="0"/>
    <m/>
    <m/>
    <m/>
    <m/>
    <m/>
    <m/>
    <m/>
    <m/>
    <m/>
    <m/>
  </r>
  <r>
    <x v="1"/>
    <x v="1"/>
    <x v="26"/>
    <x v="2"/>
    <n v="9252335"/>
    <n v="172000"/>
    <n v="0"/>
    <n v="7220484"/>
    <n v="0"/>
    <n v="0"/>
    <n v="0"/>
    <n v="0"/>
    <n v="0"/>
    <n v="0"/>
    <n v="0"/>
    <n v="0"/>
    <n v="0"/>
    <n v="0"/>
    <m/>
    <n v="67.599999999999994"/>
    <n v="0"/>
    <n v="0"/>
    <n v="0"/>
    <n v="0"/>
    <n v="0"/>
    <m/>
    <m/>
    <m/>
    <m/>
    <m/>
    <m/>
    <m/>
    <m/>
    <m/>
    <m/>
  </r>
  <r>
    <x v="1"/>
    <x v="1"/>
    <x v="27"/>
    <x v="2"/>
    <n v="25244650"/>
    <n v="1584500"/>
    <n v="0"/>
    <n v="15662402"/>
    <n v="0"/>
    <n v="0"/>
    <n v="0"/>
    <n v="0"/>
    <n v="0"/>
    <n v="0"/>
    <n v="0"/>
    <n v="0"/>
    <n v="0"/>
    <n v="0"/>
    <m/>
    <n v="67.260000000000005"/>
    <n v="0"/>
    <n v="0"/>
    <n v="0"/>
    <n v="0"/>
    <n v="0"/>
    <m/>
    <m/>
    <m/>
    <m/>
    <m/>
    <m/>
    <m/>
    <m/>
    <m/>
    <m/>
  </r>
  <r>
    <x v="1"/>
    <x v="0"/>
    <x v="0"/>
    <x v="8"/>
    <n v="0"/>
    <m/>
    <n v="0"/>
    <m/>
    <n v="0"/>
    <n v="0"/>
    <n v="0"/>
    <n v="0"/>
    <n v="0"/>
    <n v="0"/>
    <n v="0"/>
    <n v="0"/>
    <n v="0"/>
    <n v="0"/>
    <m/>
    <n v="0"/>
    <n v="0"/>
    <n v="0"/>
    <n v="0"/>
    <n v="0"/>
    <n v="0"/>
    <m/>
    <m/>
    <m/>
    <m/>
    <m/>
    <m/>
    <m/>
    <m/>
    <m/>
    <m/>
  </r>
  <r>
    <x v="1"/>
    <x v="0"/>
    <x v="1"/>
    <x v="8"/>
    <n v="0"/>
    <m/>
    <n v="0"/>
    <m/>
    <n v="0"/>
    <n v="0"/>
    <n v="0"/>
    <n v="0"/>
    <n v="0"/>
    <n v="0"/>
    <n v="0"/>
    <n v="0"/>
    <n v="0"/>
    <n v="0"/>
    <m/>
    <n v="0"/>
    <n v="0"/>
    <n v="0"/>
    <n v="0"/>
    <n v="0"/>
    <n v="0"/>
    <m/>
    <m/>
    <m/>
    <m/>
    <m/>
    <m/>
    <m/>
    <m/>
    <m/>
    <m/>
  </r>
  <r>
    <x v="1"/>
    <x v="0"/>
    <x v="2"/>
    <x v="8"/>
    <n v="0"/>
    <m/>
    <n v="0"/>
    <m/>
    <n v="0"/>
    <n v="0"/>
    <n v="0"/>
    <n v="0"/>
    <n v="0"/>
    <n v="0"/>
    <n v="0"/>
    <n v="0"/>
    <n v="0"/>
    <n v="0"/>
    <m/>
    <n v="0"/>
    <n v="0"/>
    <n v="0"/>
    <n v="0"/>
    <n v="0"/>
    <n v="0"/>
    <m/>
    <m/>
    <m/>
    <m/>
    <m/>
    <m/>
    <m/>
    <m/>
    <m/>
    <m/>
  </r>
  <r>
    <x v="1"/>
    <x v="0"/>
    <x v="3"/>
    <x v="8"/>
    <n v="0"/>
    <n v="2672197"/>
    <n v="0"/>
    <n v="862578"/>
    <n v="0"/>
    <n v="0"/>
    <n v="0"/>
    <n v="0"/>
    <n v="0"/>
    <n v="0"/>
    <n v="0"/>
    <n v="0"/>
    <n v="0"/>
    <n v="0"/>
    <m/>
    <n v="0"/>
    <n v="0"/>
    <n v="0"/>
    <n v="0"/>
    <n v="0"/>
    <n v="0"/>
    <m/>
    <m/>
    <m/>
    <m/>
    <m/>
    <m/>
    <m/>
    <m/>
    <m/>
    <m/>
  </r>
  <r>
    <x v="1"/>
    <x v="0"/>
    <x v="4"/>
    <x v="8"/>
    <n v="0"/>
    <n v="3504211"/>
    <n v="0"/>
    <n v="862578"/>
    <n v="0"/>
    <n v="0"/>
    <n v="0"/>
    <n v="0"/>
    <n v="0"/>
    <n v="0"/>
    <n v="0"/>
    <n v="0"/>
    <n v="0"/>
    <n v="0"/>
    <m/>
    <n v="0"/>
    <n v="0"/>
    <n v="0"/>
    <n v="0"/>
    <n v="0"/>
    <n v="0"/>
    <m/>
    <m/>
    <m/>
    <m/>
    <m/>
    <m/>
    <m/>
    <m/>
    <m/>
    <m/>
  </r>
  <r>
    <x v="1"/>
    <x v="0"/>
    <x v="5"/>
    <x v="8"/>
    <n v="0"/>
    <m/>
    <n v="0"/>
    <m/>
    <n v="0"/>
    <n v="0"/>
    <n v="0"/>
    <n v="0"/>
    <n v="0"/>
    <n v="0"/>
    <n v="0"/>
    <n v="0"/>
    <n v="0"/>
    <n v="0"/>
    <m/>
    <n v="0"/>
    <n v="0"/>
    <n v="0"/>
    <n v="0"/>
    <n v="0"/>
    <n v="0"/>
    <m/>
    <m/>
    <m/>
    <m/>
    <m/>
    <m/>
    <m/>
    <m/>
    <m/>
    <m/>
  </r>
  <r>
    <x v="1"/>
    <x v="0"/>
    <x v="6"/>
    <x v="8"/>
    <n v="0"/>
    <m/>
    <n v="0"/>
    <m/>
    <n v="0"/>
    <n v="0"/>
    <n v="0"/>
    <n v="0"/>
    <n v="0"/>
    <n v="0"/>
    <n v="0"/>
    <n v="0"/>
    <n v="0"/>
    <n v="0"/>
    <m/>
    <n v="0"/>
    <n v="0"/>
    <n v="0"/>
    <n v="0"/>
    <n v="0"/>
    <n v="0"/>
    <m/>
    <m/>
    <m/>
    <m/>
    <m/>
    <m/>
    <m/>
    <m/>
    <m/>
    <m/>
  </r>
  <r>
    <x v="1"/>
    <x v="0"/>
    <x v="7"/>
    <x v="8"/>
    <n v="0"/>
    <m/>
    <n v="0"/>
    <m/>
    <n v="0"/>
    <n v="0"/>
    <n v="0"/>
    <n v="0"/>
    <n v="0"/>
    <n v="0"/>
    <n v="0"/>
    <n v="0"/>
    <n v="0"/>
    <n v="0"/>
    <m/>
    <n v="0"/>
    <n v="0"/>
    <n v="0"/>
    <n v="0"/>
    <n v="0"/>
    <n v="0"/>
    <m/>
    <m/>
    <m/>
    <m/>
    <m/>
    <m/>
    <m/>
    <m/>
    <m/>
    <m/>
  </r>
  <r>
    <x v="1"/>
    <x v="0"/>
    <x v="8"/>
    <x v="8"/>
    <n v="0"/>
    <m/>
    <n v="0"/>
    <n v="862578"/>
    <n v="0"/>
    <n v="0"/>
    <n v="0"/>
    <n v="0"/>
    <n v="0"/>
    <n v="0"/>
    <n v="0"/>
    <n v="0"/>
    <n v="0"/>
    <n v="0"/>
    <m/>
    <n v="0"/>
    <n v="0"/>
    <n v="0"/>
    <n v="0"/>
    <n v="0"/>
    <n v="0"/>
    <m/>
    <m/>
    <m/>
    <m/>
    <m/>
    <m/>
    <m/>
    <m/>
    <m/>
    <m/>
  </r>
  <r>
    <x v="1"/>
    <x v="0"/>
    <x v="9"/>
    <x v="8"/>
    <n v="0"/>
    <m/>
    <n v="0"/>
    <m/>
    <n v="0"/>
    <n v="0"/>
    <n v="0"/>
    <n v="0"/>
    <n v="0"/>
    <n v="0"/>
    <n v="0"/>
    <n v="0"/>
    <n v="0"/>
    <n v="0"/>
    <m/>
    <n v="0"/>
    <n v="0"/>
    <n v="0"/>
    <n v="0"/>
    <n v="0"/>
    <n v="0"/>
    <m/>
    <m/>
    <m/>
    <m/>
    <m/>
    <m/>
    <m/>
    <m/>
    <m/>
    <m/>
  </r>
  <r>
    <x v="1"/>
    <x v="0"/>
    <x v="10"/>
    <x v="8"/>
    <n v="0"/>
    <m/>
    <n v="0"/>
    <m/>
    <n v="0"/>
    <n v="0"/>
    <n v="0"/>
    <n v="0"/>
    <n v="0"/>
    <n v="0"/>
    <n v="0"/>
    <n v="0"/>
    <n v="0"/>
    <n v="0"/>
    <m/>
    <n v="0"/>
    <n v="0"/>
    <n v="0"/>
    <n v="0"/>
    <n v="0"/>
    <n v="0"/>
    <m/>
    <m/>
    <m/>
    <m/>
    <m/>
    <m/>
    <m/>
    <m/>
    <m/>
    <m/>
  </r>
  <r>
    <x v="1"/>
    <x v="0"/>
    <x v="11"/>
    <x v="8"/>
    <n v="0"/>
    <m/>
    <n v="0"/>
    <m/>
    <n v="0"/>
    <n v="0"/>
    <n v="0"/>
    <n v="0"/>
    <n v="0"/>
    <n v="0"/>
    <n v="0"/>
    <n v="0"/>
    <n v="0"/>
    <n v="0"/>
    <m/>
    <n v="0"/>
    <n v="0"/>
    <n v="0"/>
    <n v="0"/>
    <n v="0"/>
    <n v="0"/>
    <m/>
    <m/>
    <m/>
    <m/>
    <m/>
    <m/>
    <m/>
    <m/>
    <m/>
    <m/>
  </r>
  <r>
    <x v="1"/>
    <x v="0"/>
    <x v="12"/>
    <x v="8"/>
    <n v="0"/>
    <m/>
    <n v="0"/>
    <m/>
    <n v="0"/>
    <n v="0"/>
    <n v="0"/>
    <n v="0"/>
    <n v="0"/>
    <n v="0"/>
    <n v="0"/>
    <n v="0"/>
    <n v="0"/>
    <n v="0"/>
    <m/>
    <n v="0"/>
    <n v="0"/>
    <n v="0"/>
    <n v="0"/>
    <n v="0"/>
    <n v="0"/>
    <m/>
    <m/>
    <m/>
    <m/>
    <m/>
    <m/>
    <m/>
    <m/>
    <m/>
    <m/>
  </r>
  <r>
    <x v="1"/>
    <x v="0"/>
    <x v="13"/>
    <x v="8"/>
    <n v="0"/>
    <m/>
    <n v="0"/>
    <m/>
    <n v="0"/>
    <n v="0"/>
    <n v="0"/>
    <n v="0"/>
    <n v="0"/>
    <n v="0"/>
    <n v="0"/>
    <n v="0"/>
    <n v="0"/>
    <n v="0"/>
    <m/>
    <n v="0"/>
    <n v="0"/>
    <n v="0"/>
    <n v="0"/>
    <n v="0"/>
    <n v="0"/>
    <m/>
    <m/>
    <m/>
    <m/>
    <m/>
    <m/>
    <m/>
    <m/>
    <m/>
    <m/>
  </r>
  <r>
    <x v="1"/>
    <x v="0"/>
    <x v="14"/>
    <x v="8"/>
    <n v="0"/>
    <m/>
    <n v="0"/>
    <m/>
    <n v="0"/>
    <n v="0"/>
    <n v="0"/>
    <n v="0"/>
    <n v="0"/>
    <n v="0"/>
    <n v="0"/>
    <n v="0"/>
    <n v="0"/>
    <n v="0"/>
    <m/>
    <n v="0"/>
    <n v="0"/>
    <n v="0"/>
    <n v="0"/>
    <n v="0"/>
    <n v="0"/>
    <m/>
    <m/>
    <m/>
    <m/>
    <m/>
    <m/>
    <m/>
    <m/>
    <m/>
    <m/>
  </r>
  <r>
    <x v="1"/>
    <x v="1"/>
    <x v="15"/>
    <x v="8"/>
    <n v="0"/>
    <m/>
    <n v="0"/>
    <m/>
    <n v="0"/>
    <n v="0"/>
    <n v="0"/>
    <n v="0"/>
    <n v="0"/>
    <n v="0"/>
    <n v="0"/>
    <n v="0"/>
    <n v="0"/>
    <n v="0"/>
    <m/>
    <n v="0"/>
    <n v="0"/>
    <n v="0"/>
    <n v="0"/>
    <n v="0"/>
    <n v="0"/>
    <m/>
    <m/>
    <m/>
    <m/>
    <m/>
    <m/>
    <m/>
    <m/>
    <m/>
    <m/>
  </r>
  <r>
    <x v="1"/>
    <x v="1"/>
    <x v="16"/>
    <x v="8"/>
    <n v="0"/>
    <m/>
    <n v="0"/>
    <m/>
    <n v="0"/>
    <n v="0"/>
    <n v="0"/>
    <n v="0"/>
    <n v="0"/>
    <n v="0"/>
    <n v="0"/>
    <n v="0"/>
    <n v="0"/>
    <n v="0"/>
    <m/>
    <n v="0"/>
    <n v="0"/>
    <n v="0"/>
    <n v="0"/>
    <n v="0"/>
    <n v="0"/>
    <m/>
    <m/>
    <m/>
    <m/>
    <m/>
    <m/>
    <m/>
    <m/>
    <m/>
    <m/>
  </r>
  <r>
    <x v="1"/>
    <x v="1"/>
    <x v="17"/>
    <x v="8"/>
    <n v="0"/>
    <n v="7715522"/>
    <n v="0"/>
    <n v="862578"/>
    <n v="0"/>
    <n v="0"/>
    <n v="0"/>
    <n v="0"/>
    <n v="0"/>
    <n v="0"/>
    <n v="0"/>
    <n v="0"/>
    <n v="0"/>
    <n v="0"/>
    <m/>
    <n v="0"/>
    <n v="0"/>
    <n v="0"/>
    <n v="0"/>
    <n v="0"/>
    <n v="0"/>
    <m/>
    <m/>
    <m/>
    <m/>
    <m/>
    <m/>
    <m/>
    <m/>
    <m/>
    <m/>
  </r>
  <r>
    <x v="1"/>
    <x v="1"/>
    <x v="18"/>
    <x v="8"/>
    <n v="0"/>
    <n v="16612216"/>
    <n v="0"/>
    <n v="862578"/>
    <n v="0"/>
    <n v="0"/>
    <n v="0"/>
    <n v="0"/>
    <n v="0"/>
    <n v="0"/>
    <n v="0"/>
    <n v="0"/>
    <n v="0"/>
    <n v="0"/>
    <m/>
    <n v="0"/>
    <n v="0"/>
    <n v="0"/>
    <n v="0"/>
    <n v="0"/>
    <n v="0"/>
    <m/>
    <m/>
    <m/>
    <m/>
    <m/>
    <m/>
    <m/>
    <m/>
    <m/>
    <m/>
  </r>
  <r>
    <x v="1"/>
    <x v="1"/>
    <x v="19"/>
    <x v="8"/>
    <n v="0"/>
    <m/>
    <n v="0"/>
    <n v="962578"/>
    <n v="0"/>
    <n v="0"/>
    <n v="0"/>
    <n v="0"/>
    <n v="0"/>
    <n v="0"/>
    <n v="0"/>
    <n v="0"/>
    <n v="0"/>
    <n v="0"/>
    <m/>
    <n v="0"/>
    <n v="0"/>
    <n v="0"/>
    <n v="0"/>
    <n v="0"/>
    <n v="0"/>
    <m/>
    <m/>
    <m/>
    <m/>
    <m/>
    <m/>
    <m/>
    <m/>
    <m/>
    <m/>
  </r>
  <r>
    <x v="1"/>
    <x v="1"/>
    <x v="20"/>
    <x v="8"/>
    <n v="0"/>
    <m/>
    <n v="0"/>
    <m/>
    <n v="0"/>
    <n v="0"/>
    <n v="0"/>
    <n v="0"/>
    <n v="0"/>
    <n v="0"/>
    <n v="0"/>
    <n v="0"/>
    <n v="0"/>
    <n v="0"/>
    <m/>
    <n v="0"/>
    <n v="0"/>
    <n v="0"/>
    <n v="0"/>
    <n v="0"/>
    <n v="0"/>
    <m/>
    <m/>
    <m/>
    <m/>
    <m/>
    <m/>
    <m/>
    <m/>
    <m/>
    <m/>
  </r>
  <r>
    <x v="1"/>
    <x v="1"/>
    <x v="21"/>
    <x v="8"/>
    <n v="0"/>
    <m/>
    <n v="0"/>
    <m/>
    <n v="0"/>
    <n v="0"/>
    <n v="0"/>
    <n v="0"/>
    <n v="0"/>
    <n v="0"/>
    <n v="0"/>
    <n v="0"/>
    <n v="0"/>
    <n v="0"/>
    <m/>
    <n v="0"/>
    <n v="0"/>
    <n v="0"/>
    <n v="0"/>
    <n v="0"/>
    <n v="0"/>
    <m/>
    <m/>
    <m/>
    <m/>
    <m/>
    <m/>
    <m/>
    <m/>
    <m/>
    <m/>
  </r>
  <r>
    <x v="1"/>
    <x v="1"/>
    <x v="22"/>
    <x v="8"/>
    <n v="0"/>
    <n v="4713101"/>
    <n v="0"/>
    <n v="862578"/>
    <n v="0"/>
    <n v="0"/>
    <n v="0"/>
    <n v="0"/>
    <n v="0"/>
    <n v="0"/>
    <n v="0"/>
    <n v="0"/>
    <n v="0"/>
    <n v="0"/>
    <m/>
    <n v="0"/>
    <n v="0"/>
    <n v="0"/>
    <n v="0"/>
    <n v="0"/>
    <n v="0"/>
    <m/>
    <m/>
    <m/>
    <m/>
    <m/>
    <m/>
    <m/>
    <m/>
    <m/>
    <m/>
  </r>
  <r>
    <x v="1"/>
    <x v="1"/>
    <x v="23"/>
    <x v="8"/>
    <n v="0"/>
    <m/>
    <n v="0"/>
    <m/>
    <n v="0"/>
    <n v="0"/>
    <n v="0"/>
    <n v="0"/>
    <n v="0"/>
    <n v="0"/>
    <n v="0"/>
    <n v="0"/>
    <n v="0"/>
    <n v="0"/>
    <m/>
    <n v="0"/>
    <n v="0"/>
    <n v="0"/>
    <n v="0"/>
    <n v="0"/>
    <n v="0"/>
    <m/>
    <m/>
    <m/>
    <m/>
    <m/>
    <m/>
    <m/>
    <m/>
    <m/>
    <m/>
  </r>
  <r>
    <x v="1"/>
    <x v="1"/>
    <x v="24"/>
    <x v="8"/>
    <n v="0"/>
    <m/>
    <n v="0"/>
    <m/>
    <n v="0"/>
    <n v="0"/>
    <n v="0"/>
    <n v="0"/>
    <n v="0"/>
    <n v="0"/>
    <n v="0"/>
    <n v="0"/>
    <n v="0"/>
    <n v="0"/>
    <m/>
    <n v="0"/>
    <n v="0"/>
    <n v="0"/>
    <n v="0"/>
    <n v="0"/>
    <n v="0"/>
    <m/>
    <m/>
    <m/>
    <m/>
    <m/>
    <m/>
    <m/>
    <m/>
    <m/>
    <m/>
  </r>
  <r>
    <x v="1"/>
    <x v="1"/>
    <x v="25"/>
    <x v="8"/>
    <n v="0"/>
    <m/>
    <n v="0"/>
    <m/>
    <n v="0"/>
    <n v="0"/>
    <n v="0"/>
    <n v="0"/>
    <n v="0"/>
    <n v="0"/>
    <n v="0"/>
    <n v="0"/>
    <n v="0"/>
    <n v="0"/>
    <m/>
    <n v="0"/>
    <n v="0"/>
    <n v="0"/>
    <n v="0"/>
    <n v="0"/>
    <n v="0"/>
    <m/>
    <m/>
    <m/>
    <m/>
    <m/>
    <m/>
    <m/>
    <m/>
    <m/>
    <m/>
  </r>
  <r>
    <x v="1"/>
    <x v="1"/>
    <x v="26"/>
    <x v="8"/>
    <n v="0"/>
    <m/>
    <n v="0"/>
    <m/>
    <n v="0"/>
    <n v="0"/>
    <n v="0"/>
    <n v="0"/>
    <n v="0"/>
    <n v="0"/>
    <n v="0"/>
    <n v="0"/>
    <n v="0"/>
    <n v="0"/>
    <m/>
    <n v="0"/>
    <n v="0"/>
    <n v="0"/>
    <n v="0"/>
    <n v="0"/>
    <n v="0"/>
    <m/>
    <m/>
    <m/>
    <m/>
    <m/>
    <m/>
    <m/>
    <m/>
    <m/>
    <m/>
  </r>
  <r>
    <x v="1"/>
    <x v="1"/>
    <x v="27"/>
    <x v="8"/>
    <n v="0"/>
    <m/>
    <n v="0"/>
    <m/>
    <n v="0"/>
    <n v="0"/>
    <n v="0"/>
    <n v="0"/>
    <n v="0"/>
    <n v="0"/>
    <n v="0"/>
    <n v="0"/>
    <n v="0"/>
    <n v="0"/>
    <m/>
    <n v="0"/>
    <n v="0"/>
    <n v="0"/>
    <n v="0"/>
    <n v="0"/>
    <n v="0"/>
    <m/>
    <m/>
    <m/>
    <m/>
    <m/>
    <m/>
    <m/>
    <m/>
    <m/>
    <m/>
  </r>
  <r>
    <x v="1"/>
    <x v="0"/>
    <x v="0"/>
    <x v="6"/>
    <n v="0"/>
    <n v="8621666"/>
    <n v="0"/>
    <n v="322573"/>
    <n v="0"/>
    <n v="0"/>
    <n v="0"/>
    <n v="0"/>
    <n v="0"/>
    <n v="0"/>
    <n v="0"/>
    <n v="0"/>
    <n v="0"/>
    <n v="0"/>
    <m/>
    <n v="0"/>
    <n v="0"/>
    <n v="0"/>
    <n v="10220"/>
    <n v="4.8499999999999996"/>
    <n v="62.06"/>
    <m/>
    <m/>
    <m/>
    <m/>
    <m/>
    <m/>
    <m/>
    <m/>
    <m/>
    <m/>
  </r>
  <r>
    <x v="1"/>
    <x v="0"/>
    <x v="1"/>
    <x v="6"/>
    <n v="0"/>
    <m/>
    <n v="0"/>
    <n v="322573"/>
    <n v="0"/>
    <n v="0"/>
    <n v="0"/>
    <n v="0"/>
    <n v="0"/>
    <n v="0"/>
    <n v="0"/>
    <n v="0"/>
    <n v="0"/>
    <n v="0"/>
    <m/>
    <n v="0"/>
    <n v="0"/>
    <n v="0"/>
    <n v="12481"/>
    <n v="6.14"/>
    <n v="59.41"/>
    <m/>
    <m/>
    <m/>
    <m/>
    <m/>
    <m/>
    <m/>
    <m/>
    <m/>
    <m/>
  </r>
  <r>
    <x v="1"/>
    <x v="0"/>
    <x v="2"/>
    <x v="6"/>
    <n v="0"/>
    <m/>
    <n v="0"/>
    <n v="367383"/>
    <n v="0"/>
    <n v="0"/>
    <n v="0"/>
    <n v="0"/>
    <n v="0"/>
    <n v="0"/>
    <n v="0"/>
    <n v="0"/>
    <n v="0"/>
    <n v="0"/>
    <m/>
    <n v="0"/>
    <n v="0"/>
    <n v="0"/>
    <n v="11524"/>
    <n v="4.72"/>
    <n v="63.6"/>
    <m/>
    <m/>
    <m/>
    <m/>
    <m/>
    <m/>
    <m/>
    <m/>
    <m/>
    <m/>
  </r>
  <r>
    <x v="1"/>
    <x v="0"/>
    <x v="3"/>
    <x v="6"/>
    <n v="0"/>
    <n v="8880865"/>
    <n v="0"/>
    <n v="712877"/>
    <n v="0"/>
    <n v="0"/>
    <n v="0"/>
    <n v="0"/>
    <n v="0"/>
    <n v="0"/>
    <n v="0"/>
    <n v="0"/>
    <n v="0"/>
    <n v="0"/>
    <m/>
    <n v="0"/>
    <n v="0"/>
    <n v="0"/>
    <n v="12271"/>
    <n v="9.9600000000000009"/>
    <n v="62.22"/>
    <m/>
    <m/>
    <m/>
    <m/>
    <m/>
    <m/>
    <m/>
    <m/>
    <m/>
    <m/>
  </r>
  <r>
    <x v="1"/>
    <x v="0"/>
    <x v="4"/>
    <x v="6"/>
    <n v="0"/>
    <n v="5500535"/>
    <n v="0"/>
    <n v="712877"/>
    <n v="0"/>
    <n v="0"/>
    <n v="0"/>
    <n v="0"/>
    <n v="0"/>
    <n v="0"/>
    <n v="0"/>
    <n v="0"/>
    <n v="0"/>
    <n v="0"/>
    <m/>
    <n v="0"/>
    <n v="0"/>
    <n v="0"/>
    <n v="13991"/>
    <n v="12.17"/>
    <n v="59.08"/>
    <m/>
    <m/>
    <m/>
    <m/>
    <m/>
    <m/>
    <m/>
    <m/>
    <m/>
    <m/>
  </r>
  <r>
    <x v="1"/>
    <x v="0"/>
    <x v="5"/>
    <x v="6"/>
    <n v="0"/>
    <n v="1150112"/>
    <n v="0"/>
    <n v="367383"/>
    <n v="0"/>
    <n v="0"/>
    <n v="0"/>
    <n v="0"/>
    <n v="0"/>
    <n v="0"/>
    <n v="0"/>
    <n v="0"/>
    <n v="0"/>
    <n v="0"/>
    <m/>
    <n v="0"/>
    <n v="0"/>
    <n v="0"/>
    <n v="8558"/>
    <n v="2.2999999999999998"/>
    <n v="79.19"/>
    <m/>
    <m/>
    <m/>
    <m/>
    <m/>
    <m/>
    <m/>
    <m/>
    <m/>
    <m/>
  </r>
  <r>
    <x v="1"/>
    <x v="0"/>
    <x v="6"/>
    <x v="6"/>
    <n v="0"/>
    <m/>
    <n v="0"/>
    <n v="322573"/>
    <n v="0"/>
    <n v="0"/>
    <n v="0"/>
    <n v="0"/>
    <n v="0"/>
    <n v="0"/>
    <n v="0"/>
    <n v="0"/>
    <n v="0"/>
    <n v="0"/>
    <m/>
    <n v="0"/>
    <n v="0"/>
    <n v="0"/>
    <n v="11554"/>
    <n v="4.9000000000000004"/>
    <n v="63.04"/>
    <m/>
    <m/>
    <m/>
    <m/>
    <m/>
    <m/>
    <m/>
    <m/>
    <m/>
    <m/>
  </r>
  <r>
    <x v="1"/>
    <x v="0"/>
    <x v="7"/>
    <x v="6"/>
    <n v="0"/>
    <m/>
    <n v="0"/>
    <n v="712877"/>
    <n v="0"/>
    <n v="0"/>
    <n v="0"/>
    <n v="0"/>
    <n v="0"/>
    <n v="0"/>
    <n v="0"/>
    <n v="0"/>
    <n v="0"/>
    <n v="0"/>
    <m/>
    <n v="0"/>
    <n v="0"/>
    <n v="0"/>
    <n v="11851"/>
    <n v="8.84"/>
    <n v="57.9"/>
    <m/>
    <m/>
    <m/>
    <m/>
    <m/>
    <m/>
    <m/>
    <m/>
    <m/>
    <m/>
  </r>
  <r>
    <x v="1"/>
    <x v="0"/>
    <x v="8"/>
    <x v="6"/>
    <n v="0"/>
    <m/>
    <n v="0"/>
    <n v="322573"/>
    <n v="0"/>
    <n v="0"/>
    <n v="0"/>
    <n v="0"/>
    <n v="0"/>
    <n v="0"/>
    <n v="0"/>
    <n v="0"/>
    <n v="0"/>
    <n v="0"/>
    <m/>
    <n v="0"/>
    <n v="0"/>
    <n v="0"/>
    <n v="11481"/>
    <n v="8.1199999999999992"/>
    <n v="61.99"/>
    <m/>
    <m/>
    <m/>
    <m/>
    <m/>
    <m/>
    <m/>
    <m/>
    <m/>
    <m/>
  </r>
  <r>
    <x v="1"/>
    <x v="0"/>
    <x v="9"/>
    <x v="6"/>
    <n v="0"/>
    <m/>
    <n v="0"/>
    <n v="367383"/>
    <n v="0"/>
    <n v="0"/>
    <n v="0"/>
    <n v="0"/>
    <n v="0"/>
    <n v="0"/>
    <n v="0"/>
    <n v="0"/>
    <n v="0"/>
    <n v="0"/>
    <m/>
    <n v="0"/>
    <n v="0"/>
    <n v="0"/>
    <n v="8145"/>
    <n v="3.39"/>
    <n v="63.09"/>
    <m/>
    <m/>
    <m/>
    <m/>
    <m/>
    <m/>
    <m/>
    <m/>
    <m/>
    <m/>
  </r>
  <r>
    <x v="1"/>
    <x v="0"/>
    <x v="10"/>
    <x v="6"/>
    <n v="0"/>
    <m/>
    <n v="0"/>
    <n v="712877"/>
    <n v="0"/>
    <n v="0"/>
    <n v="0"/>
    <n v="0"/>
    <n v="0"/>
    <n v="0"/>
    <n v="0"/>
    <n v="0"/>
    <n v="0"/>
    <n v="0"/>
    <m/>
    <n v="0"/>
    <n v="0"/>
    <n v="0"/>
    <n v="10848"/>
    <n v="7.32"/>
    <n v="64.77"/>
    <m/>
    <m/>
    <m/>
    <m/>
    <m/>
    <m/>
    <m/>
    <m/>
    <m/>
    <m/>
  </r>
  <r>
    <x v="1"/>
    <x v="0"/>
    <x v="11"/>
    <x v="6"/>
    <n v="0"/>
    <m/>
    <n v="0"/>
    <n v="322573"/>
    <n v="0"/>
    <n v="0"/>
    <n v="0"/>
    <n v="0"/>
    <n v="0"/>
    <n v="0"/>
    <n v="0"/>
    <n v="0"/>
    <n v="0"/>
    <n v="0"/>
    <m/>
    <n v="0"/>
    <n v="0"/>
    <n v="0"/>
    <n v="9143"/>
    <n v="5.23"/>
    <n v="64.430000000000007"/>
    <m/>
    <m/>
    <m/>
    <m/>
    <m/>
    <m/>
    <m/>
    <m/>
    <m/>
    <m/>
  </r>
  <r>
    <x v="1"/>
    <x v="0"/>
    <x v="12"/>
    <x v="6"/>
    <n v="0"/>
    <n v="2575250"/>
    <n v="0"/>
    <n v="322573"/>
    <n v="0"/>
    <n v="0"/>
    <n v="0"/>
    <n v="0"/>
    <n v="0"/>
    <n v="0"/>
    <n v="0"/>
    <n v="0"/>
    <n v="0"/>
    <n v="0"/>
    <m/>
    <n v="0"/>
    <n v="0"/>
    <n v="0"/>
    <n v="10479"/>
    <n v="3.39"/>
    <n v="64.87"/>
    <m/>
    <m/>
    <m/>
    <m/>
    <m/>
    <m/>
    <m/>
    <m/>
    <m/>
    <m/>
  </r>
  <r>
    <x v="1"/>
    <x v="0"/>
    <x v="13"/>
    <x v="6"/>
    <n v="0"/>
    <n v="1100107"/>
    <n v="0"/>
    <n v="322573"/>
    <n v="0"/>
    <n v="0"/>
    <n v="0"/>
    <n v="0"/>
    <n v="0"/>
    <n v="0"/>
    <n v="0"/>
    <n v="0"/>
    <n v="0"/>
    <n v="0"/>
    <m/>
    <n v="0"/>
    <n v="0"/>
    <n v="0"/>
    <n v="9115"/>
    <n v="5.99"/>
    <n v="65.069999999999993"/>
    <m/>
    <m/>
    <m/>
    <m/>
    <m/>
    <m/>
    <m/>
    <m/>
    <m/>
    <m/>
  </r>
  <r>
    <x v="1"/>
    <x v="0"/>
    <x v="14"/>
    <x v="6"/>
    <n v="0"/>
    <m/>
    <n v="0"/>
    <n v="322573"/>
    <n v="0"/>
    <n v="0"/>
    <n v="0"/>
    <n v="0"/>
    <n v="0"/>
    <n v="0"/>
    <n v="0"/>
    <n v="0"/>
    <n v="0"/>
    <n v="0"/>
    <m/>
    <n v="0"/>
    <n v="0"/>
    <n v="0"/>
    <n v="8939"/>
    <n v="4.5999999999999996"/>
    <n v="59.05"/>
    <m/>
    <m/>
    <m/>
    <m/>
    <m/>
    <m/>
    <m/>
    <m/>
    <m/>
    <m/>
  </r>
  <r>
    <x v="1"/>
    <x v="1"/>
    <x v="15"/>
    <x v="6"/>
    <n v="0"/>
    <m/>
    <n v="0"/>
    <n v="538183"/>
    <n v="0"/>
    <n v="0"/>
    <n v="0"/>
    <n v="0"/>
    <n v="0"/>
    <n v="0"/>
    <n v="0"/>
    <n v="0"/>
    <n v="0"/>
    <n v="0"/>
    <m/>
    <n v="0"/>
    <n v="0"/>
    <n v="0"/>
    <n v="7446"/>
    <n v="7.9"/>
    <n v="71.53"/>
    <m/>
    <m/>
    <m/>
    <m/>
    <m/>
    <m/>
    <m/>
    <m/>
    <m/>
    <m/>
  </r>
  <r>
    <x v="1"/>
    <x v="1"/>
    <x v="16"/>
    <x v="6"/>
    <n v="0"/>
    <n v="4730460"/>
    <n v="0"/>
    <n v="538183"/>
    <n v="0"/>
    <n v="0"/>
    <n v="0"/>
    <n v="0"/>
    <n v="0"/>
    <n v="0"/>
    <n v="0"/>
    <n v="0"/>
    <n v="0"/>
    <n v="0"/>
    <m/>
    <n v="0"/>
    <n v="0"/>
    <n v="0"/>
    <n v="11977"/>
    <n v="7.04"/>
    <n v="71.489999999999995"/>
    <m/>
    <m/>
    <m/>
    <m/>
    <m/>
    <m/>
    <m/>
    <m/>
    <m/>
    <m/>
  </r>
  <r>
    <x v="1"/>
    <x v="1"/>
    <x v="17"/>
    <x v="6"/>
    <n v="0"/>
    <n v="1500146"/>
    <n v="0"/>
    <n v="997364"/>
    <n v="0"/>
    <n v="0"/>
    <n v="0"/>
    <n v="0"/>
    <n v="0"/>
    <n v="0"/>
    <n v="0"/>
    <n v="0"/>
    <n v="0"/>
    <n v="0"/>
    <m/>
    <n v="0"/>
    <n v="0"/>
    <n v="0"/>
    <n v="7350"/>
    <n v="3.36"/>
    <n v="68.89"/>
    <m/>
    <m/>
    <m/>
    <m/>
    <m/>
    <m/>
    <m/>
    <m/>
    <m/>
    <m/>
  </r>
  <r>
    <x v="1"/>
    <x v="1"/>
    <x v="18"/>
    <x v="6"/>
    <n v="0"/>
    <m/>
    <n v="0"/>
    <n v="474433"/>
    <n v="0"/>
    <n v="0"/>
    <n v="0"/>
    <n v="0"/>
    <n v="0"/>
    <n v="0"/>
    <n v="0"/>
    <n v="0"/>
    <n v="0"/>
    <n v="0"/>
    <m/>
    <n v="0"/>
    <n v="0"/>
    <n v="0"/>
    <n v="13744"/>
    <n v="9.9499999999999993"/>
    <n v="61.4"/>
    <m/>
    <m/>
    <m/>
    <m/>
    <m/>
    <m/>
    <m/>
    <m/>
    <m/>
    <m/>
  </r>
  <r>
    <x v="1"/>
    <x v="1"/>
    <x v="19"/>
    <x v="6"/>
    <n v="0"/>
    <m/>
    <n v="0"/>
    <n v="538183"/>
    <n v="0"/>
    <n v="0"/>
    <n v="0"/>
    <n v="0"/>
    <n v="0"/>
    <n v="0"/>
    <n v="0"/>
    <n v="0"/>
    <n v="0"/>
    <n v="0"/>
    <m/>
    <n v="0"/>
    <n v="0"/>
    <n v="0"/>
    <n v="7882"/>
    <n v="3.81"/>
    <n v="66.430000000000007"/>
    <m/>
    <m/>
    <m/>
    <m/>
    <m/>
    <m/>
    <m/>
    <m/>
    <m/>
    <m/>
  </r>
  <r>
    <x v="1"/>
    <x v="1"/>
    <x v="20"/>
    <x v="6"/>
    <n v="0"/>
    <n v="1000097"/>
    <n v="0"/>
    <n v="538183"/>
    <n v="0"/>
    <n v="0"/>
    <n v="0"/>
    <n v="0"/>
    <n v="0"/>
    <n v="0"/>
    <n v="0"/>
    <n v="0"/>
    <n v="0"/>
    <n v="0"/>
    <m/>
    <n v="0"/>
    <n v="0"/>
    <n v="0"/>
    <n v="6188"/>
    <n v="3.55"/>
    <n v="80.069999999999993"/>
    <m/>
    <m/>
    <m/>
    <m/>
    <m/>
    <m/>
    <m/>
    <m/>
    <m/>
    <m/>
  </r>
  <r>
    <x v="1"/>
    <x v="1"/>
    <x v="21"/>
    <x v="6"/>
    <n v="0"/>
    <n v="900087"/>
    <n v="0"/>
    <n v="538183"/>
    <n v="0"/>
    <n v="0"/>
    <n v="0"/>
    <n v="0"/>
    <n v="0"/>
    <n v="0"/>
    <n v="0"/>
    <n v="0"/>
    <n v="0"/>
    <n v="0"/>
    <m/>
    <n v="0"/>
    <n v="0"/>
    <n v="0"/>
    <n v="9708"/>
    <n v="4.74"/>
    <n v="67.349999999999994"/>
    <m/>
    <m/>
    <m/>
    <m/>
    <m/>
    <m/>
    <m/>
    <m/>
    <m/>
    <m/>
  </r>
  <r>
    <x v="1"/>
    <x v="1"/>
    <x v="22"/>
    <x v="6"/>
    <n v="0"/>
    <m/>
    <n v="0"/>
    <n v="538183"/>
    <n v="0"/>
    <n v="0"/>
    <n v="0"/>
    <n v="0"/>
    <n v="0"/>
    <n v="0"/>
    <n v="0"/>
    <n v="0"/>
    <n v="0"/>
    <n v="0"/>
    <m/>
    <n v="0"/>
    <n v="0"/>
    <n v="0"/>
    <n v="8034"/>
    <n v="2.9"/>
    <n v="74.97"/>
    <m/>
    <m/>
    <m/>
    <m/>
    <m/>
    <m/>
    <m/>
    <m/>
    <m/>
    <m/>
  </r>
  <r>
    <x v="1"/>
    <x v="1"/>
    <x v="23"/>
    <x v="6"/>
    <n v="0"/>
    <m/>
    <n v="0"/>
    <n v="538183"/>
    <n v="0"/>
    <n v="0"/>
    <n v="0"/>
    <n v="0"/>
    <n v="0"/>
    <n v="0"/>
    <n v="0"/>
    <n v="0"/>
    <n v="0"/>
    <n v="0"/>
    <m/>
    <n v="0"/>
    <n v="0"/>
    <n v="0"/>
    <n v="8151"/>
    <n v="3.23"/>
    <n v="75.650000000000006"/>
    <m/>
    <m/>
    <m/>
    <m/>
    <m/>
    <m/>
    <m/>
    <m/>
    <m/>
    <m/>
  </r>
  <r>
    <x v="1"/>
    <x v="1"/>
    <x v="24"/>
    <x v="6"/>
    <n v="0"/>
    <m/>
    <n v="0"/>
    <n v="538183"/>
    <n v="0"/>
    <n v="0"/>
    <n v="0"/>
    <n v="0"/>
    <n v="0"/>
    <n v="0"/>
    <n v="0"/>
    <n v="0"/>
    <n v="0"/>
    <n v="0"/>
    <m/>
    <n v="0"/>
    <n v="0"/>
    <n v="0"/>
    <n v="5245"/>
    <n v="1.89"/>
    <n v="81.510000000000005"/>
    <m/>
    <m/>
    <m/>
    <m/>
    <m/>
    <m/>
    <m/>
    <m/>
    <m/>
    <m/>
  </r>
  <r>
    <x v="1"/>
    <x v="1"/>
    <x v="25"/>
    <x v="6"/>
    <n v="0"/>
    <m/>
    <n v="0"/>
    <n v="538183"/>
    <n v="0"/>
    <n v="0"/>
    <n v="0"/>
    <n v="0"/>
    <n v="0"/>
    <n v="0"/>
    <n v="0"/>
    <n v="0"/>
    <n v="0"/>
    <n v="0"/>
    <m/>
    <n v="0"/>
    <n v="0"/>
    <n v="0"/>
    <n v="4903"/>
    <n v="1.49"/>
    <n v="75.61"/>
    <m/>
    <m/>
    <m/>
    <m/>
    <m/>
    <m/>
    <m/>
    <m/>
    <m/>
    <m/>
  </r>
  <r>
    <x v="1"/>
    <x v="1"/>
    <x v="26"/>
    <x v="6"/>
    <n v="0"/>
    <m/>
    <n v="0"/>
    <n v="538183"/>
    <n v="0"/>
    <n v="0"/>
    <n v="0"/>
    <n v="0"/>
    <n v="0"/>
    <n v="0"/>
    <n v="0"/>
    <n v="0"/>
    <n v="0"/>
    <n v="0"/>
    <m/>
    <n v="0"/>
    <n v="0"/>
    <n v="0"/>
    <n v="5505"/>
    <n v="2.9"/>
    <n v="84.61"/>
    <m/>
    <m/>
    <m/>
    <m/>
    <m/>
    <m/>
    <m/>
    <m/>
    <m/>
    <m/>
  </r>
  <r>
    <x v="1"/>
    <x v="1"/>
    <x v="27"/>
    <x v="6"/>
    <n v="0"/>
    <m/>
    <n v="0"/>
    <n v="538183"/>
    <n v="0"/>
    <n v="0"/>
    <n v="0"/>
    <n v="0"/>
    <n v="0"/>
    <n v="0"/>
    <n v="0"/>
    <n v="0"/>
    <n v="0"/>
    <n v="0"/>
    <m/>
    <n v="0"/>
    <n v="0"/>
    <n v="0"/>
    <n v="5009"/>
    <n v="0.7"/>
    <n v="94.71"/>
    <m/>
    <m/>
    <m/>
    <m/>
    <m/>
    <m/>
    <m/>
    <m/>
    <m/>
    <m/>
  </r>
  <r>
    <x v="1"/>
    <x v="0"/>
    <x v="0"/>
    <x v="5"/>
    <n v="0"/>
    <n v="3092150"/>
    <n v="0"/>
    <n v="293750"/>
    <n v="0"/>
    <n v="0"/>
    <n v="0"/>
    <n v="0"/>
    <n v="0"/>
    <n v="0"/>
    <n v="0"/>
    <n v="0"/>
    <n v="0"/>
    <n v="0"/>
    <m/>
    <n v="0"/>
    <n v="0"/>
    <n v="0"/>
    <n v="0"/>
    <n v="0"/>
    <n v="0"/>
    <m/>
    <m/>
    <m/>
    <m/>
    <m/>
    <m/>
    <m/>
    <m/>
    <m/>
    <m/>
  </r>
  <r>
    <x v="1"/>
    <x v="0"/>
    <x v="1"/>
    <x v="5"/>
    <n v="0"/>
    <n v="7405377"/>
    <n v="0"/>
    <n v="396250"/>
    <n v="0"/>
    <n v="0"/>
    <n v="0"/>
    <n v="0"/>
    <n v="0"/>
    <n v="0"/>
    <n v="0"/>
    <n v="0"/>
    <n v="0"/>
    <n v="0"/>
    <m/>
    <n v="0"/>
    <n v="0"/>
    <n v="0"/>
    <n v="0"/>
    <n v="0"/>
    <n v="0"/>
    <m/>
    <m/>
    <m/>
    <m/>
    <m/>
    <m/>
    <m/>
    <m/>
    <m/>
    <m/>
  </r>
  <r>
    <x v="1"/>
    <x v="0"/>
    <x v="2"/>
    <x v="5"/>
    <n v="0"/>
    <n v="6955683"/>
    <n v="0"/>
    <n v="560000"/>
    <n v="0"/>
    <n v="0"/>
    <n v="0"/>
    <n v="0"/>
    <n v="0"/>
    <n v="0"/>
    <n v="0"/>
    <n v="0"/>
    <n v="0"/>
    <n v="0"/>
    <m/>
    <n v="0"/>
    <n v="0"/>
    <n v="0"/>
    <n v="0"/>
    <n v="0"/>
    <n v="0"/>
    <m/>
    <m/>
    <m/>
    <m/>
    <m/>
    <m/>
    <m/>
    <m/>
    <m/>
    <m/>
  </r>
  <r>
    <x v="1"/>
    <x v="0"/>
    <x v="3"/>
    <x v="5"/>
    <n v="0"/>
    <n v="1716000"/>
    <n v="0"/>
    <m/>
    <n v="0"/>
    <n v="0"/>
    <n v="0"/>
    <n v="0"/>
    <n v="0"/>
    <n v="0"/>
    <n v="0"/>
    <n v="0"/>
    <n v="0"/>
    <n v="0"/>
    <m/>
    <n v="0"/>
    <n v="0"/>
    <n v="0"/>
    <n v="0"/>
    <n v="0"/>
    <n v="0"/>
    <m/>
    <m/>
    <m/>
    <m/>
    <m/>
    <m/>
    <m/>
    <m/>
    <m/>
    <m/>
  </r>
  <r>
    <x v="1"/>
    <x v="0"/>
    <x v="4"/>
    <x v="5"/>
    <n v="0"/>
    <m/>
    <n v="0"/>
    <m/>
    <n v="0"/>
    <n v="0"/>
    <n v="0"/>
    <n v="0"/>
    <n v="0"/>
    <n v="0"/>
    <n v="0"/>
    <n v="0"/>
    <n v="0"/>
    <n v="0"/>
    <m/>
    <n v="0"/>
    <n v="0"/>
    <n v="0"/>
    <n v="0"/>
    <n v="0"/>
    <n v="0"/>
    <m/>
    <m/>
    <m/>
    <m/>
    <m/>
    <m/>
    <m/>
    <m/>
    <m/>
    <m/>
  </r>
  <r>
    <x v="1"/>
    <x v="0"/>
    <x v="5"/>
    <x v="5"/>
    <n v="0"/>
    <m/>
    <n v="0"/>
    <m/>
    <n v="0"/>
    <n v="0"/>
    <n v="0"/>
    <n v="0"/>
    <n v="0"/>
    <n v="0"/>
    <n v="0"/>
    <n v="0"/>
    <n v="0"/>
    <n v="0"/>
    <m/>
    <n v="0"/>
    <n v="0"/>
    <n v="0"/>
    <n v="0"/>
    <n v="0"/>
    <n v="0"/>
    <m/>
    <m/>
    <m/>
    <m/>
    <m/>
    <m/>
    <m/>
    <m/>
    <m/>
    <m/>
  </r>
  <r>
    <x v="1"/>
    <x v="0"/>
    <x v="6"/>
    <x v="5"/>
    <n v="0"/>
    <n v="6817400"/>
    <n v="0"/>
    <n v="314250"/>
    <n v="0"/>
    <n v="0"/>
    <n v="0"/>
    <n v="0"/>
    <n v="0"/>
    <n v="0"/>
    <n v="0"/>
    <n v="0"/>
    <n v="0"/>
    <n v="0"/>
    <m/>
    <n v="0"/>
    <n v="0"/>
    <n v="0"/>
    <n v="0"/>
    <n v="0"/>
    <n v="0"/>
    <m/>
    <m/>
    <m/>
    <m/>
    <m/>
    <m/>
    <m/>
    <m/>
    <m/>
    <m/>
  </r>
  <r>
    <x v="1"/>
    <x v="0"/>
    <x v="7"/>
    <x v="5"/>
    <n v="0"/>
    <n v="763600"/>
    <n v="0"/>
    <m/>
    <n v="0"/>
    <n v="0"/>
    <n v="0"/>
    <n v="0"/>
    <n v="0"/>
    <n v="0"/>
    <n v="0"/>
    <n v="0"/>
    <n v="0"/>
    <n v="0"/>
    <m/>
    <n v="0"/>
    <n v="0"/>
    <n v="0"/>
    <n v="0"/>
    <n v="0"/>
    <n v="0"/>
    <m/>
    <m/>
    <m/>
    <m/>
    <m/>
    <m/>
    <m/>
    <m/>
    <m/>
    <m/>
  </r>
  <r>
    <x v="1"/>
    <x v="0"/>
    <x v="8"/>
    <x v="5"/>
    <n v="0"/>
    <n v="1749377"/>
    <n v="0"/>
    <m/>
    <n v="0"/>
    <n v="0"/>
    <n v="0"/>
    <n v="0"/>
    <n v="0"/>
    <n v="0"/>
    <n v="0"/>
    <n v="0"/>
    <n v="0"/>
    <n v="0"/>
    <m/>
    <n v="0"/>
    <n v="0"/>
    <n v="0"/>
    <n v="0"/>
    <n v="0"/>
    <n v="0"/>
    <m/>
    <m/>
    <m/>
    <m/>
    <m/>
    <m/>
    <m/>
    <m/>
    <m/>
    <m/>
  </r>
  <r>
    <x v="1"/>
    <x v="0"/>
    <x v="9"/>
    <x v="5"/>
    <n v="0"/>
    <n v="3770000"/>
    <n v="0"/>
    <m/>
    <n v="0"/>
    <n v="0"/>
    <n v="0"/>
    <n v="0"/>
    <n v="0"/>
    <n v="0"/>
    <n v="0"/>
    <n v="0"/>
    <n v="0"/>
    <n v="0"/>
    <m/>
    <n v="0"/>
    <n v="0"/>
    <n v="0"/>
    <n v="0"/>
    <n v="0"/>
    <n v="0"/>
    <m/>
    <m/>
    <m/>
    <m/>
    <m/>
    <m/>
    <m/>
    <m/>
    <m/>
    <m/>
  </r>
  <r>
    <x v="1"/>
    <x v="0"/>
    <x v="10"/>
    <x v="5"/>
    <n v="0"/>
    <n v="1160000"/>
    <n v="0"/>
    <n v="181000"/>
    <n v="0"/>
    <n v="0"/>
    <n v="0"/>
    <n v="0"/>
    <n v="0"/>
    <n v="0"/>
    <n v="0"/>
    <n v="0"/>
    <n v="0"/>
    <n v="0"/>
    <m/>
    <n v="0"/>
    <n v="0"/>
    <n v="0"/>
    <n v="0"/>
    <n v="0"/>
    <n v="0"/>
    <m/>
    <m/>
    <m/>
    <m/>
    <m/>
    <m/>
    <m/>
    <m/>
    <m/>
    <m/>
  </r>
  <r>
    <x v="1"/>
    <x v="0"/>
    <x v="11"/>
    <x v="5"/>
    <n v="0"/>
    <n v="5645750"/>
    <n v="0"/>
    <n v="201500"/>
    <n v="0"/>
    <n v="0"/>
    <n v="0"/>
    <n v="0"/>
    <n v="0"/>
    <n v="0"/>
    <n v="0"/>
    <n v="0"/>
    <n v="0"/>
    <n v="0"/>
    <m/>
    <n v="0"/>
    <n v="0"/>
    <n v="0"/>
    <n v="0"/>
    <n v="0"/>
    <n v="0"/>
    <m/>
    <m/>
    <m/>
    <m/>
    <m/>
    <m/>
    <m/>
    <m/>
    <m/>
    <m/>
  </r>
  <r>
    <x v="1"/>
    <x v="0"/>
    <x v="12"/>
    <x v="5"/>
    <n v="0"/>
    <n v="1400504"/>
    <n v="0"/>
    <m/>
    <n v="0"/>
    <n v="0"/>
    <n v="0"/>
    <n v="0"/>
    <n v="0"/>
    <n v="0"/>
    <n v="0"/>
    <n v="0"/>
    <n v="0"/>
    <n v="0"/>
    <m/>
    <n v="0"/>
    <n v="0"/>
    <n v="0"/>
    <n v="0"/>
    <n v="0"/>
    <n v="0"/>
    <m/>
    <m/>
    <m/>
    <m/>
    <m/>
    <m/>
    <m/>
    <m/>
    <m/>
    <m/>
  </r>
  <r>
    <x v="1"/>
    <x v="0"/>
    <x v="13"/>
    <x v="5"/>
    <n v="0"/>
    <n v="4145436"/>
    <n v="0"/>
    <m/>
    <n v="0"/>
    <n v="0"/>
    <n v="0"/>
    <n v="0"/>
    <n v="0"/>
    <n v="0"/>
    <n v="0"/>
    <n v="0"/>
    <n v="0"/>
    <n v="0"/>
    <m/>
    <n v="0"/>
    <n v="0"/>
    <n v="0"/>
    <n v="0"/>
    <n v="0"/>
    <n v="0"/>
    <m/>
    <m/>
    <m/>
    <m/>
    <m/>
    <m/>
    <m/>
    <m/>
    <m/>
    <m/>
  </r>
  <r>
    <x v="1"/>
    <x v="0"/>
    <x v="14"/>
    <x v="5"/>
    <n v="0"/>
    <n v="2727332"/>
    <n v="0"/>
    <m/>
    <n v="0"/>
    <n v="0"/>
    <n v="0"/>
    <n v="0"/>
    <n v="0"/>
    <n v="0"/>
    <n v="0"/>
    <n v="0"/>
    <n v="0"/>
    <n v="0"/>
    <m/>
    <n v="0"/>
    <n v="0"/>
    <n v="0"/>
    <n v="0"/>
    <n v="0"/>
    <n v="0"/>
    <m/>
    <m/>
    <m/>
    <m/>
    <m/>
    <m/>
    <m/>
    <m/>
    <m/>
    <m/>
  </r>
  <r>
    <x v="1"/>
    <x v="1"/>
    <x v="15"/>
    <x v="5"/>
    <n v="0"/>
    <n v="21259949"/>
    <n v="0"/>
    <n v="350000"/>
    <n v="0"/>
    <n v="0"/>
    <n v="0"/>
    <n v="0"/>
    <n v="0"/>
    <n v="0"/>
    <n v="0"/>
    <n v="0"/>
    <n v="0"/>
    <n v="0"/>
    <m/>
    <n v="0"/>
    <n v="0"/>
    <n v="0"/>
    <n v="0"/>
    <n v="0"/>
    <n v="0"/>
    <m/>
    <m/>
    <m/>
    <m/>
    <m/>
    <m/>
    <m/>
    <m/>
    <m/>
    <m/>
  </r>
  <r>
    <x v="1"/>
    <x v="1"/>
    <x v="16"/>
    <x v="5"/>
    <n v="0"/>
    <n v="3350000"/>
    <n v="0"/>
    <n v="401250"/>
    <n v="0"/>
    <n v="0"/>
    <n v="0"/>
    <n v="0"/>
    <n v="0"/>
    <n v="0"/>
    <n v="0"/>
    <n v="0"/>
    <n v="0"/>
    <n v="0"/>
    <m/>
    <n v="0"/>
    <n v="0"/>
    <n v="0"/>
    <n v="0"/>
    <n v="0"/>
    <n v="0"/>
    <m/>
    <m/>
    <m/>
    <m/>
    <m/>
    <m/>
    <m/>
    <m/>
    <m/>
    <m/>
  </r>
  <r>
    <x v="1"/>
    <x v="1"/>
    <x v="17"/>
    <x v="5"/>
    <n v="0"/>
    <n v="5156607"/>
    <n v="0"/>
    <n v="350000"/>
    <n v="0"/>
    <n v="0"/>
    <n v="0"/>
    <n v="0"/>
    <n v="0"/>
    <n v="0"/>
    <n v="0"/>
    <n v="0"/>
    <n v="0"/>
    <n v="0"/>
    <m/>
    <n v="0"/>
    <n v="0"/>
    <n v="0"/>
    <n v="0"/>
    <n v="0"/>
    <n v="0"/>
    <m/>
    <m/>
    <m/>
    <m/>
    <m/>
    <m/>
    <m/>
    <m/>
    <m/>
    <m/>
  </r>
  <r>
    <x v="1"/>
    <x v="1"/>
    <x v="18"/>
    <x v="5"/>
    <n v="0"/>
    <m/>
    <n v="0"/>
    <n v="350000"/>
    <n v="0"/>
    <n v="0"/>
    <n v="0"/>
    <n v="0"/>
    <n v="0"/>
    <n v="0"/>
    <n v="0"/>
    <n v="0"/>
    <n v="0"/>
    <n v="0"/>
    <m/>
    <n v="0"/>
    <n v="0"/>
    <n v="0"/>
    <n v="0"/>
    <n v="0"/>
    <n v="0"/>
    <m/>
    <m/>
    <m/>
    <m/>
    <m/>
    <m/>
    <m/>
    <m/>
    <m/>
    <m/>
  </r>
  <r>
    <x v="1"/>
    <x v="1"/>
    <x v="19"/>
    <x v="5"/>
    <n v="0"/>
    <n v="3653676"/>
    <n v="0"/>
    <n v="350000"/>
    <n v="0"/>
    <n v="0"/>
    <n v="0"/>
    <n v="0"/>
    <n v="0"/>
    <n v="0"/>
    <n v="0"/>
    <n v="0"/>
    <n v="0"/>
    <n v="0"/>
    <m/>
    <n v="0"/>
    <n v="0"/>
    <n v="0"/>
    <n v="0"/>
    <n v="0"/>
    <n v="0"/>
    <m/>
    <m/>
    <m/>
    <m/>
    <m/>
    <m/>
    <m/>
    <m/>
    <m/>
    <m/>
  </r>
  <r>
    <x v="1"/>
    <x v="1"/>
    <x v="20"/>
    <x v="5"/>
    <n v="0"/>
    <m/>
    <n v="0"/>
    <n v="350000"/>
    <n v="0"/>
    <n v="0"/>
    <n v="0"/>
    <n v="0"/>
    <n v="0"/>
    <n v="0"/>
    <n v="0"/>
    <n v="0"/>
    <n v="0"/>
    <n v="0"/>
    <m/>
    <n v="0"/>
    <n v="0"/>
    <n v="0"/>
    <n v="0"/>
    <n v="0"/>
    <n v="0"/>
    <m/>
    <m/>
    <m/>
    <m/>
    <m/>
    <m/>
    <m/>
    <m/>
    <m/>
    <m/>
  </r>
  <r>
    <x v="1"/>
    <x v="1"/>
    <x v="21"/>
    <x v="5"/>
    <n v="0"/>
    <m/>
    <n v="0"/>
    <n v="350000"/>
    <n v="0"/>
    <n v="0"/>
    <n v="0"/>
    <n v="0"/>
    <n v="0"/>
    <n v="0"/>
    <n v="0"/>
    <n v="0"/>
    <n v="0"/>
    <n v="0"/>
    <m/>
    <n v="0"/>
    <n v="0"/>
    <n v="0"/>
    <n v="0"/>
    <n v="0"/>
    <n v="0"/>
    <m/>
    <m/>
    <m/>
    <m/>
    <m/>
    <m/>
    <m/>
    <m/>
    <m/>
    <m/>
  </r>
  <r>
    <x v="1"/>
    <x v="1"/>
    <x v="22"/>
    <x v="5"/>
    <n v="0"/>
    <n v="10916785"/>
    <n v="0"/>
    <n v="350000"/>
    <n v="0"/>
    <n v="0"/>
    <n v="0"/>
    <n v="0"/>
    <n v="0"/>
    <n v="0"/>
    <n v="0"/>
    <n v="0"/>
    <n v="0"/>
    <n v="0"/>
    <m/>
    <n v="0"/>
    <n v="0"/>
    <n v="0"/>
    <n v="0"/>
    <n v="0"/>
    <n v="0"/>
    <m/>
    <m/>
    <m/>
    <m/>
    <m/>
    <m/>
    <m/>
    <m/>
    <m/>
    <m/>
  </r>
  <r>
    <x v="1"/>
    <x v="1"/>
    <x v="23"/>
    <x v="5"/>
    <n v="0"/>
    <m/>
    <n v="0"/>
    <n v="350000"/>
    <n v="0"/>
    <n v="0"/>
    <n v="0"/>
    <n v="0"/>
    <n v="0"/>
    <n v="0"/>
    <n v="0"/>
    <n v="0"/>
    <n v="0"/>
    <n v="0"/>
    <m/>
    <n v="0"/>
    <n v="0"/>
    <n v="0"/>
    <n v="0"/>
    <n v="0"/>
    <n v="0"/>
    <m/>
    <m/>
    <m/>
    <m/>
    <m/>
    <m/>
    <m/>
    <m/>
    <m/>
    <m/>
  </r>
  <r>
    <x v="1"/>
    <x v="1"/>
    <x v="24"/>
    <x v="5"/>
    <n v="0"/>
    <n v="2299500"/>
    <n v="0"/>
    <n v="350000"/>
    <n v="0"/>
    <n v="0"/>
    <n v="0"/>
    <n v="0"/>
    <n v="0"/>
    <n v="0"/>
    <n v="0"/>
    <n v="0"/>
    <n v="0"/>
    <n v="0"/>
    <m/>
    <n v="0"/>
    <n v="0"/>
    <n v="0"/>
    <n v="0"/>
    <n v="0"/>
    <n v="0"/>
    <m/>
    <m/>
    <m/>
    <m/>
    <m/>
    <m/>
    <m/>
    <m/>
    <m/>
    <m/>
  </r>
  <r>
    <x v="1"/>
    <x v="1"/>
    <x v="25"/>
    <x v="5"/>
    <n v="0"/>
    <m/>
    <n v="0"/>
    <n v="350000"/>
    <n v="0"/>
    <n v="0"/>
    <n v="0"/>
    <n v="0"/>
    <n v="0"/>
    <n v="0"/>
    <n v="0"/>
    <n v="0"/>
    <n v="0"/>
    <n v="0"/>
    <m/>
    <n v="0"/>
    <n v="0"/>
    <n v="0"/>
    <n v="0"/>
    <n v="0"/>
    <n v="0"/>
    <m/>
    <m/>
    <m/>
    <m/>
    <m/>
    <m/>
    <m/>
    <m/>
    <m/>
    <m/>
  </r>
  <r>
    <x v="1"/>
    <x v="1"/>
    <x v="26"/>
    <x v="5"/>
    <n v="0"/>
    <m/>
    <n v="0"/>
    <n v="350000"/>
    <n v="0"/>
    <n v="0"/>
    <n v="0"/>
    <n v="0"/>
    <n v="0"/>
    <n v="0"/>
    <n v="0"/>
    <n v="0"/>
    <n v="0"/>
    <n v="0"/>
    <m/>
    <n v="0"/>
    <n v="0"/>
    <n v="0"/>
    <n v="0"/>
    <n v="0"/>
    <n v="0"/>
    <m/>
    <m/>
    <m/>
    <m/>
    <m/>
    <m/>
    <m/>
    <m/>
    <m/>
    <m/>
  </r>
  <r>
    <x v="1"/>
    <x v="1"/>
    <x v="27"/>
    <x v="5"/>
    <n v="0"/>
    <m/>
    <n v="0"/>
    <n v="350000"/>
    <n v="0"/>
    <n v="0"/>
    <n v="0"/>
    <n v="0"/>
    <n v="0"/>
    <n v="0"/>
    <n v="0"/>
    <n v="0"/>
    <n v="0"/>
    <n v="0"/>
    <m/>
    <n v="0"/>
    <n v="0"/>
    <n v="0"/>
    <n v="0"/>
    <n v="0"/>
    <n v="0"/>
    <m/>
    <m/>
    <m/>
    <m/>
    <m/>
    <m/>
    <m/>
    <m/>
    <m/>
    <m/>
  </r>
  <r>
    <x v="1"/>
    <x v="0"/>
    <x v="0"/>
    <x v="4"/>
    <n v="8194816"/>
    <m/>
    <n v="0"/>
    <n v="0"/>
    <n v="0"/>
    <n v="0"/>
    <n v="0"/>
    <n v="0"/>
    <n v="0"/>
    <n v="0"/>
    <n v="0"/>
    <n v="0"/>
    <n v="0"/>
    <n v="0"/>
    <m/>
    <n v="0"/>
    <n v="0"/>
    <n v="0"/>
    <n v="0"/>
    <n v="0"/>
    <n v="0"/>
    <m/>
    <m/>
    <m/>
    <m/>
    <m/>
    <m/>
    <m/>
    <m/>
    <m/>
    <m/>
  </r>
  <r>
    <x v="1"/>
    <x v="0"/>
    <x v="1"/>
    <x v="4"/>
    <n v="9579840"/>
    <m/>
    <n v="0"/>
    <n v="0"/>
    <n v="0"/>
    <n v="0"/>
    <n v="0"/>
    <n v="0"/>
    <n v="0"/>
    <n v="0"/>
    <n v="0"/>
    <n v="0"/>
    <n v="0"/>
    <n v="0"/>
    <m/>
    <n v="0"/>
    <n v="0"/>
    <n v="0"/>
    <n v="0"/>
    <n v="0"/>
    <n v="0"/>
    <m/>
    <m/>
    <m/>
    <m/>
    <m/>
    <m/>
    <m/>
    <m/>
    <m/>
    <m/>
  </r>
  <r>
    <x v="1"/>
    <x v="0"/>
    <x v="2"/>
    <x v="4"/>
    <n v="12575704"/>
    <n v="6599152"/>
    <n v="0"/>
    <n v="0"/>
    <n v="0"/>
    <n v="0"/>
    <n v="0"/>
    <n v="0"/>
    <n v="0"/>
    <n v="0"/>
    <n v="0"/>
    <n v="0"/>
    <n v="0"/>
    <n v="0"/>
    <m/>
    <n v="0"/>
    <n v="0"/>
    <n v="0"/>
    <n v="0"/>
    <n v="0"/>
    <n v="0"/>
    <m/>
    <m/>
    <m/>
    <m/>
    <m/>
    <m/>
    <m/>
    <m/>
    <m/>
    <m/>
  </r>
  <r>
    <x v="1"/>
    <x v="0"/>
    <x v="3"/>
    <x v="4"/>
    <n v="5814250"/>
    <m/>
    <n v="0"/>
    <n v="0"/>
    <n v="0"/>
    <n v="0"/>
    <n v="0"/>
    <n v="0"/>
    <n v="0"/>
    <n v="0"/>
    <n v="0"/>
    <n v="0"/>
    <n v="0"/>
    <n v="0"/>
    <m/>
    <n v="0"/>
    <n v="0"/>
    <n v="0"/>
    <n v="0"/>
    <n v="0"/>
    <n v="0"/>
    <m/>
    <m/>
    <m/>
    <m/>
    <m/>
    <m/>
    <m/>
    <m/>
    <m/>
    <m/>
  </r>
  <r>
    <x v="1"/>
    <x v="0"/>
    <x v="4"/>
    <x v="4"/>
    <n v="5344733"/>
    <m/>
    <n v="0"/>
    <n v="0"/>
    <n v="0"/>
    <n v="0"/>
    <n v="0"/>
    <n v="0"/>
    <n v="0"/>
    <n v="0"/>
    <n v="0"/>
    <n v="0"/>
    <n v="0"/>
    <n v="0"/>
    <m/>
    <n v="0"/>
    <n v="0"/>
    <n v="0"/>
    <n v="0"/>
    <n v="0"/>
    <n v="0"/>
    <m/>
    <m/>
    <m/>
    <m/>
    <m/>
    <m/>
    <m/>
    <m/>
    <m/>
    <m/>
  </r>
  <r>
    <x v="1"/>
    <x v="0"/>
    <x v="5"/>
    <x v="4"/>
    <n v="90164184"/>
    <n v="12921411"/>
    <n v="0"/>
    <n v="0"/>
    <n v="0"/>
    <n v="0"/>
    <n v="0"/>
    <n v="0"/>
    <n v="0"/>
    <n v="0"/>
    <n v="0"/>
    <n v="0"/>
    <n v="0"/>
    <n v="0"/>
    <m/>
    <n v="0"/>
    <n v="0"/>
    <n v="0"/>
    <n v="0"/>
    <n v="0"/>
    <n v="0"/>
    <m/>
    <m/>
    <m/>
    <m/>
    <m/>
    <m/>
    <m/>
    <m/>
    <m/>
    <m/>
  </r>
  <r>
    <x v="1"/>
    <x v="0"/>
    <x v="6"/>
    <x v="4"/>
    <n v="24487240"/>
    <m/>
    <n v="0"/>
    <n v="0"/>
    <n v="0"/>
    <n v="0"/>
    <n v="0"/>
    <n v="0"/>
    <n v="0"/>
    <n v="0"/>
    <n v="0"/>
    <n v="0"/>
    <n v="0"/>
    <n v="0"/>
    <m/>
    <n v="0"/>
    <n v="0"/>
    <n v="0"/>
    <n v="0"/>
    <n v="0"/>
    <n v="0"/>
    <m/>
    <m/>
    <m/>
    <m/>
    <m/>
    <m/>
    <m/>
    <m/>
    <m/>
    <m/>
  </r>
  <r>
    <x v="1"/>
    <x v="0"/>
    <x v="7"/>
    <x v="4"/>
    <n v="6757370"/>
    <m/>
    <n v="0"/>
    <n v="0"/>
    <n v="0"/>
    <n v="0"/>
    <n v="0"/>
    <n v="0"/>
    <n v="0"/>
    <n v="0"/>
    <n v="0"/>
    <n v="0"/>
    <n v="0"/>
    <n v="0"/>
    <m/>
    <n v="0"/>
    <n v="0"/>
    <n v="0"/>
    <n v="0"/>
    <n v="0"/>
    <n v="0"/>
    <m/>
    <m/>
    <m/>
    <m/>
    <m/>
    <m/>
    <m/>
    <m/>
    <m/>
    <m/>
  </r>
  <r>
    <x v="1"/>
    <x v="0"/>
    <x v="8"/>
    <x v="4"/>
    <n v="11552537"/>
    <n v="9595950"/>
    <n v="0"/>
    <n v="0"/>
    <n v="0"/>
    <n v="0"/>
    <n v="0"/>
    <n v="0"/>
    <n v="0"/>
    <n v="0"/>
    <n v="0"/>
    <n v="0"/>
    <n v="0"/>
    <n v="0"/>
    <m/>
    <n v="0"/>
    <n v="0"/>
    <n v="0"/>
    <n v="0"/>
    <n v="0"/>
    <n v="0"/>
    <m/>
    <m/>
    <m/>
    <m/>
    <m/>
    <m/>
    <m/>
    <m/>
    <m/>
    <m/>
  </r>
  <r>
    <x v="1"/>
    <x v="0"/>
    <x v="9"/>
    <x v="4"/>
    <n v="17217566"/>
    <n v="6636087"/>
    <n v="0"/>
    <n v="0"/>
    <n v="0"/>
    <n v="0"/>
    <n v="0"/>
    <n v="0"/>
    <n v="0"/>
    <n v="0"/>
    <n v="0"/>
    <n v="0"/>
    <n v="0"/>
    <n v="0"/>
    <m/>
    <n v="0"/>
    <n v="0"/>
    <n v="0"/>
    <n v="0"/>
    <n v="0"/>
    <n v="0"/>
    <m/>
    <m/>
    <m/>
    <m/>
    <m/>
    <m/>
    <m/>
    <m/>
    <m/>
    <m/>
  </r>
  <r>
    <x v="1"/>
    <x v="0"/>
    <x v="10"/>
    <x v="4"/>
    <n v="5510708"/>
    <m/>
    <n v="0"/>
    <n v="0"/>
    <n v="0"/>
    <n v="0"/>
    <n v="0"/>
    <n v="0"/>
    <n v="0"/>
    <n v="0"/>
    <n v="0"/>
    <n v="0"/>
    <n v="0"/>
    <n v="0"/>
    <m/>
    <n v="0"/>
    <n v="0"/>
    <n v="0"/>
    <n v="0"/>
    <n v="0"/>
    <n v="0"/>
    <m/>
    <m/>
    <m/>
    <m/>
    <m/>
    <m/>
    <m/>
    <m/>
    <m/>
    <m/>
  </r>
  <r>
    <x v="1"/>
    <x v="0"/>
    <x v="11"/>
    <x v="4"/>
    <n v="10194851"/>
    <n v="5801891"/>
    <n v="0"/>
    <n v="0"/>
    <n v="0"/>
    <n v="0"/>
    <n v="0"/>
    <n v="0"/>
    <n v="0"/>
    <n v="0"/>
    <n v="0"/>
    <n v="0"/>
    <n v="0"/>
    <n v="0"/>
    <m/>
    <n v="0"/>
    <n v="0"/>
    <n v="0"/>
    <n v="0"/>
    <n v="0"/>
    <n v="0"/>
    <m/>
    <m/>
    <m/>
    <m/>
    <m/>
    <m/>
    <m/>
    <m/>
    <m/>
    <m/>
  </r>
  <r>
    <x v="1"/>
    <x v="0"/>
    <x v="12"/>
    <x v="4"/>
    <n v="12183736"/>
    <m/>
    <n v="0"/>
    <n v="0"/>
    <n v="0"/>
    <n v="0"/>
    <n v="0"/>
    <n v="0"/>
    <n v="0"/>
    <n v="0"/>
    <n v="0"/>
    <n v="0"/>
    <n v="0"/>
    <n v="0"/>
    <m/>
    <n v="0"/>
    <n v="0"/>
    <n v="0"/>
    <n v="0"/>
    <n v="0"/>
    <n v="0"/>
    <m/>
    <m/>
    <m/>
    <m/>
    <m/>
    <m/>
    <m/>
    <m/>
    <m/>
    <m/>
  </r>
  <r>
    <x v="1"/>
    <x v="0"/>
    <x v="13"/>
    <x v="4"/>
    <n v="9600157"/>
    <m/>
    <n v="0"/>
    <n v="0"/>
    <n v="0"/>
    <n v="0"/>
    <n v="0"/>
    <n v="0"/>
    <n v="0"/>
    <n v="0"/>
    <n v="0"/>
    <n v="0"/>
    <n v="0"/>
    <n v="0"/>
    <m/>
    <n v="0"/>
    <n v="0"/>
    <n v="0"/>
    <n v="0"/>
    <n v="0"/>
    <n v="0"/>
    <m/>
    <m/>
    <m/>
    <m/>
    <m/>
    <m/>
    <m/>
    <m/>
    <m/>
    <m/>
  </r>
  <r>
    <x v="1"/>
    <x v="0"/>
    <x v="14"/>
    <x v="4"/>
    <n v="10424834"/>
    <m/>
    <n v="0"/>
    <n v="0"/>
    <n v="0"/>
    <n v="0"/>
    <n v="0"/>
    <n v="0"/>
    <n v="0"/>
    <n v="0"/>
    <n v="0"/>
    <n v="0"/>
    <n v="0"/>
    <n v="0"/>
    <m/>
    <n v="0"/>
    <n v="0"/>
    <n v="0"/>
    <n v="0"/>
    <n v="0"/>
    <n v="0"/>
    <m/>
    <m/>
    <m/>
    <m/>
    <m/>
    <m/>
    <m/>
    <m/>
    <m/>
    <m/>
  </r>
  <r>
    <x v="1"/>
    <x v="1"/>
    <x v="15"/>
    <x v="4"/>
    <n v="36899163"/>
    <n v="19071786"/>
    <n v="0"/>
    <n v="0"/>
    <n v="0"/>
    <n v="0"/>
    <n v="0"/>
    <n v="0"/>
    <n v="0"/>
    <n v="0"/>
    <n v="0"/>
    <n v="0"/>
    <n v="0"/>
    <n v="0"/>
    <m/>
    <n v="0"/>
    <n v="0"/>
    <n v="0"/>
    <n v="0"/>
    <n v="0"/>
    <n v="0"/>
    <m/>
    <m/>
    <m/>
    <m/>
    <m/>
    <m/>
    <m/>
    <m/>
    <m/>
    <m/>
  </r>
  <r>
    <x v="1"/>
    <x v="1"/>
    <x v="16"/>
    <x v="4"/>
    <n v="19911045"/>
    <m/>
    <n v="0"/>
    <n v="0"/>
    <n v="0"/>
    <n v="0"/>
    <n v="0"/>
    <n v="0"/>
    <n v="0"/>
    <n v="0"/>
    <n v="0"/>
    <n v="0"/>
    <n v="0"/>
    <n v="0"/>
    <m/>
    <n v="0"/>
    <n v="0"/>
    <n v="0"/>
    <n v="0"/>
    <n v="0"/>
    <n v="0"/>
    <m/>
    <m/>
    <m/>
    <m/>
    <m/>
    <m/>
    <m/>
    <m/>
    <m/>
    <m/>
  </r>
  <r>
    <x v="1"/>
    <x v="1"/>
    <x v="17"/>
    <x v="4"/>
    <n v="23749266"/>
    <n v="12407079"/>
    <n v="0"/>
    <n v="0"/>
    <n v="0"/>
    <n v="0"/>
    <n v="0"/>
    <n v="0"/>
    <n v="0"/>
    <n v="0"/>
    <n v="0"/>
    <n v="0"/>
    <n v="0"/>
    <n v="0"/>
    <m/>
    <n v="0"/>
    <n v="0"/>
    <n v="0"/>
    <n v="0"/>
    <n v="0"/>
    <n v="0"/>
    <m/>
    <m/>
    <m/>
    <m/>
    <m/>
    <m/>
    <m/>
    <m/>
    <m/>
    <m/>
  </r>
  <r>
    <x v="1"/>
    <x v="1"/>
    <x v="18"/>
    <x v="4"/>
    <n v="10889558"/>
    <m/>
    <n v="0"/>
    <n v="0"/>
    <n v="0"/>
    <n v="0"/>
    <n v="0"/>
    <n v="0"/>
    <n v="0"/>
    <n v="0"/>
    <n v="0"/>
    <n v="0"/>
    <n v="0"/>
    <n v="0"/>
    <m/>
    <n v="0"/>
    <n v="0"/>
    <n v="0"/>
    <n v="0"/>
    <n v="0"/>
    <n v="0"/>
    <m/>
    <m/>
    <m/>
    <m/>
    <m/>
    <m/>
    <m/>
    <m/>
    <m/>
    <m/>
  </r>
  <r>
    <x v="1"/>
    <x v="1"/>
    <x v="19"/>
    <x v="4"/>
    <n v="23629519"/>
    <n v="9041241"/>
    <n v="0"/>
    <n v="0"/>
    <n v="0"/>
    <n v="0"/>
    <n v="0"/>
    <n v="0"/>
    <n v="0"/>
    <n v="0"/>
    <n v="0"/>
    <n v="0"/>
    <n v="0"/>
    <n v="0"/>
    <m/>
    <n v="0"/>
    <n v="0"/>
    <n v="0"/>
    <n v="0"/>
    <n v="0"/>
    <n v="0"/>
    <m/>
    <m/>
    <m/>
    <m/>
    <m/>
    <m/>
    <m/>
    <m/>
    <m/>
    <m/>
  </r>
  <r>
    <x v="1"/>
    <x v="1"/>
    <x v="20"/>
    <x v="4"/>
    <n v="37883116"/>
    <n v="11226099"/>
    <n v="0"/>
    <n v="0"/>
    <n v="0"/>
    <n v="0"/>
    <n v="0"/>
    <n v="0"/>
    <n v="0"/>
    <n v="0"/>
    <n v="0"/>
    <n v="0"/>
    <n v="0"/>
    <n v="0"/>
    <m/>
    <n v="0"/>
    <n v="0"/>
    <n v="0"/>
    <n v="0"/>
    <n v="0"/>
    <n v="0"/>
    <m/>
    <m/>
    <m/>
    <m/>
    <m/>
    <m/>
    <m/>
    <m/>
    <m/>
    <m/>
  </r>
  <r>
    <x v="1"/>
    <x v="1"/>
    <x v="21"/>
    <x v="4"/>
    <n v="17999945"/>
    <n v="15117328"/>
    <n v="0"/>
    <n v="0"/>
    <n v="0"/>
    <n v="0"/>
    <n v="0"/>
    <n v="0"/>
    <n v="0"/>
    <n v="0"/>
    <n v="0"/>
    <n v="0"/>
    <n v="0"/>
    <n v="0"/>
    <m/>
    <n v="0"/>
    <n v="0"/>
    <n v="0"/>
    <n v="0"/>
    <n v="0"/>
    <n v="0"/>
    <m/>
    <m/>
    <m/>
    <m/>
    <m/>
    <m/>
    <m/>
    <m/>
    <m/>
    <m/>
  </r>
  <r>
    <x v="1"/>
    <x v="1"/>
    <x v="22"/>
    <x v="4"/>
    <n v="16597024"/>
    <n v="9969267"/>
    <n v="0"/>
    <n v="0"/>
    <n v="0"/>
    <n v="0"/>
    <n v="0"/>
    <n v="0"/>
    <n v="0"/>
    <n v="0"/>
    <n v="0"/>
    <n v="0"/>
    <n v="0"/>
    <n v="0"/>
    <m/>
    <n v="0"/>
    <n v="0"/>
    <n v="0"/>
    <n v="0"/>
    <n v="0"/>
    <n v="0"/>
    <m/>
    <m/>
    <m/>
    <m/>
    <m/>
    <m/>
    <m/>
    <m/>
    <m/>
    <m/>
  </r>
  <r>
    <x v="1"/>
    <x v="1"/>
    <x v="23"/>
    <x v="4"/>
    <n v="13934328"/>
    <m/>
    <n v="0"/>
    <n v="0"/>
    <n v="0"/>
    <n v="0"/>
    <n v="0"/>
    <n v="0"/>
    <n v="0"/>
    <n v="0"/>
    <n v="0"/>
    <n v="0"/>
    <n v="0"/>
    <n v="0"/>
    <m/>
    <n v="0"/>
    <n v="0"/>
    <n v="0"/>
    <n v="0"/>
    <n v="0"/>
    <n v="0"/>
    <m/>
    <m/>
    <m/>
    <m/>
    <m/>
    <m/>
    <m/>
    <m/>
    <m/>
    <m/>
  </r>
  <r>
    <x v="1"/>
    <x v="1"/>
    <x v="24"/>
    <x v="4"/>
    <n v="18204011"/>
    <n v="7514992"/>
    <n v="0"/>
    <n v="0"/>
    <n v="0"/>
    <n v="0"/>
    <n v="0"/>
    <n v="0"/>
    <n v="0"/>
    <n v="0"/>
    <n v="0"/>
    <n v="0"/>
    <n v="0"/>
    <n v="0"/>
    <m/>
    <n v="0"/>
    <n v="0"/>
    <n v="0"/>
    <n v="0"/>
    <n v="0"/>
    <n v="0"/>
    <m/>
    <m/>
    <m/>
    <m/>
    <m/>
    <m/>
    <m/>
    <m/>
    <m/>
    <m/>
  </r>
  <r>
    <x v="1"/>
    <x v="1"/>
    <x v="25"/>
    <x v="4"/>
    <n v="21418632"/>
    <n v="9705471"/>
    <n v="0"/>
    <n v="0"/>
    <n v="0"/>
    <n v="0"/>
    <n v="0"/>
    <n v="0"/>
    <n v="0"/>
    <n v="0"/>
    <n v="0"/>
    <n v="0"/>
    <n v="0"/>
    <n v="0"/>
    <m/>
    <n v="0"/>
    <n v="0"/>
    <n v="0"/>
    <n v="0"/>
    <n v="0"/>
    <n v="0"/>
    <m/>
    <m/>
    <m/>
    <m/>
    <m/>
    <m/>
    <m/>
    <m/>
    <m/>
    <m/>
  </r>
  <r>
    <x v="1"/>
    <x v="1"/>
    <x v="26"/>
    <x v="4"/>
    <n v="17510594"/>
    <n v="6497478"/>
    <n v="0"/>
    <n v="0"/>
    <n v="0"/>
    <n v="0"/>
    <n v="0"/>
    <n v="0"/>
    <n v="0"/>
    <n v="0"/>
    <n v="0"/>
    <n v="0"/>
    <n v="0"/>
    <n v="0"/>
    <m/>
    <n v="0"/>
    <n v="0"/>
    <n v="0"/>
    <n v="0"/>
    <n v="0"/>
    <n v="0"/>
    <m/>
    <m/>
    <m/>
    <m/>
    <m/>
    <m/>
    <m/>
    <m/>
    <m/>
    <m/>
  </r>
  <r>
    <x v="1"/>
    <x v="1"/>
    <x v="27"/>
    <x v="4"/>
    <n v="23114486"/>
    <n v="8624935"/>
    <n v="0"/>
    <n v="0"/>
    <n v="0"/>
    <n v="0"/>
    <n v="0"/>
    <n v="0"/>
    <n v="0"/>
    <n v="0"/>
    <n v="0"/>
    <n v="0"/>
    <n v="0"/>
    <n v="0"/>
    <m/>
    <n v="0"/>
    <n v="0"/>
    <n v="0"/>
    <n v="0"/>
    <n v="0"/>
    <n v="0"/>
    <m/>
    <m/>
    <m/>
    <m/>
    <m/>
    <m/>
    <m/>
    <m/>
    <m/>
    <m/>
  </r>
  <r>
    <x v="1"/>
    <x v="0"/>
    <x v="0"/>
    <x v="7"/>
    <n v="0"/>
    <n v="1400000"/>
    <n v="0"/>
    <n v="0"/>
    <n v="0"/>
    <n v="0"/>
    <n v="0"/>
    <n v="0"/>
    <n v="0"/>
    <n v="0"/>
    <n v="0"/>
    <n v="0"/>
    <n v="0"/>
    <n v="0"/>
    <m/>
    <n v="0"/>
    <n v="0"/>
    <n v="0"/>
    <n v="0"/>
    <n v="0"/>
    <n v="0"/>
    <m/>
    <m/>
    <m/>
    <m/>
    <m/>
    <m/>
    <m/>
    <m/>
    <m/>
    <m/>
  </r>
  <r>
    <x v="1"/>
    <x v="0"/>
    <x v="1"/>
    <x v="7"/>
    <n v="0"/>
    <n v="2106670"/>
    <n v="0"/>
    <n v="0"/>
    <n v="0"/>
    <n v="0"/>
    <n v="0"/>
    <n v="0"/>
    <n v="0"/>
    <n v="0"/>
    <n v="0"/>
    <n v="0"/>
    <n v="0"/>
    <n v="0"/>
    <m/>
    <n v="0"/>
    <n v="0"/>
    <n v="0"/>
    <n v="0"/>
    <n v="0"/>
    <n v="0"/>
    <m/>
    <m/>
    <m/>
    <m/>
    <m/>
    <m/>
    <m/>
    <m/>
    <m/>
    <m/>
  </r>
  <r>
    <x v="1"/>
    <x v="0"/>
    <x v="2"/>
    <x v="7"/>
    <n v="0"/>
    <n v="3405250"/>
    <n v="0"/>
    <n v="0"/>
    <n v="0"/>
    <n v="0"/>
    <n v="0"/>
    <n v="0"/>
    <n v="0"/>
    <n v="0"/>
    <n v="0"/>
    <n v="0"/>
    <n v="0"/>
    <n v="0"/>
    <m/>
    <n v="0"/>
    <n v="0"/>
    <n v="0"/>
    <n v="0"/>
    <n v="0"/>
    <n v="0"/>
    <m/>
    <m/>
    <m/>
    <m/>
    <m/>
    <m/>
    <m/>
    <m/>
    <m/>
    <m/>
  </r>
  <r>
    <x v="1"/>
    <x v="0"/>
    <x v="3"/>
    <x v="7"/>
    <n v="0"/>
    <n v="1200000"/>
    <n v="0"/>
    <n v="0"/>
    <n v="0"/>
    <n v="0"/>
    <n v="0"/>
    <n v="0"/>
    <n v="0"/>
    <n v="0"/>
    <n v="0"/>
    <n v="0"/>
    <n v="0"/>
    <n v="0"/>
    <m/>
    <n v="0"/>
    <n v="0"/>
    <n v="0"/>
    <n v="0"/>
    <n v="0"/>
    <n v="0"/>
    <m/>
    <m/>
    <m/>
    <m/>
    <m/>
    <m/>
    <m/>
    <m/>
    <m/>
    <m/>
  </r>
  <r>
    <x v="1"/>
    <x v="0"/>
    <x v="4"/>
    <x v="7"/>
    <n v="0"/>
    <n v="786000"/>
    <n v="0"/>
    <n v="0"/>
    <n v="0"/>
    <n v="0"/>
    <n v="0"/>
    <n v="0"/>
    <n v="0"/>
    <n v="0"/>
    <n v="0"/>
    <n v="0"/>
    <n v="0"/>
    <n v="0"/>
    <m/>
    <n v="0"/>
    <n v="0"/>
    <n v="0"/>
    <n v="0"/>
    <n v="0"/>
    <n v="0"/>
    <m/>
    <m/>
    <m/>
    <m/>
    <m/>
    <m/>
    <m/>
    <m/>
    <m/>
    <m/>
  </r>
  <r>
    <x v="1"/>
    <x v="0"/>
    <x v="5"/>
    <x v="7"/>
    <n v="0"/>
    <n v="2842500"/>
    <n v="0"/>
    <n v="0"/>
    <n v="0"/>
    <n v="0"/>
    <n v="0"/>
    <n v="0"/>
    <n v="0"/>
    <n v="0"/>
    <n v="0"/>
    <n v="0"/>
    <n v="0"/>
    <n v="0"/>
    <m/>
    <n v="0"/>
    <n v="0"/>
    <n v="0"/>
    <n v="0"/>
    <n v="0"/>
    <n v="0"/>
    <m/>
    <m/>
    <m/>
    <m/>
    <m/>
    <m/>
    <m/>
    <m/>
    <m/>
    <m/>
  </r>
  <r>
    <x v="1"/>
    <x v="0"/>
    <x v="6"/>
    <x v="7"/>
    <n v="0"/>
    <n v="1872000"/>
    <n v="0"/>
    <n v="0"/>
    <n v="0"/>
    <n v="0"/>
    <n v="0"/>
    <n v="0"/>
    <n v="0"/>
    <n v="0"/>
    <n v="0"/>
    <n v="0"/>
    <n v="0"/>
    <n v="0"/>
    <m/>
    <n v="0"/>
    <n v="0"/>
    <n v="0"/>
    <n v="0"/>
    <n v="0"/>
    <n v="0"/>
    <m/>
    <m/>
    <m/>
    <m/>
    <m/>
    <m/>
    <m/>
    <m/>
    <m/>
    <m/>
  </r>
  <r>
    <x v="1"/>
    <x v="0"/>
    <x v="7"/>
    <x v="7"/>
    <n v="0"/>
    <n v="1195000"/>
    <n v="0"/>
    <n v="0"/>
    <n v="0"/>
    <n v="0"/>
    <n v="0"/>
    <n v="0"/>
    <n v="0"/>
    <n v="0"/>
    <n v="0"/>
    <n v="0"/>
    <n v="0"/>
    <n v="0"/>
    <m/>
    <n v="0"/>
    <n v="0"/>
    <n v="0"/>
    <n v="0"/>
    <n v="0"/>
    <n v="0"/>
    <m/>
    <m/>
    <m/>
    <m/>
    <m/>
    <m/>
    <m/>
    <m/>
    <m/>
    <m/>
  </r>
  <r>
    <x v="1"/>
    <x v="0"/>
    <x v="8"/>
    <x v="7"/>
    <n v="0"/>
    <n v="2052500"/>
    <n v="0"/>
    <n v="0"/>
    <n v="0"/>
    <n v="0"/>
    <n v="0"/>
    <n v="0"/>
    <n v="0"/>
    <n v="0"/>
    <n v="0"/>
    <n v="0"/>
    <n v="0"/>
    <n v="0"/>
    <m/>
    <n v="0"/>
    <n v="0"/>
    <n v="0"/>
    <n v="0"/>
    <n v="0"/>
    <n v="0"/>
    <m/>
    <m/>
    <m/>
    <m/>
    <m/>
    <m/>
    <m/>
    <m/>
    <m/>
    <m/>
  </r>
  <r>
    <x v="1"/>
    <x v="0"/>
    <x v="9"/>
    <x v="7"/>
    <n v="0"/>
    <n v="1632000"/>
    <n v="0"/>
    <n v="0"/>
    <n v="0"/>
    <n v="0"/>
    <n v="0"/>
    <n v="0"/>
    <n v="0"/>
    <n v="0"/>
    <n v="0"/>
    <n v="0"/>
    <n v="0"/>
    <n v="0"/>
    <m/>
    <n v="0"/>
    <n v="0"/>
    <n v="0"/>
    <n v="0"/>
    <n v="0"/>
    <n v="0"/>
    <m/>
    <m/>
    <m/>
    <m/>
    <m/>
    <m/>
    <m/>
    <m/>
    <m/>
    <m/>
  </r>
  <r>
    <x v="1"/>
    <x v="0"/>
    <x v="10"/>
    <x v="7"/>
    <n v="0"/>
    <n v="427000"/>
    <n v="0"/>
    <n v="0"/>
    <n v="0"/>
    <n v="0"/>
    <n v="0"/>
    <n v="0"/>
    <n v="0"/>
    <n v="0"/>
    <n v="0"/>
    <n v="0"/>
    <n v="0"/>
    <n v="0"/>
    <m/>
    <n v="0"/>
    <n v="0"/>
    <n v="0"/>
    <n v="0"/>
    <n v="0"/>
    <n v="0"/>
    <m/>
    <m/>
    <m/>
    <m/>
    <m/>
    <m/>
    <m/>
    <m/>
    <m/>
    <m/>
  </r>
  <r>
    <x v="1"/>
    <x v="0"/>
    <x v="11"/>
    <x v="7"/>
    <n v="0"/>
    <n v="1315000"/>
    <n v="0"/>
    <n v="0"/>
    <n v="0"/>
    <n v="0"/>
    <n v="0"/>
    <n v="0"/>
    <n v="0"/>
    <n v="0"/>
    <n v="0"/>
    <n v="0"/>
    <n v="0"/>
    <n v="0"/>
    <m/>
    <n v="0"/>
    <n v="0"/>
    <n v="0"/>
    <n v="0"/>
    <n v="0"/>
    <n v="0"/>
    <m/>
    <m/>
    <m/>
    <m/>
    <m/>
    <m/>
    <m/>
    <m/>
    <m/>
    <m/>
  </r>
  <r>
    <x v="1"/>
    <x v="0"/>
    <x v="12"/>
    <x v="7"/>
    <n v="0"/>
    <n v="1932000"/>
    <n v="0"/>
    <n v="0"/>
    <n v="0"/>
    <n v="0"/>
    <n v="0"/>
    <n v="0"/>
    <n v="0"/>
    <n v="0"/>
    <n v="0"/>
    <n v="0"/>
    <n v="0"/>
    <n v="0"/>
    <m/>
    <n v="0"/>
    <n v="0"/>
    <n v="0"/>
    <n v="0"/>
    <n v="0"/>
    <n v="0"/>
    <m/>
    <m/>
    <m/>
    <m/>
    <m/>
    <m/>
    <m/>
    <m/>
    <m/>
    <m/>
  </r>
  <r>
    <x v="1"/>
    <x v="0"/>
    <x v="13"/>
    <x v="7"/>
    <n v="0"/>
    <n v="1735200"/>
    <n v="0"/>
    <n v="0"/>
    <n v="0"/>
    <n v="0"/>
    <n v="0"/>
    <n v="0"/>
    <n v="0"/>
    <n v="0"/>
    <n v="0"/>
    <n v="0"/>
    <n v="0"/>
    <n v="0"/>
    <m/>
    <n v="0"/>
    <n v="0"/>
    <n v="0"/>
    <n v="0"/>
    <n v="0"/>
    <n v="0"/>
    <m/>
    <m/>
    <m/>
    <m/>
    <m/>
    <m/>
    <m/>
    <m/>
    <m/>
    <m/>
  </r>
  <r>
    <x v="1"/>
    <x v="0"/>
    <x v="14"/>
    <x v="7"/>
    <n v="0"/>
    <n v="1668206"/>
    <n v="0"/>
    <n v="0"/>
    <n v="0"/>
    <n v="0"/>
    <n v="0"/>
    <n v="0"/>
    <n v="0"/>
    <n v="0"/>
    <n v="0"/>
    <n v="0"/>
    <n v="0"/>
    <n v="0"/>
    <m/>
    <n v="0"/>
    <n v="0"/>
    <n v="0"/>
    <n v="0"/>
    <n v="0"/>
    <n v="0"/>
    <m/>
    <m/>
    <m/>
    <m/>
    <m/>
    <m/>
    <m/>
    <m/>
    <m/>
    <m/>
  </r>
  <r>
    <x v="1"/>
    <x v="1"/>
    <x v="15"/>
    <x v="7"/>
    <n v="0"/>
    <n v="3417500"/>
    <n v="0"/>
    <n v="0"/>
    <n v="0"/>
    <n v="0"/>
    <n v="0"/>
    <n v="0"/>
    <n v="0"/>
    <n v="0"/>
    <n v="0"/>
    <n v="0"/>
    <n v="0"/>
    <n v="0"/>
    <m/>
    <n v="0"/>
    <n v="0"/>
    <n v="0"/>
    <n v="0"/>
    <n v="0"/>
    <n v="0"/>
    <m/>
    <m/>
    <m/>
    <m/>
    <m/>
    <m/>
    <m/>
    <m/>
    <m/>
    <m/>
  </r>
  <r>
    <x v="1"/>
    <x v="1"/>
    <x v="16"/>
    <x v="7"/>
    <n v="0"/>
    <n v="2916000"/>
    <n v="0"/>
    <n v="0"/>
    <n v="0"/>
    <n v="0"/>
    <n v="0"/>
    <n v="0"/>
    <n v="0"/>
    <n v="0"/>
    <n v="0"/>
    <n v="0"/>
    <n v="0"/>
    <n v="0"/>
    <m/>
    <n v="0"/>
    <n v="0"/>
    <n v="0"/>
    <n v="0"/>
    <n v="0"/>
    <n v="0"/>
    <m/>
    <m/>
    <m/>
    <m/>
    <m/>
    <m/>
    <m/>
    <m/>
    <m/>
    <m/>
  </r>
  <r>
    <x v="1"/>
    <x v="1"/>
    <x v="17"/>
    <x v="7"/>
    <n v="0"/>
    <n v="2505500"/>
    <n v="0"/>
    <n v="0"/>
    <n v="0"/>
    <n v="0"/>
    <n v="0"/>
    <n v="0"/>
    <n v="0"/>
    <n v="0"/>
    <n v="0"/>
    <n v="0"/>
    <n v="0"/>
    <n v="0"/>
    <m/>
    <n v="0"/>
    <n v="0"/>
    <n v="0"/>
    <n v="0"/>
    <n v="0"/>
    <n v="0"/>
    <m/>
    <m/>
    <m/>
    <m/>
    <m/>
    <m/>
    <m/>
    <m/>
    <m/>
    <m/>
  </r>
  <r>
    <x v="1"/>
    <x v="1"/>
    <x v="18"/>
    <x v="7"/>
    <n v="0"/>
    <n v="4040000"/>
    <n v="0"/>
    <n v="0"/>
    <n v="0"/>
    <n v="0"/>
    <n v="0"/>
    <n v="0"/>
    <n v="0"/>
    <n v="0"/>
    <n v="0"/>
    <n v="0"/>
    <n v="0"/>
    <n v="0"/>
    <m/>
    <n v="0"/>
    <n v="0"/>
    <n v="0"/>
    <n v="0"/>
    <n v="0"/>
    <n v="0"/>
    <m/>
    <m/>
    <m/>
    <m/>
    <m/>
    <m/>
    <m/>
    <m/>
    <m/>
    <m/>
  </r>
  <r>
    <x v="1"/>
    <x v="1"/>
    <x v="19"/>
    <x v="7"/>
    <n v="0"/>
    <n v="975000"/>
    <n v="0"/>
    <n v="0"/>
    <n v="0"/>
    <n v="0"/>
    <n v="0"/>
    <n v="0"/>
    <n v="0"/>
    <n v="0"/>
    <n v="0"/>
    <n v="0"/>
    <n v="0"/>
    <n v="0"/>
    <m/>
    <n v="0"/>
    <n v="0"/>
    <n v="0"/>
    <n v="0"/>
    <n v="0"/>
    <n v="0"/>
    <m/>
    <m/>
    <m/>
    <m/>
    <m/>
    <m/>
    <m/>
    <m/>
    <m/>
    <m/>
  </r>
  <r>
    <x v="1"/>
    <x v="1"/>
    <x v="20"/>
    <x v="7"/>
    <n v="0"/>
    <n v="1820000"/>
    <n v="0"/>
    <n v="0"/>
    <n v="0"/>
    <n v="0"/>
    <n v="0"/>
    <n v="0"/>
    <n v="0"/>
    <n v="0"/>
    <n v="0"/>
    <n v="0"/>
    <n v="0"/>
    <n v="0"/>
    <m/>
    <n v="0"/>
    <n v="0"/>
    <n v="0"/>
    <n v="0"/>
    <n v="0"/>
    <n v="0"/>
    <m/>
    <m/>
    <m/>
    <m/>
    <m/>
    <m/>
    <m/>
    <m/>
    <m/>
    <m/>
  </r>
  <r>
    <x v="1"/>
    <x v="1"/>
    <x v="21"/>
    <x v="7"/>
    <n v="0"/>
    <n v="4000000"/>
    <n v="0"/>
    <n v="0"/>
    <n v="0"/>
    <n v="0"/>
    <n v="0"/>
    <n v="0"/>
    <n v="0"/>
    <n v="0"/>
    <n v="0"/>
    <n v="0"/>
    <n v="0"/>
    <n v="0"/>
    <m/>
    <n v="0"/>
    <n v="0"/>
    <n v="0"/>
    <n v="0"/>
    <n v="0"/>
    <n v="0"/>
    <m/>
    <m/>
    <m/>
    <m/>
    <m/>
    <m/>
    <m/>
    <m/>
    <m/>
    <m/>
  </r>
  <r>
    <x v="1"/>
    <x v="1"/>
    <x v="22"/>
    <x v="7"/>
    <n v="0"/>
    <n v="2257500"/>
    <n v="0"/>
    <n v="0"/>
    <n v="0"/>
    <n v="0"/>
    <n v="0"/>
    <n v="0"/>
    <n v="0"/>
    <n v="0"/>
    <n v="0"/>
    <n v="0"/>
    <n v="0"/>
    <n v="0"/>
    <m/>
    <n v="0"/>
    <n v="0"/>
    <n v="0"/>
    <n v="0"/>
    <n v="0"/>
    <n v="0"/>
    <m/>
    <m/>
    <m/>
    <m/>
    <m/>
    <m/>
    <m/>
    <m/>
    <m/>
    <m/>
  </r>
  <r>
    <x v="1"/>
    <x v="1"/>
    <x v="23"/>
    <x v="7"/>
    <n v="0"/>
    <n v="2869700"/>
    <n v="0"/>
    <n v="0"/>
    <n v="0"/>
    <n v="0"/>
    <n v="0"/>
    <n v="0"/>
    <n v="0"/>
    <n v="0"/>
    <n v="0"/>
    <n v="0"/>
    <n v="0"/>
    <n v="0"/>
    <m/>
    <n v="0"/>
    <n v="0"/>
    <n v="0"/>
    <n v="0"/>
    <n v="0"/>
    <n v="0"/>
    <m/>
    <m/>
    <m/>
    <m/>
    <m/>
    <m/>
    <m/>
    <m/>
    <m/>
    <m/>
  </r>
  <r>
    <x v="1"/>
    <x v="1"/>
    <x v="24"/>
    <x v="7"/>
    <n v="0"/>
    <n v="4151563"/>
    <n v="0"/>
    <n v="0"/>
    <n v="0"/>
    <n v="0"/>
    <n v="0"/>
    <n v="0"/>
    <n v="0"/>
    <n v="0"/>
    <n v="0"/>
    <n v="0"/>
    <n v="0"/>
    <n v="0"/>
    <m/>
    <n v="0"/>
    <n v="0"/>
    <n v="0"/>
    <n v="0"/>
    <n v="0"/>
    <n v="0"/>
    <m/>
    <m/>
    <m/>
    <m/>
    <m/>
    <m/>
    <m/>
    <m/>
    <m/>
    <m/>
  </r>
  <r>
    <x v="1"/>
    <x v="1"/>
    <x v="25"/>
    <x v="7"/>
    <n v="0"/>
    <n v="4365000"/>
    <n v="0"/>
    <n v="0"/>
    <n v="0"/>
    <n v="0"/>
    <n v="0"/>
    <n v="0"/>
    <n v="0"/>
    <n v="0"/>
    <n v="0"/>
    <n v="0"/>
    <n v="0"/>
    <n v="0"/>
    <m/>
    <n v="0"/>
    <n v="0"/>
    <n v="0"/>
    <n v="0"/>
    <n v="0"/>
    <n v="0"/>
    <m/>
    <m/>
    <m/>
    <m/>
    <m/>
    <m/>
    <m/>
    <m/>
    <m/>
    <m/>
  </r>
  <r>
    <x v="1"/>
    <x v="1"/>
    <x v="26"/>
    <x v="7"/>
    <n v="0"/>
    <n v="2553500"/>
    <n v="0"/>
    <n v="0"/>
    <n v="0"/>
    <n v="0"/>
    <n v="0"/>
    <n v="0"/>
    <n v="0"/>
    <n v="0"/>
    <n v="0"/>
    <n v="0"/>
    <n v="0"/>
    <n v="0"/>
    <m/>
    <n v="0"/>
    <n v="0"/>
    <n v="0"/>
    <n v="0"/>
    <n v="0"/>
    <n v="0"/>
    <m/>
    <m/>
    <m/>
    <m/>
    <m/>
    <m/>
    <m/>
    <m/>
    <m/>
    <m/>
  </r>
  <r>
    <x v="1"/>
    <x v="1"/>
    <x v="27"/>
    <x v="7"/>
    <n v="0"/>
    <n v="1984750"/>
    <n v="0"/>
    <n v="0"/>
    <n v="0"/>
    <n v="0"/>
    <n v="0"/>
    <n v="0"/>
    <n v="0"/>
    <n v="0"/>
    <n v="0"/>
    <n v="0"/>
    <n v="0"/>
    <n v="0"/>
    <m/>
    <n v="0"/>
    <n v="0"/>
    <n v="0"/>
    <n v="0"/>
    <n v="0"/>
    <n v="0"/>
    <m/>
    <m/>
    <m/>
    <m/>
    <m/>
    <m/>
    <m/>
    <m/>
    <m/>
    <m/>
  </r>
  <r>
    <x v="1"/>
    <x v="0"/>
    <x v="0"/>
    <x v="9"/>
    <n v="0"/>
    <n v="13743222"/>
    <n v="0"/>
    <m/>
    <n v="0"/>
    <n v="0"/>
    <n v="0"/>
    <n v="0"/>
    <n v="0"/>
    <n v="0"/>
    <n v="0"/>
    <n v="0"/>
    <n v="0"/>
    <n v="0"/>
    <m/>
    <n v="0"/>
    <n v="0"/>
    <n v="0"/>
    <n v="0"/>
    <n v="0"/>
    <n v="0"/>
    <m/>
    <m/>
    <m/>
    <m/>
    <m/>
    <m/>
    <m/>
    <m/>
    <m/>
    <m/>
  </r>
  <r>
    <x v="1"/>
    <x v="0"/>
    <x v="1"/>
    <x v="9"/>
    <n v="0"/>
    <n v="8494739"/>
    <n v="0"/>
    <m/>
    <n v="0"/>
    <n v="0"/>
    <n v="0"/>
    <n v="0"/>
    <n v="0"/>
    <n v="0"/>
    <n v="0"/>
    <n v="0"/>
    <n v="0"/>
    <n v="0"/>
    <m/>
    <n v="0"/>
    <n v="0"/>
    <n v="0"/>
    <n v="0"/>
    <n v="0"/>
    <n v="0"/>
    <m/>
    <m/>
    <m/>
    <m/>
    <m/>
    <m/>
    <m/>
    <m/>
    <m/>
    <m/>
  </r>
  <r>
    <x v="1"/>
    <x v="0"/>
    <x v="2"/>
    <x v="9"/>
    <n v="0"/>
    <n v="7936505"/>
    <n v="0"/>
    <m/>
    <n v="0"/>
    <n v="0"/>
    <n v="0"/>
    <n v="0"/>
    <n v="0"/>
    <n v="0"/>
    <n v="0"/>
    <n v="0"/>
    <n v="0"/>
    <n v="0"/>
    <m/>
    <n v="0"/>
    <n v="0"/>
    <n v="0"/>
    <n v="0"/>
    <n v="0"/>
    <n v="0"/>
    <m/>
    <m/>
    <m/>
    <m/>
    <m/>
    <m/>
    <m/>
    <m/>
    <m/>
    <m/>
  </r>
  <r>
    <x v="1"/>
    <x v="0"/>
    <x v="3"/>
    <x v="9"/>
    <n v="0"/>
    <n v="32016837"/>
    <n v="0"/>
    <m/>
    <n v="0"/>
    <n v="0"/>
    <n v="0"/>
    <n v="0"/>
    <n v="0"/>
    <n v="0"/>
    <n v="0"/>
    <n v="0"/>
    <n v="0"/>
    <n v="0"/>
    <m/>
    <n v="0"/>
    <n v="0"/>
    <n v="0"/>
    <n v="0"/>
    <n v="0"/>
    <n v="0"/>
    <m/>
    <m/>
    <m/>
    <m/>
    <m/>
    <m/>
    <m/>
    <m/>
    <m/>
    <m/>
  </r>
  <r>
    <x v="1"/>
    <x v="0"/>
    <x v="4"/>
    <x v="9"/>
    <n v="0"/>
    <n v="4427780"/>
    <n v="0"/>
    <m/>
    <n v="0"/>
    <n v="0"/>
    <n v="0"/>
    <n v="0"/>
    <n v="0"/>
    <n v="0"/>
    <n v="0"/>
    <n v="0"/>
    <n v="0"/>
    <n v="0"/>
    <m/>
    <n v="0"/>
    <n v="0"/>
    <n v="0"/>
    <n v="0"/>
    <n v="0"/>
    <n v="0"/>
    <m/>
    <m/>
    <m/>
    <m/>
    <m/>
    <m/>
    <m/>
    <m/>
    <m/>
    <m/>
  </r>
  <r>
    <x v="1"/>
    <x v="0"/>
    <x v="5"/>
    <x v="9"/>
    <n v="0"/>
    <n v="4636671"/>
    <n v="0"/>
    <m/>
    <n v="0"/>
    <n v="0"/>
    <n v="0"/>
    <n v="0"/>
    <n v="0"/>
    <n v="0"/>
    <n v="0"/>
    <n v="0"/>
    <n v="0"/>
    <n v="0"/>
    <m/>
    <n v="0"/>
    <n v="0"/>
    <n v="0"/>
    <n v="0"/>
    <n v="0"/>
    <n v="0"/>
    <m/>
    <m/>
    <m/>
    <m/>
    <m/>
    <m/>
    <m/>
    <m/>
    <m/>
    <m/>
  </r>
  <r>
    <x v="1"/>
    <x v="0"/>
    <x v="6"/>
    <x v="9"/>
    <n v="0"/>
    <n v="5448475"/>
    <n v="0"/>
    <m/>
    <n v="0"/>
    <n v="0"/>
    <n v="0"/>
    <n v="0"/>
    <n v="0"/>
    <n v="0"/>
    <n v="0"/>
    <n v="0"/>
    <n v="0"/>
    <n v="0"/>
    <m/>
    <n v="0"/>
    <n v="0"/>
    <n v="0"/>
    <n v="0"/>
    <n v="0"/>
    <n v="0"/>
    <m/>
    <m/>
    <m/>
    <m/>
    <m/>
    <m/>
    <m/>
    <m/>
    <m/>
    <m/>
  </r>
  <r>
    <x v="1"/>
    <x v="0"/>
    <x v="7"/>
    <x v="9"/>
    <n v="0"/>
    <n v="6792855"/>
    <n v="0"/>
    <m/>
    <n v="0"/>
    <n v="0"/>
    <n v="0"/>
    <n v="0"/>
    <n v="0"/>
    <n v="0"/>
    <n v="0"/>
    <n v="0"/>
    <n v="0"/>
    <n v="0"/>
    <m/>
    <n v="0"/>
    <n v="0"/>
    <n v="0"/>
    <n v="0"/>
    <n v="0"/>
    <n v="0"/>
    <m/>
    <m/>
    <m/>
    <m/>
    <m/>
    <m/>
    <m/>
    <m/>
    <m/>
    <m/>
  </r>
  <r>
    <x v="1"/>
    <x v="0"/>
    <x v="8"/>
    <x v="9"/>
    <n v="0"/>
    <n v="17643999"/>
    <n v="0"/>
    <m/>
    <n v="0"/>
    <n v="0"/>
    <n v="0"/>
    <n v="0"/>
    <n v="0"/>
    <n v="0"/>
    <n v="0"/>
    <n v="0"/>
    <n v="0"/>
    <n v="0"/>
    <m/>
    <n v="0"/>
    <n v="0"/>
    <n v="0"/>
    <n v="0"/>
    <n v="0"/>
    <n v="0"/>
    <m/>
    <m/>
    <m/>
    <m/>
    <m/>
    <m/>
    <m/>
    <m/>
    <m/>
    <m/>
  </r>
  <r>
    <x v="1"/>
    <x v="0"/>
    <x v="9"/>
    <x v="9"/>
    <n v="0"/>
    <n v="3952385"/>
    <n v="0"/>
    <m/>
    <n v="0"/>
    <n v="0"/>
    <n v="0"/>
    <n v="0"/>
    <n v="0"/>
    <n v="0"/>
    <n v="0"/>
    <n v="0"/>
    <n v="0"/>
    <n v="0"/>
    <m/>
    <n v="0"/>
    <n v="0"/>
    <n v="0"/>
    <n v="0"/>
    <n v="0"/>
    <n v="0"/>
    <m/>
    <m/>
    <m/>
    <m/>
    <m/>
    <m/>
    <m/>
    <m/>
    <m/>
    <m/>
  </r>
  <r>
    <x v="1"/>
    <x v="0"/>
    <x v="10"/>
    <x v="9"/>
    <n v="0"/>
    <n v="8818931"/>
    <n v="0"/>
    <m/>
    <n v="0"/>
    <n v="0"/>
    <n v="0"/>
    <n v="0"/>
    <n v="0"/>
    <n v="0"/>
    <n v="0"/>
    <n v="0"/>
    <n v="0"/>
    <n v="0"/>
    <m/>
    <n v="0"/>
    <n v="0"/>
    <n v="0"/>
    <n v="0"/>
    <n v="0"/>
    <n v="0"/>
    <m/>
    <m/>
    <m/>
    <m/>
    <m/>
    <m/>
    <m/>
    <m/>
    <m/>
    <m/>
  </r>
  <r>
    <x v="1"/>
    <x v="0"/>
    <x v="11"/>
    <x v="9"/>
    <n v="0"/>
    <n v="9445286"/>
    <n v="0"/>
    <m/>
    <n v="0"/>
    <n v="0"/>
    <n v="0"/>
    <n v="0"/>
    <n v="0"/>
    <n v="0"/>
    <n v="0"/>
    <n v="0"/>
    <n v="0"/>
    <n v="0"/>
    <m/>
    <n v="0"/>
    <n v="0"/>
    <n v="0"/>
    <n v="0"/>
    <n v="0"/>
    <n v="0"/>
    <m/>
    <m/>
    <m/>
    <m/>
    <m/>
    <m/>
    <m/>
    <m/>
    <m/>
    <m/>
  </r>
  <r>
    <x v="1"/>
    <x v="0"/>
    <x v="12"/>
    <x v="9"/>
    <n v="0"/>
    <m/>
    <n v="0"/>
    <m/>
    <n v="0"/>
    <n v="0"/>
    <n v="0"/>
    <n v="0"/>
    <n v="0"/>
    <n v="0"/>
    <n v="0"/>
    <n v="0"/>
    <n v="0"/>
    <n v="0"/>
    <m/>
    <n v="0"/>
    <n v="0"/>
    <n v="0"/>
    <n v="0"/>
    <n v="0"/>
    <n v="0"/>
    <m/>
    <m/>
    <m/>
    <m/>
    <m/>
    <m/>
    <m/>
    <m/>
    <m/>
    <m/>
  </r>
  <r>
    <x v="1"/>
    <x v="0"/>
    <x v="13"/>
    <x v="9"/>
    <n v="0"/>
    <n v="3884430"/>
    <n v="0"/>
    <m/>
    <n v="0"/>
    <n v="0"/>
    <n v="0"/>
    <n v="0"/>
    <n v="0"/>
    <n v="0"/>
    <n v="0"/>
    <n v="0"/>
    <n v="0"/>
    <n v="0"/>
    <m/>
    <n v="0"/>
    <n v="0"/>
    <n v="0"/>
    <n v="0"/>
    <n v="0"/>
    <n v="0"/>
    <m/>
    <m/>
    <m/>
    <m/>
    <m/>
    <m/>
    <m/>
    <m/>
    <m/>
    <m/>
  </r>
  <r>
    <x v="1"/>
    <x v="0"/>
    <x v="14"/>
    <x v="9"/>
    <n v="0"/>
    <n v="18252157"/>
    <n v="0"/>
    <m/>
    <n v="0"/>
    <n v="0"/>
    <n v="0"/>
    <n v="0"/>
    <n v="0"/>
    <n v="0"/>
    <n v="0"/>
    <n v="0"/>
    <n v="0"/>
    <n v="0"/>
    <m/>
    <n v="0"/>
    <n v="0"/>
    <n v="0"/>
    <n v="0"/>
    <n v="0"/>
    <n v="0"/>
    <m/>
    <m/>
    <m/>
    <m/>
    <m/>
    <m/>
    <m/>
    <m/>
    <m/>
    <m/>
  </r>
  <r>
    <x v="1"/>
    <x v="1"/>
    <x v="15"/>
    <x v="9"/>
    <n v="0"/>
    <n v="11217751"/>
    <n v="0"/>
    <m/>
    <n v="0"/>
    <n v="0"/>
    <n v="0"/>
    <n v="0"/>
    <n v="0"/>
    <n v="0"/>
    <n v="0"/>
    <n v="0"/>
    <n v="0"/>
    <n v="0"/>
    <m/>
    <n v="0"/>
    <n v="0"/>
    <n v="0"/>
    <n v="0"/>
    <n v="0"/>
    <n v="0"/>
    <m/>
    <m/>
    <m/>
    <m/>
    <m/>
    <m/>
    <m/>
    <m/>
    <m/>
    <m/>
  </r>
  <r>
    <x v="1"/>
    <x v="1"/>
    <x v="16"/>
    <x v="9"/>
    <n v="0"/>
    <n v="15178990"/>
    <n v="0"/>
    <m/>
    <n v="0"/>
    <n v="0"/>
    <n v="0"/>
    <n v="0"/>
    <n v="0"/>
    <n v="0"/>
    <n v="0"/>
    <n v="0"/>
    <n v="0"/>
    <n v="0"/>
    <m/>
    <n v="0"/>
    <n v="0"/>
    <n v="0"/>
    <n v="0"/>
    <n v="0"/>
    <n v="0"/>
    <m/>
    <m/>
    <m/>
    <m/>
    <m/>
    <m/>
    <m/>
    <m/>
    <m/>
    <m/>
  </r>
  <r>
    <x v="1"/>
    <x v="1"/>
    <x v="17"/>
    <x v="9"/>
    <n v="0"/>
    <n v="6920320"/>
    <n v="0"/>
    <m/>
    <n v="0"/>
    <n v="0"/>
    <n v="0"/>
    <n v="0"/>
    <n v="0"/>
    <n v="0"/>
    <n v="0"/>
    <n v="0"/>
    <n v="0"/>
    <n v="0"/>
    <m/>
    <n v="0"/>
    <n v="0"/>
    <n v="0"/>
    <n v="0"/>
    <n v="0"/>
    <n v="0"/>
    <m/>
    <m/>
    <m/>
    <m/>
    <m/>
    <m/>
    <m/>
    <m/>
    <m/>
    <m/>
  </r>
  <r>
    <x v="1"/>
    <x v="1"/>
    <x v="18"/>
    <x v="9"/>
    <n v="0"/>
    <n v="10275679"/>
    <n v="0"/>
    <m/>
    <n v="0"/>
    <n v="0"/>
    <n v="0"/>
    <n v="0"/>
    <n v="0"/>
    <n v="0"/>
    <n v="0"/>
    <n v="0"/>
    <n v="0"/>
    <n v="0"/>
    <m/>
    <n v="0"/>
    <n v="0"/>
    <n v="0"/>
    <n v="0"/>
    <n v="0"/>
    <n v="0"/>
    <m/>
    <m/>
    <m/>
    <m/>
    <m/>
    <m/>
    <m/>
    <m/>
    <m/>
    <m/>
  </r>
  <r>
    <x v="1"/>
    <x v="1"/>
    <x v="19"/>
    <x v="9"/>
    <n v="0"/>
    <n v="7022693"/>
    <n v="0"/>
    <m/>
    <n v="0"/>
    <n v="0"/>
    <n v="0"/>
    <n v="0"/>
    <n v="0"/>
    <n v="0"/>
    <n v="0"/>
    <n v="0"/>
    <n v="0"/>
    <n v="0"/>
    <m/>
    <n v="0"/>
    <n v="0"/>
    <n v="0"/>
    <n v="0"/>
    <n v="0"/>
    <n v="0"/>
    <m/>
    <m/>
    <m/>
    <m/>
    <m/>
    <m/>
    <m/>
    <m/>
    <m/>
    <m/>
  </r>
  <r>
    <x v="1"/>
    <x v="1"/>
    <x v="20"/>
    <x v="9"/>
    <n v="0"/>
    <n v="1069710"/>
    <n v="0"/>
    <m/>
    <n v="0"/>
    <n v="0"/>
    <n v="0"/>
    <n v="0"/>
    <n v="0"/>
    <n v="0"/>
    <n v="0"/>
    <n v="0"/>
    <n v="0"/>
    <n v="0"/>
    <m/>
    <n v="0"/>
    <n v="0"/>
    <n v="0"/>
    <n v="0"/>
    <n v="0"/>
    <n v="0"/>
    <m/>
    <m/>
    <m/>
    <m/>
    <m/>
    <m/>
    <m/>
    <m/>
    <m/>
    <m/>
  </r>
  <r>
    <x v="1"/>
    <x v="1"/>
    <x v="21"/>
    <x v="9"/>
    <n v="0"/>
    <n v="2385803"/>
    <n v="0"/>
    <m/>
    <n v="0"/>
    <n v="0"/>
    <n v="0"/>
    <n v="0"/>
    <n v="0"/>
    <n v="0"/>
    <n v="0"/>
    <n v="0"/>
    <n v="0"/>
    <n v="0"/>
    <m/>
    <n v="0"/>
    <n v="0"/>
    <n v="0"/>
    <n v="0"/>
    <n v="0"/>
    <n v="0"/>
    <m/>
    <m/>
    <m/>
    <m/>
    <m/>
    <m/>
    <m/>
    <m/>
    <m/>
    <m/>
  </r>
  <r>
    <x v="1"/>
    <x v="1"/>
    <x v="22"/>
    <x v="9"/>
    <n v="0"/>
    <n v="9835947"/>
    <n v="0"/>
    <m/>
    <n v="0"/>
    <n v="0"/>
    <n v="0"/>
    <n v="0"/>
    <n v="0"/>
    <n v="0"/>
    <n v="0"/>
    <n v="0"/>
    <n v="0"/>
    <n v="0"/>
    <m/>
    <n v="0"/>
    <n v="0"/>
    <n v="0"/>
    <n v="0"/>
    <n v="0"/>
    <n v="0"/>
    <m/>
    <m/>
    <m/>
    <m/>
    <m/>
    <m/>
    <m/>
    <m/>
    <m/>
    <m/>
  </r>
  <r>
    <x v="1"/>
    <x v="1"/>
    <x v="23"/>
    <x v="9"/>
    <n v="0"/>
    <n v="9798823"/>
    <n v="0"/>
    <m/>
    <n v="0"/>
    <n v="0"/>
    <n v="0"/>
    <n v="0"/>
    <n v="0"/>
    <n v="0"/>
    <n v="0"/>
    <n v="0"/>
    <n v="0"/>
    <n v="0"/>
    <m/>
    <n v="0"/>
    <n v="0"/>
    <n v="0"/>
    <n v="0"/>
    <n v="0"/>
    <n v="0"/>
    <m/>
    <m/>
    <m/>
    <m/>
    <m/>
    <m/>
    <m/>
    <m/>
    <m/>
    <m/>
  </r>
  <r>
    <x v="1"/>
    <x v="1"/>
    <x v="24"/>
    <x v="9"/>
    <n v="0"/>
    <n v="4669552"/>
    <n v="0"/>
    <m/>
    <n v="0"/>
    <n v="0"/>
    <n v="0"/>
    <n v="0"/>
    <n v="0"/>
    <n v="0"/>
    <n v="0"/>
    <n v="0"/>
    <n v="0"/>
    <n v="0"/>
    <m/>
    <n v="0"/>
    <n v="0"/>
    <n v="0"/>
    <n v="0"/>
    <n v="0"/>
    <n v="0"/>
    <m/>
    <m/>
    <m/>
    <m/>
    <m/>
    <m/>
    <m/>
    <m/>
    <m/>
    <m/>
  </r>
  <r>
    <x v="1"/>
    <x v="1"/>
    <x v="25"/>
    <x v="9"/>
    <n v="0"/>
    <n v="10100724"/>
    <n v="0"/>
    <m/>
    <n v="0"/>
    <n v="0"/>
    <n v="0"/>
    <n v="0"/>
    <n v="0"/>
    <n v="0"/>
    <n v="0"/>
    <n v="0"/>
    <n v="0"/>
    <n v="0"/>
    <m/>
    <n v="0"/>
    <n v="0"/>
    <n v="0"/>
    <n v="0"/>
    <n v="0"/>
    <n v="0"/>
    <m/>
    <m/>
    <m/>
    <m/>
    <m/>
    <m/>
    <m/>
    <m/>
    <m/>
    <m/>
  </r>
  <r>
    <x v="1"/>
    <x v="1"/>
    <x v="26"/>
    <x v="9"/>
    <n v="0"/>
    <n v="5630885"/>
    <n v="0"/>
    <m/>
    <n v="0"/>
    <n v="0"/>
    <n v="0"/>
    <n v="0"/>
    <n v="0"/>
    <n v="0"/>
    <n v="0"/>
    <n v="0"/>
    <n v="0"/>
    <n v="0"/>
    <m/>
    <n v="0"/>
    <n v="0"/>
    <n v="0"/>
    <n v="0"/>
    <n v="0"/>
    <n v="0"/>
    <m/>
    <m/>
    <m/>
    <m/>
    <m/>
    <m/>
    <m/>
    <m/>
    <m/>
    <m/>
  </r>
  <r>
    <x v="1"/>
    <x v="1"/>
    <x v="27"/>
    <x v="9"/>
    <n v="0"/>
    <n v="8169198"/>
    <n v="0"/>
    <m/>
    <n v="0"/>
    <n v="0"/>
    <n v="0"/>
    <n v="0"/>
    <n v="0"/>
    <n v="0"/>
    <n v="0"/>
    <n v="0"/>
    <n v="0"/>
    <n v="0"/>
    <m/>
    <n v="0"/>
    <n v="0"/>
    <n v="0"/>
    <n v="0"/>
    <n v="0"/>
    <n v="0"/>
    <m/>
    <m/>
    <m/>
    <m/>
    <m/>
    <m/>
    <m/>
    <m/>
    <m/>
    <m/>
  </r>
  <r>
    <x v="0"/>
    <x v="0"/>
    <x v="0"/>
    <x v="11"/>
    <m/>
    <m/>
    <m/>
    <m/>
    <m/>
    <m/>
    <m/>
    <m/>
    <m/>
    <m/>
    <m/>
    <n v="0"/>
    <n v="0"/>
    <n v="0"/>
    <m/>
    <n v="0"/>
    <n v="0"/>
    <n v="0"/>
    <n v="0"/>
    <n v="0"/>
    <n v="0"/>
    <n v="18.07"/>
    <n v="7.27"/>
    <m/>
    <m/>
    <m/>
    <m/>
    <m/>
    <m/>
    <m/>
    <m/>
  </r>
  <r>
    <x v="0"/>
    <x v="0"/>
    <x v="1"/>
    <x v="11"/>
    <m/>
    <m/>
    <m/>
    <m/>
    <m/>
    <m/>
    <m/>
    <m/>
    <m/>
    <m/>
    <m/>
    <n v="0"/>
    <n v="0"/>
    <n v="0"/>
    <m/>
    <n v="0"/>
    <n v="0"/>
    <n v="0"/>
    <n v="0"/>
    <n v="0"/>
    <n v="0"/>
    <n v="24.95"/>
    <n v="7.3"/>
    <m/>
    <m/>
    <m/>
    <m/>
    <m/>
    <m/>
    <m/>
    <m/>
  </r>
  <r>
    <x v="0"/>
    <x v="0"/>
    <x v="2"/>
    <x v="11"/>
    <m/>
    <m/>
    <m/>
    <m/>
    <m/>
    <m/>
    <m/>
    <m/>
    <m/>
    <m/>
    <m/>
    <n v="0"/>
    <n v="0"/>
    <n v="0"/>
    <m/>
    <n v="0"/>
    <n v="0"/>
    <n v="0"/>
    <n v="0"/>
    <n v="0"/>
    <n v="0"/>
    <n v="14.64"/>
    <n v="11.14"/>
    <m/>
    <m/>
    <m/>
    <m/>
    <m/>
    <m/>
    <m/>
    <m/>
  </r>
  <r>
    <x v="0"/>
    <x v="0"/>
    <x v="3"/>
    <x v="11"/>
    <m/>
    <m/>
    <m/>
    <m/>
    <m/>
    <m/>
    <m/>
    <m/>
    <m/>
    <m/>
    <m/>
    <n v="0"/>
    <n v="0"/>
    <n v="0"/>
    <m/>
    <n v="0"/>
    <n v="0"/>
    <n v="0"/>
    <n v="0"/>
    <n v="0"/>
    <n v="0"/>
    <n v="8.84"/>
    <n v="6.41"/>
    <m/>
    <m/>
    <m/>
    <m/>
    <m/>
    <m/>
    <m/>
    <m/>
  </r>
  <r>
    <x v="0"/>
    <x v="0"/>
    <x v="4"/>
    <x v="11"/>
    <m/>
    <m/>
    <m/>
    <m/>
    <m/>
    <m/>
    <m/>
    <m/>
    <m/>
    <m/>
    <m/>
    <n v="0"/>
    <n v="0"/>
    <n v="0"/>
    <m/>
    <n v="0"/>
    <n v="0"/>
    <n v="0"/>
    <n v="0"/>
    <n v="0"/>
    <n v="0"/>
    <n v="19.38"/>
    <n v="5.86"/>
    <m/>
    <m/>
    <m/>
    <m/>
    <m/>
    <m/>
    <m/>
    <m/>
  </r>
  <r>
    <x v="0"/>
    <x v="0"/>
    <x v="5"/>
    <x v="11"/>
    <m/>
    <m/>
    <m/>
    <m/>
    <m/>
    <m/>
    <m/>
    <m/>
    <m/>
    <m/>
    <m/>
    <n v="0"/>
    <n v="0"/>
    <n v="0"/>
    <m/>
    <n v="0"/>
    <n v="0"/>
    <n v="0"/>
    <n v="0"/>
    <n v="0"/>
    <n v="0"/>
    <n v="14.33"/>
    <n v="9.49"/>
    <m/>
    <m/>
    <m/>
    <m/>
    <m/>
    <m/>
    <m/>
    <m/>
  </r>
  <r>
    <x v="0"/>
    <x v="0"/>
    <x v="6"/>
    <x v="11"/>
    <m/>
    <m/>
    <m/>
    <m/>
    <m/>
    <m/>
    <m/>
    <m/>
    <m/>
    <m/>
    <m/>
    <n v="0"/>
    <n v="0"/>
    <n v="0"/>
    <m/>
    <n v="0"/>
    <n v="0"/>
    <n v="0"/>
    <n v="0"/>
    <n v="0"/>
    <n v="0"/>
    <n v="6.82"/>
    <n v="9.14"/>
    <m/>
    <m/>
    <m/>
    <m/>
    <m/>
    <m/>
    <m/>
    <m/>
  </r>
  <r>
    <x v="0"/>
    <x v="0"/>
    <x v="7"/>
    <x v="11"/>
    <m/>
    <m/>
    <m/>
    <m/>
    <m/>
    <m/>
    <m/>
    <m/>
    <m/>
    <m/>
    <m/>
    <n v="0"/>
    <n v="0"/>
    <n v="0"/>
    <m/>
    <n v="0"/>
    <n v="0"/>
    <n v="0"/>
    <n v="0"/>
    <n v="0"/>
    <n v="0"/>
    <n v="5.95"/>
    <n v="5.6"/>
    <m/>
    <m/>
    <m/>
    <m/>
    <m/>
    <m/>
    <m/>
    <m/>
  </r>
  <r>
    <x v="0"/>
    <x v="0"/>
    <x v="8"/>
    <x v="11"/>
    <m/>
    <m/>
    <m/>
    <m/>
    <m/>
    <m/>
    <m/>
    <m/>
    <m/>
    <m/>
    <m/>
    <n v="0"/>
    <n v="0"/>
    <n v="0"/>
    <m/>
    <n v="0"/>
    <n v="0"/>
    <n v="0"/>
    <n v="0"/>
    <n v="0"/>
    <n v="0"/>
    <n v="13.73"/>
    <n v="7"/>
    <m/>
    <m/>
    <m/>
    <m/>
    <m/>
    <m/>
    <m/>
    <m/>
  </r>
  <r>
    <x v="0"/>
    <x v="0"/>
    <x v="9"/>
    <x v="11"/>
    <m/>
    <m/>
    <m/>
    <m/>
    <m/>
    <m/>
    <m/>
    <m/>
    <m/>
    <m/>
    <m/>
    <n v="0"/>
    <n v="0"/>
    <n v="0"/>
    <m/>
    <n v="0"/>
    <n v="0"/>
    <n v="0"/>
    <n v="0"/>
    <n v="0"/>
    <n v="0"/>
    <n v="8.5299999999999994"/>
    <n v="8.94"/>
    <m/>
    <m/>
    <m/>
    <m/>
    <m/>
    <m/>
    <m/>
    <m/>
  </r>
  <r>
    <x v="0"/>
    <x v="0"/>
    <x v="10"/>
    <x v="11"/>
    <m/>
    <m/>
    <m/>
    <m/>
    <m/>
    <m/>
    <m/>
    <m/>
    <m/>
    <m/>
    <m/>
    <n v="0"/>
    <n v="0"/>
    <n v="0"/>
    <m/>
    <n v="0"/>
    <n v="0"/>
    <n v="0"/>
    <n v="0"/>
    <n v="0"/>
    <n v="0"/>
    <n v="4.3"/>
    <n v="5.42"/>
    <m/>
    <m/>
    <m/>
    <m/>
    <m/>
    <m/>
    <m/>
    <m/>
  </r>
  <r>
    <x v="0"/>
    <x v="0"/>
    <x v="11"/>
    <x v="11"/>
    <m/>
    <m/>
    <m/>
    <m/>
    <m/>
    <m/>
    <m/>
    <m/>
    <m/>
    <m/>
    <m/>
    <n v="0"/>
    <n v="0"/>
    <n v="0"/>
    <m/>
    <n v="0"/>
    <n v="0"/>
    <n v="0"/>
    <n v="0"/>
    <n v="0"/>
    <n v="0"/>
    <n v="25.55"/>
    <n v="8.41"/>
    <m/>
    <m/>
    <m/>
    <m/>
    <m/>
    <m/>
    <m/>
    <m/>
  </r>
  <r>
    <x v="0"/>
    <x v="0"/>
    <x v="12"/>
    <x v="11"/>
    <m/>
    <m/>
    <m/>
    <m/>
    <m/>
    <m/>
    <m/>
    <m/>
    <m/>
    <m/>
    <m/>
    <n v="0"/>
    <n v="0"/>
    <n v="0"/>
    <m/>
    <n v="0"/>
    <n v="0"/>
    <n v="0"/>
    <n v="0"/>
    <n v="0"/>
    <n v="0"/>
    <n v="14.18"/>
    <n v="12.3"/>
    <m/>
    <m/>
    <m/>
    <m/>
    <m/>
    <m/>
    <m/>
    <m/>
  </r>
  <r>
    <x v="0"/>
    <x v="0"/>
    <x v="13"/>
    <x v="11"/>
    <m/>
    <m/>
    <m/>
    <m/>
    <m/>
    <m/>
    <m/>
    <m/>
    <m/>
    <m/>
    <m/>
    <n v="0"/>
    <n v="0"/>
    <n v="0"/>
    <m/>
    <n v="0"/>
    <n v="0"/>
    <n v="0"/>
    <n v="0"/>
    <n v="0"/>
    <n v="0"/>
    <n v="6.06"/>
    <n v="5.88"/>
    <m/>
    <m/>
    <m/>
    <m/>
    <m/>
    <m/>
    <m/>
    <m/>
  </r>
  <r>
    <x v="0"/>
    <x v="0"/>
    <x v="14"/>
    <x v="11"/>
    <m/>
    <m/>
    <m/>
    <m/>
    <m/>
    <m/>
    <m/>
    <m/>
    <m/>
    <m/>
    <m/>
    <n v="0"/>
    <n v="0"/>
    <n v="0"/>
    <m/>
    <n v="0"/>
    <n v="0"/>
    <n v="0"/>
    <n v="0"/>
    <n v="0"/>
    <n v="0"/>
    <n v="7.06"/>
    <n v="12.77"/>
    <m/>
    <m/>
    <m/>
    <m/>
    <m/>
    <m/>
    <m/>
    <m/>
  </r>
  <r>
    <x v="0"/>
    <x v="1"/>
    <x v="15"/>
    <x v="11"/>
    <m/>
    <m/>
    <m/>
    <m/>
    <m/>
    <m/>
    <m/>
    <m/>
    <m/>
    <m/>
    <m/>
    <n v="0"/>
    <n v="0"/>
    <n v="0"/>
    <m/>
    <n v="0"/>
    <n v="0"/>
    <n v="0"/>
    <n v="0"/>
    <n v="0"/>
    <n v="0"/>
    <n v="17.72"/>
    <n v="22.27"/>
    <m/>
    <m/>
    <m/>
    <m/>
    <m/>
    <m/>
    <m/>
    <m/>
  </r>
  <r>
    <x v="0"/>
    <x v="1"/>
    <x v="16"/>
    <x v="11"/>
    <m/>
    <m/>
    <m/>
    <m/>
    <m/>
    <m/>
    <m/>
    <m/>
    <m/>
    <m/>
    <m/>
    <n v="0"/>
    <n v="0"/>
    <n v="0"/>
    <m/>
    <n v="0"/>
    <n v="0"/>
    <n v="0"/>
    <n v="0"/>
    <n v="0"/>
    <n v="0"/>
    <n v="35.92"/>
    <n v="20.14"/>
    <m/>
    <m/>
    <m/>
    <m/>
    <m/>
    <m/>
    <m/>
    <m/>
  </r>
  <r>
    <x v="0"/>
    <x v="1"/>
    <x v="17"/>
    <x v="11"/>
    <m/>
    <m/>
    <m/>
    <m/>
    <m/>
    <m/>
    <m/>
    <m/>
    <m/>
    <m/>
    <m/>
    <n v="0"/>
    <n v="0"/>
    <n v="0"/>
    <m/>
    <n v="0"/>
    <n v="0"/>
    <n v="0"/>
    <n v="0"/>
    <n v="0"/>
    <n v="0"/>
    <n v="24.89"/>
    <n v="27.48"/>
    <m/>
    <m/>
    <m/>
    <m/>
    <m/>
    <m/>
    <m/>
    <m/>
  </r>
  <r>
    <x v="0"/>
    <x v="1"/>
    <x v="18"/>
    <x v="11"/>
    <m/>
    <m/>
    <m/>
    <m/>
    <m/>
    <m/>
    <m/>
    <m/>
    <m/>
    <m/>
    <m/>
    <n v="0"/>
    <n v="0"/>
    <n v="0"/>
    <m/>
    <n v="0"/>
    <n v="0"/>
    <n v="0"/>
    <n v="0"/>
    <n v="0"/>
    <n v="0"/>
    <n v="38.909999999999997"/>
    <n v="14.99"/>
    <m/>
    <m/>
    <m/>
    <m/>
    <m/>
    <m/>
    <m/>
    <m/>
  </r>
  <r>
    <x v="0"/>
    <x v="1"/>
    <x v="19"/>
    <x v="11"/>
    <m/>
    <m/>
    <m/>
    <m/>
    <m/>
    <m/>
    <m/>
    <m/>
    <m/>
    <m/>
    <m/>
    <n v="0"/>
    <n v="0"/>
    <n v="0"/>
    <m/>
    <n v="0"/>
    <n v="0"/>
    <n v="0"/>
    <n v="0"/>
    <n v="0"/>
    <n v="0"/>
    <n v="8.32"/>
    <n v="17.010000000000002"/>
    <m/>
    <m/>
    <m/>
    <m/>
    <m/>
    <m/>
    <m/>
    <m/>
  </r>
  <r>
    <x v="0"/>
    <x v="1"/>
    <x v="20"/>
    <x v="11"/>
    <m/>
    <m/>
    <m/>
    <m/>
    <m/>
    <m/>
    <m/>
    <m/>
    <m/>
    <m/>
    <m/>
    <n v="0"/>
    <n v="0"/>
    <n v="0"/>
    <m/>
    <n v="0"/>
    <n v="0"/>
    <n v="0"/>
    <n v="0"/>
    <n v="0"/>
    <n v="0"/>
    <n v="8.7100000000000009"/>
    <n v="18.28"/>
    <m/>
    <m/>
    <m/>
    <m/>
    <m/>
    <m/>
    <m/>
    <m/>
  </r>
  <r>
    <x v="0"/>
    <x v="1"/>
    <x v="21"/>
    <x v="11"/>
    <m/>
    <m/>
    <m/>
    <m/>
    <m/>
    <m/>
    <m/>
    <m/>
    <m/>
    <m/>
    <m/>
    <n v="0"/>
    <n v="0"/>
    <n v="0"/>
    <m/>
    <n v="0"/>
    <n v="0"/>
    <n v="0"/>
    <n v="0"/>
    <n v="0"/>
    <n v="0"/>
    <n v="19.22"/>
    <n v="29.39"/>
    <m/>
    <m/>
    <m/>
    <m/>
    <m/>
    <m/>
    <m/>
    <m/>
  </r>
  <r>
    <x v="0"/>
    <x v="1"/>
    <x v="22"/>
    <x v="11"/>
    <m/>
    <m/>
    <m/>
    <m/>
    <m/>
    <m/>
    <m/>
    <m/>
    <m/>
    <m/>
    <m/>
    <n v="0"/>
    <n v="0"/>
    <n v="0"/>
    <m/>
    <n v="0"/>
    <n v="0"/>
    <n v="0"/>
    <n v="0"/>
    <n v="0"/>
    <n v="0"/>
    <n v="10.220000000000001"/>
    <n v="30.91"/>
    <m/>
    <m/>
    <m/>
    <m/>
    <m/>
    <m/>
    <m/>
    <m/>
  </r>
  <r>
    <x v="0"/>
    <x v="1"/>
    <x v="23"/>
    <x v="11"/>
    <m/>
    <m/>
    <m/>
    <m/>
    <m/>
    <m/>
    <m/>
    <m/>
    <m/>
    <m/>
    <m/>
    <n v="0"/>
    <n v="0"/>
    <n v="0"/>
    <m/>
    <n v="0"/>
    <n v="0"/>
    <n v="0"/>
    <n v="0"/>
    <n v="0"/>
    <n v="0"/>
    <n v="9.52"/>
    <n v="15.5"/>
    <m/>
    <m/>
    <m/>
    <m/>
    <m/>
    <m/>
    <m/>
    <m/>
  </r>
  <r>
    <x v="0"/>
    <x v="1"/>
    <x v="24"/>
    <x v="11"/>
    <m/>
    <m/>
    <m/>
    <m/>
    <m/>
    <m/>
    <m/>
    <m/>
    <m/>
    <m/>
    <m/>
    <n v="0"/>
    <n v="0"/>
    <n v="0"/>
    <m/>
    <n v="0"/>
    <n v="0"/>
    <n v="0"/>
    <n v="0"/>
    <n v="0"/>
    <n v="0"/>
    <n v="12.8"/>
    <n v="30.78"/>
    <m/>
    <m/>
    <m/>
    <m/>
    <m/>
    <m/>
    <m/>
    <m/>
  </r>
  <r>
    <x v="0"/>
    <x v="1"/>
    <x v="25"/>
    <x v="11"/>
    <m/>
    <m/>
    <m/>
    <m/>
    <m/>
    <m/>
    <m/>
    <m/>
    <m/>
    <m/>
    <m/>
    <n v="0"/>
    <n v="0"/>
    <n v="0"/>
    <m/>
    <n v="0"/>
    <n v="0"/>
    <n v="0"/>
    <n v="0"/>
    <n v="0"/>
    <n v="0"/>
    <n v="4.59"/>
    <n v="32.799999999999997"/>
    <m/>
    <m/>
    <m/>
    <m/>
    <m/>
    <m/>
    <m/>
    <m/>
  </r>
  <r>
    <x v="0"/>
    <x v="1"/>
    <x v="26"/>
    <x v="11"/>
    <m/>
    <m/>
    <m/>
    <m/>
    <m/>
    <m/>
    <m/>
    <m/>
    <m/>
    <m/>
    <m/>
    <n v="0"/>
    <n v="0"/>
    <n v="0"/>
    <m/>
    <n v="0"/>
    <n v="0"/>
    <n v="0"/>
    <n v="0"/>
    <n v="0"/>
    <n v="0"/>
    <n v="7.09"/>
    <n v="28.88"/>
    <m/>
    <m/>
    <m/>
    <m/>
    <m/>
    <m/>
    <m/>
    <m/>
  </r>
  <r>
    <x v="0"/>
    <x v="1"/>
    <x v="27"/>
    <x v="11"/>
    <m/>
    <m/>
    <m/>
    <m/>
    <m/>
    <m/>
    <m/>
    <m/>
    <m/>
    <m/>
    <m/>
    <n v="0"/>
    <n v="0"/>
    <n v="0"/>
    <m/>
    <n v="0"/>
    <n v="0"/>
    <n v="0"/>
    <n v="0"/>
    <n v="0"/>
    <n v="0"/>
    <n v="10.68"/>
    <n v="33.81"/>
    <m/>
    <m/>
    <m/>
    <m/>
    <m/>
    <m/>
    <m/>
    <m/>
  </r>
  <r>
    <x v="1"/>
    <x v="0"/>
    <x v="0"/>
    <x v="11"/>
    <m/>
    <m/>
    <m/>
    <m/>
    <m/>
    <m/>
    <m/>
    <m/>
    <m/>
    <m/>
    <m/>
    <n v="0"/>
    <n v="0"/>
    <n v="0"/>
    <m/>
    <n v="0"/>
    <n v="0"/>
    <n v="0"/>
    <n v="0"/>
    <n v="0"/>
    <n v="0"/>
    <n v="19.079999999999998"/>
    <n v="7.58"/>
    <m/>
    <m/>
    <m/>
    <m/>
    <m/>
    <m/>
    <m/>
    <m/>
  </r>
  <r>
    <x v="1"/>
    <x v="0"/>
    <x v="1"/>
    <x v="11"/>
    <m/>
    <m/>
    <m/>
    <m/>
    <m/>
    <m/>
    <m/>
    <m/>
    <m/>
    <m/>
    <m/>
    <n v="0"/>
    <n v="0"/>
    <n v="0"/>
    <m/>
    <n v="0"/>
    <n v="0"/>
    <n v="0"/>
    <n v="0"/>
    <n v="0"/>
    <n v="0"/>
    <n v="26.3"/>
    <n v="7.67"/>
    <m/>
    <m/>
    <m/>
    <m/>
    <m/>
    <m/>
    <m/>
    <m/>
  </r>
  <r>
    <x v="1"/>
    <x v="0"/>
    <x v="2"/>
    <x v="11"/>
    <m/>
    <m/>
    <m/>
    <m/>
    <m/>
    <m/>
    <m/>
    <m/>
    <m/>
    <m/>
    <m/>
    <n v="0"/>
    <n v="0"/>
    <n v="0"/>
    <m/>
    <n v="0"/>
    <n v="0"/>
    <n v="0"/>
    <n v="0"/>
    <n v="0"/>
    <n v="0"/>
    <n v="14.55"/>
    <n v="11.02"/>
    <m/>
    <m/>
    <m/>
    <m/>
    <m/>
    <m/>
    <m/>
    <m/>
  </r>
  <r>
    <x v="1"/>
    <x v="0"/>
    <x v="3"/>
    <x v="11"/>
    <m/>
    <m/>
    <m/>
    <m/>
    <m/>
    <m/>
    <m/>
    <m/>
    <m/>
    <m/>
    <m/>
    <n v="0"/>
    <n v="0"/>
    <n v="0"/>
    <m/>
    <n v="0"/>
    <n v="0"/>
    <n v="0"/>
    <n v="0"/>
    <n v="0"/>
    <n v="0"/>
    <n v="8.3699999999999992"/>
    <n v="6.43"/>
    <m/>
    <m/>
    <m/>
    <m/>
    <m/>
    <m/>
    <m/>
    <m/>
  </r>
  <r>
    <x v="1"/>
    <x v="0"/>
    <x v="4"/>
    <x v="11"/>
    <m/>
    <m/>
    <m/>
    <m/>
    <m/>
    <m/>
    <m/>
    <m/>
    <m/>
    <m/>
    <m/>
    <n v="0"/>
    <n v="0"/>
    <n v="0"/>
    <m/>
    <n v="0"/>
    <n v="0"/>
    <n v="0"/>
    <n v="0"/>
    <n v="0"/>
    <n v="0"/>
    <n v="19.77"/>
    <n v="6.19"/>
    <m/>
    <m/>
    <m/>
    <m/>
    <m/>
    <m/>
    <m/>
    <m/>
  </r>
  <r>
    <x v="1"/>
    <x v="0"/>
    <x v="5"/>
    <x v="11"/>
    <m/>
    <m/>
    <m/>
    <m/>
    <m/>
    <m/>
    <m/>
    <m/>
    <m/>
    <m/>
    <m/>
    <n v="0"/>
    <n v="0"/>
    <n v="0"/>
    <m/>
    <n v="0"/>
    <n v="0"/>
    <n v="0"/>
    <n v="0"/>
    <n v="0"/>
    <n v="0"/>
    <n v="14.49"/>
    <n v="9"/>
    <m/>
    <m/>
    <m/>
    <m/>
    <m/>
    <m/>
    <m/>
    <m/>
  </r>
  <r>
    <x v="1"/>
    <x v="0"/>
    <x v="6"/>
    <x v="11"/>
    <m/>
    <m/>
    <m/>
    <m/>
    <m/>
    <m/>
    <m/>
    <m/>
    <m/>
    <m/>
    <m/>
    <n v="0"/>
    <n v="0"/>
    <n v="0"/>
    <m/>
    <n v="0"/>
    <n v="0"/>
    <n v="0"/>
    <n v="0"/>
    <n v="0"/>
    <n v="0"/>
    <n v="6.53"/>
    <n v="9.3699999999999992"/>
    <m/>
    <m/>
    <m/>
    <m/>
    <m/>
    <m/>
    <m/>
    <m/>
  </r>
  <r>
    <x v="1"/>
    <x v="0"/>
    <x v="7"/>
    <x v="11"/>
    <m/>
    <m/>
    <m/>
    <m/>
    <m/>
    <m/>
    <m/>
    <m/>
    <m/>
    <m/>
    <m/>
    <n v="0"/>
    <n v="0"/>
    <n v="0"/>
    <m/>
    <n v="0"/>
    <n v="0"/>
    <n v="0"/>
    <n v="0"/>
    <n v="0"/>
    <n v="0"/>
    <n v="6"/>
    <n v="5.69"/>
    <m/>
    <m/>
    <m/>
    <m/>
    <m/>
    <m/>
    <m/>
    <m/>
  </r>
  <r>
    <x v="1"/>
    <x v="0"/>
    <x v="8"/>
    <x v="11"/>
    <m/>
    <m/>
    <m/>
    <m/>
    <m/>
    <m/>
    <m/>
    <m/>
    <m/>
    <m/>
    <m/>
    <n v="0"/>
    <n v="0"/>
    <n v="0"/>
    <m/>
    <n v="0"/>
    <n v="0"/>
    <n v="0"/>
    <n v="0"/>
    <n v="0"/>
    <n v="0"/>
    <n v="13.31"/>
    <n v="7.11"/>
    <m/>
    <m/>
    <m/>
    <m/>
    <m/>
    <m/>
    <m/>
    <m/>
  </r>
  <r>
    <x v="1"/>
    <x v="0"/>
    <x v="9"/>
    <x v="11"/>
    <m/>
    <m/>
    <m/>
    <m/>
    <m/>
    <m/>
    <m/>
    <m/>
    <m/>
    <m/>
    <m/>
    <n v="0"/>
    <n v="0"/>
    <n v="0"/>
    <m/>
    <n v="0"/>
    <n v="0"/>
    <n v="0"/>
    <n v="0"/>
    <n v="0"/>
    <n v="0"/>
    <n v="8.6300000000000008"/>
    <n v="8.94"/>
    <m/>
    <m/>
    <m/>
    <m/>
    <m/>
    <m/>
    <m/>
    <m/>
  </r>
  <r>
    <x v="1"/>
    <x v="0"/>
    <x v="10"/>
    <x v="11"/>
    <m/>
    <m/>
    <m/>
    <m/>
    <m/>
    <m/>
    <m/>
    <m/>
    <m/>
    <m/>
    <m/>
    <n v="0"/>
    <n v="0"/>
    <n v="0"/>
    <m/>
    <n v="0"/>
    <n v="0"/>
    <n v="0"/>
    <n v="0"/>
    <n v="0"/>
    <n v="0"/>
    <n v="4.47"/>
    <n v="5.74"/>
    <m/>
    <m/>
    <m/>
    <m/>
    <m/>
    <m/>
    <m/>
    <m/>
  </r>
  <r>
    <x v="1"/>
    <x v="0"/>
    <x v="11"/>
    <x v="11"/>
    <m/>
    <m/>
    <m/>
    <m/>
    <m/>
    <m/>
    <m/>
    <m/>
    <m/>
    <m/>
    <m/>
    <n v="0"/>
    <n v="0"/>
    <n v="0"/>
    <m/>
    <n v="0"/>
    <n v="0"/>
    <n v="0"/>
    <n v="0"/>
    <n v="0"/>
    <n v="0"/>
    <n v="26.78"/>
    <n v="8.0299999999999994"/>
    <m/>
    <m/>
    <m/>
    <m/>
    <m/>
    <m/>
    <m/>
    <m/>
  </r>
  <r>
    <x v="1"/>
    <x v="0"/>
    <x v="12"/>
    <x v="11"/>
    <m/>
    <m/>
    <m/>
    <m/>
    <m/>
    <m/>
    <m/>
    <m/>
    <m/>
    <m/>
    <m/>
    <n v="0"/>
    <n v="0"/>
    <n v="0"/>
    <m/>
    <n v="0"/>
    <n v="0"/>
    <n v="0"/>
    <n v="0"/>
    <n v="0"/>
    <n v="0"/>
    <n v="14.33"/>
    <n v="12.47"/>
    <m/>
    <m/>
    <m/>
    <m/>
    <m/>
    <m/>
    <m/>
    <m/>
  </r>
  <r>
    <x v="1"/>
    <x v="0"/>
    <x v="13"/>
    <x v="11"/>
    <m/>
    <m/>
    <m/>
    <m/>
    <m/>
    <m/>
    <m/>
    <m/>
    <m/>
    <m/>
    <m/>
    <n v="0"/>
    <n v="0"/>
    <n v="0"/>
    <m/>
    <n v="0"/>
    <n v="0"/>
    <n v="0"/>
    <n v="0"/>
    <n v="0"/>
    <n v="0"/>
    <n v="6.18"/>
    <n v="6.1"/>
    <m/>
    <m/>
    <m/>
    <m/>
    <m/>
    <m/>
    <m/>
    <m/>
  </r>
  <r>
    <x v="1"/>
    <x v="0"/>
    <x v="14"/>
    <x v="11"/>
    <m/>
    <m/>
    <m/>
    <m/>
    <m/>
    <m/>
    <m/>
    <m/>
    <m/>
    <m/>
    <m/>
    <n v="0"/>
    <n v="0"/>
    <n v="0"/>
    <m/>
    <n v="0"/>
    <n v="0"/>
    <n v="0"/>
    <n v="0"/>
    <n v="0"/>
    <n v="0"/>
    <n v="7.56"/>
    <n v="12.85"/>
    <m/>
    <m/>
    <m/>
    <m/>
    <m/>
    <m/>
    <m/>
    <m/>
  </r>
  <r>
    <x v="1"/>
    <x v="1"/>
    <x v="15"/>
    <x v="11"/>
    <m/>
    <m/>
    <m/>
    <m/>
    <m/>
    <m/>
    <m/>
    <m/>
    <m/>
    <m/>
    <m/>
    <n v="0"/>
    <n v="0"/>
    <n v="0"/>
    <m/>
    <n v="0"/>
    <n v="0"/>
    <n v="0"/>
    <n v="0"/>
    <n v="0"/>
    <n v="0"/>
    <n v="18.510000000000002"/>
    <n v="22.86"/>
    <m/>
    <m/>
    <m/>
    <m/>
    <m/>
    <m/>
    <m/>
    <m/>
  </r>
  <r>
    <x v="1"/>
    <x v="1"/>
    <x v="16"/>
    <x v="11"/>
    <m/>
    <m/>
    <m/>
    <m/>
    <m/>
    <m/>
    <m/>
    <m/>
    <m/>
    <m/>
    <m/>
    <n v="0"/>
    <n v="0"/>
    <n v="0"/>
    <m/>
    <n v="0"/>
    <n v="0"/>
    <n v="0"/>
    <n v="0"/>
    <n v="0"/>
    <n v="0"/>
    <n v="35.630000000000003"/>
    <n v="20.56"/>
    <m/>
    <m/>
    <m/>
    <m/>
    <m/>
    <m/>
    <m/>
    <m/>
  </r>
  <r>
    <x v="1"/>
    <x v="1"/>
    <x v="17"/>
    <x v="11"/>
    <m/>
    <m/>
    <m/>
    <m/>
    <m/>
    <m/>
    <m/>
    <m/>
    <m/>
    <m/>
    <m/>
    <n v="0"/>
    <n v="0"/>
    <n v="0"/>
    <m/>
    <n v="0"/>
    <n v="0"/>
    <n v="0"/>
    <n v="0"/>
    <n v="0"/>
    <n v="0"/>
    <n v="25.93"/>
    <n v="27.78"/>
    <m/>
    <m/>
    <m/>
    <m/>
    <m/>
    <m/>
    <m/>
    <m/>
  </r>
  <r>
    <x v="1"/>
    <x v="1"/>
    <x v="18"/>
    <x v="11"/>
    <m/>
    <m/>
    <m/>
    <m/>
    <m/>
    <m/>
    <m/>
    <m/>
    <m/>
    <m/>
    <m/>
    <n v="0"/>
    <n v="0"/>
    <n v="0"/>
    <m/>
    <n v="0"/>
    <n v="0"/>
    <n v="0"/>
    <n v="0"/>
    <n v="0"/>
    <n v="0"/>
    <n v="41.75"/>
    <n v="15.35"/>
    <m/>
    <m/>
    <m/>
    <m/>
    <m/>
    <m/>
    <m/>
    <m/>
  </r>
  <r>
    <x v="1"/>
    <x v="1"/>
    <x v="19"/>
    <x v="11"/>
    <m/>
    <m/>
    <m/>
    <m/>
    <m/>
    <m/>
    <m/>
    <m/>
    <m/>
    <m/>
    <m/>
    <n v="0"/>
    <n v="0"/>
    <n v="0"/>
    <m/>
    <n v="0"/>
    <n v="0"/>
    <n v="0"/>
    <n v="0"/>
    <n v="0"/>
    <n v="0"/>
    <n v="8.69"/>
    <n v="17.5"/>
    <m/>
    <m/>
    <m/>
    <m/>
    <m/>
    <m/>
    <m/>
    <m/>
  </r>
  <r>
    <x v="1"/>
    <x v="1"/>
    <x v="20"/>
    <x v="11"/>
    <m/>
    <m/>
    <m/>
    <m/>
    <m/>
    <m/>
    <m/>
    <m/>
    <m/>
    <m/>
    <m/>
    <n v="0"/>
    <n v="0"/>
    <n v="0"/>
    <m/>
    <n v="0"/>
    <n v="0"/>
    <n v="0"/>
    <n v="0"/>
    <n v="0"/>
    <n v="0"/>
    <n v="9.16"/>
    <n v="18.55"/>
    <m/>
    <m/>
    <m/>
    <m/>
    <m/>
    <m/>
    <m/>
    <m/>
  </r>
  <r>
    <x v="1"/>
    <x v="1"/>
    <x v="21"/>
    <x v="11"/>
    <m/>
    <m/>
    <m/>
    <m/>
    <m/>
    <m/>
    <m/>
    <m/>
    <m/>
    <m/>
    <m/>
    <n v="0"/>
    <n v="0"/>
    <n v="0"/>
    <m/>
    <n v="0"/>
    <n v="0"/>
    <n v="0"/>
    <n v="0"/>
    <n v="0"/>
    <n v="0"/>
    <n v="20.07"/>
    <n v="29.79"/>
    <m/>
    <m/>
    <m/>
    <m/>
    <m/>
    <m/>
    <m/>
    <m/>
  </r>
  <r>
    <x v="1"/>
    <x v="1"/>
    <x v="22"/>
    <x v="11"/>
    <m/>
    <m/>
    <m/>
    <m/>
    <m/>
    <m/>
    <m/>
    <m/>
    <m/>
    <m/>
    <m/>
    <n v="0"/>
    <n v="0"/>
    <n v="0"/>
    <m/>
    <n v="0"/>
    <n v="0"/>
    <n v="0"/>
    <n v="0"/>
    <n v="0"/>
    <n v="0"/>
    <n v="10.74"/>
    <n v="31.61"/>
    <m/>
    <m/>
    <m/>
    <m/>
    <m/>
    <m/>
    <m/>
    <m/>
  </r>
  <r>
    <x v="1"/>
    <x v="1"/>
    <x v="23"/>
    <x v="11"/>
    <m/>
    <m/>
    <m/>
    <m/>
    <m/>
    <m/>
    <m/>
    <m/>
    <m/>
    <m/>
    <m/>
    <n v="0"/>
    <n v="0"/>
    <n v="0"/>
    <m/>
    <n v="0"/>
    <n v="0"/>
    <n v="0"/>
    <n v="0"/>
    <n v="0"/>
    <n v="0"/>
    <n v="10.31"/>
    <n v="16.04"/>
    <m/>
    <m/>
    <m/>
    <m/>
    <m/>
    <m/>
    <m/>
    <m/>
  </r>
  <r>
    <x v="1"/>
    <x v="1"/>
    <x v="24"/>
    <x v="11"/>
    <m/>
    <m/>
    <m/>
    <m/>
    <m/>
    <m/>
    <m/>
    <m/>
    <m/>
    <m/>
    <m/>
    <n v="0"/>
    <n v="0"/>
    <n v="0"/>
    <m/>
    <n v="0"/>
    <n v="0"/>
    <n v="0"/>
    <n v="0"/>
    <n v="0"/>
    <n v="0"/>
    <n v="13.48"/>
    <n v="31.39"/>
    <m/>
    <m/>
    <m/>
    <m/>
    <m/>
    <m/>
    <m/>
    <m/>
  </r>
  <r>
    <x v="1"/>
    <x v="1"/>
    <x v="25"/>
    <x v="11"/>
    <m/>
    <m/>
    <m/>
    <m/>
    <m/>
    <m/>
    <m/>
    <m/>
    <m/>
    <m/>
    <m/>
    <n v="0"/>
    <n v="0"/>
    <n v="0"/>
    <m/>
    <n v="0"/>
    <n v="0"/>
    <n v="0"/>
    <n v="0"/>
    <n v="0"/>
    <n v="0"/>
    <n v="5.31"/>
    <n v="33.86"/>
    <m/>
    <m/>
    <m/>
    <m/>
    <m/>
    <m/>
    <m/>
    <m/>
  </r>
  <r>
    <x v="1"/>
    <x v="1"/>
    <x v="26"/>
    <x v="11"/>
    <m/>
    <m/>
    <m/>
    <m/>
    <m/>
    <m/>
    <m/>
    <m/>
    <m/>
    <m/>
    <m/>
    <n v="0"/>
    <n v="0"/>
    <n v="0"/>
    <m/>
    <n v="0"/>
    <n v="0"/>
    <n v="0"/>
    <n v="0"/>
    <n v="0"/>
    <n v="0"/>
    <n v="7.65"/>
    <n v="29.3"/>
    <m/>
    <m/>
    <m/>
    <m/>
    <m/>
    <m/>
    <m/>
    <m/>
  </r>
  <r>
    <x v="1"/>
    <x v="1"/>
    <x v="27"/>
    <x v="11"/>
    <m/>
    <m/>
    <m/>
    <m/>
    <m/>
    <m/>
    <m/>
    <m/>
    <m/>
    <m/>
    <m/>
    <n v="0"/>
    <n v="0"/>
    <n v="0"/>
    <m/>
    <n v="0"/>
    <n v="0"/>
    <n v="0"/>
    <n v="0"/>
    <n v="0"/>
    <n v="0"/>
    <n v="11.85"/>
    <n v="34.700000000000003"/>
    <m/>
    <m/>
    <m/>
    <m/>
    <m/>
    <m/>
    <m/>
    <m/>
  </r>
  <r>
    <x v="1"/>
    <x v="0"/>
    <x v="0"/>
    <x v="3"/>
    <m/>
    <m/>
    <m/>
    <m/>
    <m/>
    <m/>
    <m/>
    <m/>
    <m/>
    <m/>
    <m/>
    <m/>
    <m/>
    <m/>
    <m/>
    <m/>
    <m/>
    <m/>
    <m/>
    <m/>
    <m/>
    <m/>
    <m/>
    <m/>
    <m/>
    <m/>
    <m/>
    <m/>
    <m/>
    <m/>
    <m/>
  </r>
  <r>
    <x v="1"/>
    <x v="0"/>
    <x v="1"/>
    <x v="3"/>
    <m/>
    <m/>
    <m/>
    <m/>
    <m/>
    <m/>
    <m/>
    <m/>
    <m/>
    <m/>
    <m/>
    <m/>
    <m/>
    <m/>
    <m/>
    <m/>
    <m/>
    <m/>
    <m/>
    <m/>
    <m/>
    <m/>
    <m/>
    <m/>
    <m/>
    <m/>
    <m/>
    <m/>
    <m/>
    <m/>
    <m/>
  </r>
  <r>
    <x v="1"/>
    <x v="0"/>
    <x v="2"/>
    <x v="3"/>
    <m/>
    <m/>
    <m/>
    <m/>
    <m/>
    <m/>
    <m/>
    <m/>
    <m/>
    <m/>
    <m/>
    <m/>
    <m/>
    <m/>
    <m/>
    <m/>
    <m/>
    <m/>
    <m/>
    <m/>
    <m/>
    <m/>
    <m/>
    <m/>
    <m/>
    <m/>
    <m/>
    <m/>
    <m/>
    <m/>
    <m/>
  </r>
  <r>
    <x v="1"/>
    <x v="0"/>
    <x v="3"/>
    <x v="3"/>
    <m/>
    <m/>
    <m/>
    <n v="412165"/>
    <m/>
    <m/>
    <m/>
    <m/>
    <m/>
    <m/>
    <m/>
    <m/>
    <m/>
    <m/>
    <m/>
    <m/>
    <m/>
    <m/>
    <m/>
    <m/>
    <m/>
    <m/>
    <m/>
    <m/>
    <m/>
    <m/>
    <m/>
    <m/>
    <m/>
    <m/>
    <m/>
  </r>
  <r>
    <x v="1"/>
    <x v="0"/>
    <x v="4"/>
    <x v="3"/>
    <m/>
    <m/>
    <m/>
    <n v="453371"/>
    <m/>
    <m/>
    <m/>
    <m/>
    <m/>
    <m/>
    <m/>
    <m/>
    <m/>
    <m/>
    <m/>
    <m/>
    <m/>
    <m/>
    <m/>
    <m/>
    <m/>
    <m/>
    <m/>
    <m/>
    <m/>
    <m/>
    <m/>
    <m/>
    <m/>
    <m/>
    <m/>
  </r>
  <r>
    <x v="1"/>
    <x v="0"/>
    <x v="5"/>
    <x v="3"/>
    <m/>
    <m/>
    <m/>
    <m/>
    <m/>
    <m/>
    <m/>
    <m/>
    <m/>
    <m/>
    <m/>
    <m/>
    <m/>
    <m/>
    <m/>
    <m/>
    <m/>
    <m/>
    <m/>
    <m/>
    <m/>
    <m/>
    <m/>
    <m/>
    <m/>
    <m/>
    <m/>
    <m/>
    <m/>
    <m/>
    <m/>
  </r>
  <r>
    <x v="1"/>
    <x v="0"/>
    <x v="6"/>
    <x v="3"/>
    <m/>
    <m/>
    <m/>
    <m/>
    <m/>
    <m/>
    <m/>
    <m/>
    <m/>
    <m/>
    <m/>
    <m/>
    <m/>
    <m/>
    <m/>
    <m/>
    <m/>
    <m/>
    <m/>
    <m/>
    <m/>
    <m/>
    <m/>
    <m/>
    <m/>
    <m/>
    <m/>
    <m/>
    <m/>
    <m/>
    <m/>
  </r>
  <r>
    <x v="1"/>
    <x v="0"/>
    <x v="7"/>
    <x v="3"/>
    <m/>
    <m/>
    <m/>
    <n v="412165"/>
    <m/>
    <m/>
    <m/>
    <m/>
    <m/>
    <m/>
    <m/>
    <m/>
    <m/>
    <m/>
    <m/>
    <m/>
    <m/>
    <m/>
    <m/>
    <m/>
    <m/>
    <m/>
    <m/>
    <m/>
    <m/>
    <m/>
    <m/>
    <m/>
    <m/>
    <m/>
    <m/>
  </r>
  <r>
    <x v="1"/>
    <x v="0"/>
    <x v="8"/>
    <x v="3"/>
    <m/>
    <m/>
    <m/>
    <m/>
    <m/>
    <m/>
    <m/>
    <m/>
    <m/>
    <m/>
    <m/>
    <m/>
    <m/>
    <m/>
    <m/>
    <m/>
    <m/>
    <m/>
    <m/>
    <m/>
    <m/>
    <m/>
    <m/>
    <m/>
    <m/>
    <m/>
    <m/>
    <m/>
    <m/>
    <m/>
    <m/>
  </r>
  <r>
    <x v="1"/>
    <x v="0"/>
    <x v="9"/>
    <x v="3"/>
    <m/>
    <m/>
    <m/>
    <m/>
    <m/>
    <m/>
    <m/>
    <m/>
    <m/>
    <m/>
    <m/>
    <m/>
    <m/>
    <m/>
    <m/>
    <m/>
    <m/>
    <m/>
    <m/>
    <m/>
    <m/>
    <m/>
    <m/>
    <m/>
    <m/>
    <m/>
    <m/>
    <m/>
    <m/>
    <m/>
    <m/>
  </r>
  <r>
    <x v="1"/>
    <x v="0"/>
    <x v="10"/>
    <x v="3"/>
    <m/>
    <m/>
    <m/>
    <n v="281335"/>
    <m/>
    <m/>
    <m/>
    <m/>
    <m/>
    <m/>
    <m/>
    <m/>
    <m/>
    <m/>
    <m/>
    <m/>
    <m/>
    <m/>
    <m/>
    <m/>
    <m/>
    <m/>
    <m/>
    <m/>
    <m/>
    <m/>
    <m/>
    <m/>
    <m/>
    <m/>
    <m/>
  </r>
  <r>
    <x v="1"/>
    <x v="0"/>
    <x v="11"/>
    <x v="3"/>
    <m/>
    <m/>
    <m/>
    <m/>
    <m/>
    <m/>
    <m/>
    <m/>
    <m/>
    <m/>
    <m/>
    <m/>
    <m/>
    <m/>
    <m/>
    <m/>
    <m/>
    <m/>
    <m/>
    <m/>
    <m/>
    <m/>
    <m/>
    <m/>
    <m/>
    <m/>
    <m/>
    <m/>
    <m/>
    <m/>
    <m/>
  </r>
  <r>
    <x v="1"/>
    <x v="0"/>
    <x v="12"/>
    <x v="3"/>
    <m/>
    <m/>
    <m/>
    <m/>
    <m/>
    <m/>
    <m/>
    <m/>
    <m/>
    <m/>
    <m/>
    <m/>
    <m/>
    <m/>
    <m/>
    <m/>
    <m/>
    <m/>
    <m/>
    <m/>
    <m/>
    <m/>
    <m/>
    <m/>
    <m/>
    <m/>
    <m/>
    <m/>
    <m/>
    <m/>
    <m/>
  </r>
  <r>
    <x v="1"/>
    <x v="0"/>
    <x v="13"/>
    <x v="3"/>
    <m/>
    <m/>
    <m/>
    <m/>
    <m/>
    <m/>
    <m/>
    <m/>
    <m/>
    <m/>
    <m/>
    <m/>
    <m/>
    <m/>
    <m/>
    <m/>
    <m/>
    <m/>
    <m/>
    <m/>
    <m/>
    <m/>
    <m/>
    <m/>
    <m/>
    <m/>
    <m/>
    <m/>
    <m/>
    <m/>
    <m/>
  </r>
  <r>
    <x v="1"/>
    <x v="0"/>
    <x v="14"/>
    <x v="3"/>
    <m/>
    <m/>
    <m/>
    <m/>
    <m/>
    <m/>
    <m/>
    <m/>
    <m/>
    <m/>
    <m/>
    <m/>
    <m/>
    <m/>
    <m/>
    <m/>
    <m/>
    <m/>
    <m/>
    <m/>
    <m/>
    <m/>
    <m/>
    <m/>
    <m/>
    <m/>
    <m/>
    <m/>
    <m/>
    <m/>
    <m/>
  </r>
  <r>
    <x v="1"/>
    <x v="1"/>
    <x v="15"/>
    <x v="3"/>
    <m/>
    <m/>
    <m/>
    <n v="447176"/>
    <m/>
    <m/>
    <m/>
    <m/>
    <m/>
    <m/>
    <m/>
    <m/>
    <m/>
    <m/>
    <m/>
    <m/>
    <m/>
    <m/>
    <m/>
    <m/>
    <m/>
    <m/>
    <m/>
    <m/>
    <m/>
    <m/>
    <m/>
    <m/>
    <m/>
    <m/>
    <m/>
  </r>
  <r>
    <x v="1"/>
    <x v="1"/>
    <x v="16"/>
    <x v="3"/>
    <m/>
    <m/>
    <m/>
    <n v="535213"/>
    <m/>
    <m/>
    <m/>
    <m/>
    <m/>
    <m/>
    <m/>
    <m/>
    <m/>
    <m/>
    <m/>
    <m/>
    <m/>
    <m/>
    <m/>
    <m/>
    <m/>
    <m/>
    <m/>
    <m/>
    <m/>
    <m/>
    <m/>
    <m/>
    <m/>
    <m/>
    <m/>
  </r>
  <r>
    <x v="1"/>
    <x v="1"/>
    <x v="17"/>
    <x v="3"/>
    <m/>
    <m/>
    <m/>
    <m/>
    <m/>
    <m/>
    <m/>
    <m/>
    <m/>
    <m/>
    <m/>
    <m/>
    <m/>
    <m/>
    <m/>
    <m/>
    <m/>
    <m/>
    <m/>
    <m/>
    <m/>
    <m/>
    <m/>
    <m/>
    <m/>
    <m/>
    <m/>
    <m/>
    <m/>
    <m/>
    <m/>
  </r>
  <r>
    <x v="1"/>
    <x v="1"/>
    <x v="18"/>
    <x v="3"/>
    <m/>
    <m/>
    <m/>
    <m/>
    <m/>
    <m/>
    <m/>
    <m/>
    <m/>
    <m/>
    <m/>
    <m/>
    <m/>
    <m/>
    <m/>
    <m/>
    <m/>
    <m/>
    <m/>
    <m/>
    <m/>
    <m/>
    <m/>
    <m/>
    <m/>
    <m/>
    <m/>
    <m/>
    <m/>
    <m/>
    <m/>
  </r>
  <r>
    <x v="1"/>
    <x v="1"/>
    <x v="19"/>
    <x v="3"/>
    <m/>
    <m/>
    <m/>
    <m/>
    <m/>
    <m/>
    <m/>
    <m/>
    <m/>
    <m/>
    <m/>
    <m/>
    <m/>
    <m/>
    <m/>
    <m/>
    <m/>
    <m/>
    <m/>
    <m/>
    <m/>
    <m/>
    <m/>
    <m/>
    <m/>
    <m/>
    <m/>
    <m/>
    <m/>
    <m/>
    <m/>
  </r>
  <r>
    <x v="1"/>
    <x v="1"/>
    <x v="20"/>
    <x v="3"/>
    <m/>
    <m/>
    <m/>
    <m/>
    <m/>
    <m/>
    <m/>
    <m/>
    <m/>
    <m/>
    <m/>
    <m/>
    <m/>
    <m/>
    <m/>
    <m/>
    <m/>
    <m/>
    <m/>
    <m/>
    <m/>
    <m/>
    <m/>
    <m/>
    <m/>
    <m/>
    <m/>
    <m/>
    <m/>
    <m/>
    <m/>
  </r>
  <r>
    <x v="1"/>
    <x v="1"/>
    <x v="21"/>
    <x v="3"/>
    <m/>
    <m/>
    <m/>
    <m/>
    <m/>
    <m/>
    <m/>
    <m/>
    <m/>
    <m/>
    <m/>
    <m/>
    <m/>
    <m/>
    <m/>
    <m/>
    <m/>
    <m/>
    <m/>
    <m/>
    <m/>
    <m/>
    <m/>
    <m/>
    <m/>
    <m/>
    <m/>
    <m/>
    <m/>
    <m/>
    <m/>
  </r>
  <r>
    <x v="1"/>
    <x v="1"/>
    <x v="22"/>
    <x v="3"/>
    <m/>
    <m/>
    <m/>
    <m/>
    <m/>
    <m/>
    <m/>
    <m/>
    <m/>
    <m/>
    <m/>
    <m/>
    <m/>
    <m/>
    <m/>
    <m/>
    <m/>
    <m/>
    <m/>
    <m/>
    <m/>
    <m/>
    <m/>
    <m/>
    <m/>
    <m/>
    <m/>
    <m/>
    <m/>
    <m/>
    <m/>
  </r>
  <r>
    <x v="1"/>
    <x v="1"/>
    <x v="23"/>
    <x v="3"/>
    <m/>
    <m/>
    <m/>
    <n v="447176"/>
    <m/>
    <m/>
    <m/>
    <m/>
    <m/>
    <m/>
    <m/>
    <m/>
    <m/>
    <m/>
    <m/>
    <m/>
    <m/>
    <m/>
    <m/>
    <m/>
    <m/>
    <m/>
    <m/>
    <m/>
    <m/>
    <m/>
    <m/>
    <m/>
    <m/>
    <m/>
    <m/>
  </r>
  <r>
    <x v="1"/>
    <x v="1"/>
    <x v="24"/>
    <x v="3"/>
    <m/>
    <m/>
    <m/>
    <m/>
    <m/>
    <m/>
    <m/>
    <m/>
    <m/>
    <m/>
    <m/>
    <m/>
    <m/>
    <m/>
    <m/>
    <m/>
    <m/>
    <m/>
    <m/>
    <m/>
    <m/>
    <m/>
    <m/>
    <m/>
    <m/>
    <m/>
    <m/>
    <m/>
    <m/>
    <m/>
    <m/>
  </r>
  <r>
    <x v="1"/>
    <x v="1"/>
    <x v="25"/>
    <x v="3"/>
    <m/>
    <m/>
    <m/>
    <m/>
    <m/>
    <m/>
    <m/>
    <m/>
    <m/>
    <m/>
    <m/>
    <m/>
    <m/>
    <m/>
    <m/>
    <m/>
    <m/>
    <m/>
    <m/>
    <m/>
    <m/>
    <m/>
    <m/>
    <m/>
    <m/>
    <m/>
    <m/>
    <m/>
    <m/>
    <m/>
    <m/>
  </r>
  <r>
    <x v="1"/>
    <x v="1"/>
    <x v="26"/>
    <x v="3"/>
    <m/>
    <m/>
    <m/>
    <m/>
    <m/>
    <m/>
    <m/>
    <m/>
    <m/>
    <m/>
    <m/>
    <m/>
    <m/>
    <m/>
    <m/>
    <m/>
    <m/>
    <m/>
    <m/>
    <m/>
    <m/>
    <m/>
    <m/>
    <m/>
    <m/>
    <m/>
    <m/>
    <m/>
    <m/>
    <m/>
    <m/>
  </r>
  <r>
    <x v="1"/>
    <x v="1"/>
    <x v="27"/>
    <x v="3"/>
    <m/>
    <m/>
    <m/>
    <m/>
    <m/>
    <m/>
    <m/>
    <m/>
    <m/>
    <m/>
    <m/>
    <m/>
    <m/>
    <m/>
    <m/>
    <m/>
    <m/>
    <m/>
    <m/>
    <m/>
    <m/>
    <m/>
    <m/>
    <m/>
    <m/>
    <m/>
    <m/>
    <m/>
    <m/>
    <m/>
    <m/>
  </r>
  <r>
    <x v="2"/>
    <x v="0"/>
    <x v="0"/>
    <x v="0"/>
    <m/>
    <m/>
    <m/>
    <m/>
    <n v="511266733"/>
    <n v="5194702"/>
    <n v="149603238"/>
    <n v="3770134"/>
    <n v="10558240"/>
    <m/>
    <n v="31185189"/>
    <n v="906"/>
    <n v="1958311"/>
    <n v="1321810"/>
    <m/>
    <m/>
    <m/>
    <m/>
    <m/>
    <m/>
    <m/>
    <m/>
    <m/>
    <m/>
    <m/>
    <m/>
    <m/>
    <m/>
    <m/>
    <m/>
    <m/>
  </r>
  <r>
    <x v="2"/>
    <x v="0"/>
    <x v="1"/>
    <x v="0"/>
    <m/>
    <m/>
    <m/>
    <m/>
    <n v="614935145"/>
    <n v="10876233"/>
    <n v="160972522"/>
    <n v="5933972"/>
    <n v="12522635"/>
    <m/>
    <n v="10857379"/>
    <n v="906"/>
    <n v="1958311"/>
    <n v="10183987"/>
    <m/>
    <m/>
    <m/>
    <m/>
    <m/>
    <m/>
    <m/>
    <m/>
    <m/>
    <m/>
    <m/>
    <m/>
    <m/>
    <m/>
    <m/>
    <m/>
    <m/>
  </r>
  <r>
    <x v="2"/>
    <x v="0"/>
    <x v="2"/>
    <x v="0"/>
    <m/>
    <m/>
    <m/>
    <m/>
    <n v="494152589"/>
    <n v="6168774"/>
    <n v="100801378"/>
    <n v="4345460"/>
    <n v="4683192"/>
    <m/>
    <n v="12271951"/>
    <n v="906"/>
    <n v="1958311"/>
    <n v="1300742"/>
    <m/>
    <m/>
    <m/>
    <m/>
    <m/>
    <m/>
    <m/>
    <m/>
    <m/>
    <m/>
    <m/>
    <m/>
    <m/>
    <m/>
    <m/>
    <m/>
    <m/>
  </r>
  <r>
    <x v="2"/>
    <x v="0"/>
    <x v="3"/>
    <x v="0"/>
    <m/>
    <m/>
    <m/>
    <m/>
    <n v="464686698"/>
    <n v="5018225"/>
    <m/>
    <n v="6145825"/>
    <n v="32077753"/>
    <m/>
    <n v="101598747"/>
    <n v="906"/>
    <n v="1958311"/>
    <n v="1300742"/>
    <m/>
    <m/>
    <m/>
    <m/>
    <m/>
    <m/>
    <m/>
    <m/>
    <m/>
    <m/>
    <m/>
    <m/>
    <m/>
    <m/>
    <m/>
    <m/>
    <m/>
  </r>
  <r>
    <x v="2"/>
    <x v="0"/>
    <x v="4"/>
    <x v="0"/>
    <m/>
    <m/>
    <m/>
    <m/>
    <n v="702057099"/>
    <m/>
    <m/>
    <n v="34600361"/>
    <n v="4702900"/>
    <m/>
    <n v="10857379"/>
    <n v="906"/>
    <n v="1958311"/>
    <n v="1393085"/>
    <m/>
    <m/>
    <m/>
    <m/>
    <m/>
    <m/>
    <m/>
    <m/>
    <m/>
    <m/>
    <m/>
    <m/>
    <m/>
    <m/>
    <m/>
    <m/>
    <m/>
  </r>
  <r>
    <x v="2"/>
    <x v="0"/>
    <x v="5"/>
    <x v="0"/>
    <m/>
    <m/>
    <m/>
    <m/>
    <n v="458306668"/>
    <n v="12366292"/>
    <n v="101065791"/>
    <n v="2928919"/>
    <n v="4705115"/>
    <m/>
    <n v="10857379"/>
    <n v="906"/>
    <n v="1958311"/>
    <n v="1300742"/>
    <m/>
    <m/>
    <m/>
    <m/>
    <m/>
    <m/>
    <m/>
    <m/>
    <m/>
    <m/>
    <m/>
    <m/>
    <m/>
    <m/>
    <m/>
    <m/>
    <m/>
  </r>
  <r>
    <x v="2"/>
    <x v="0"/>
    <x v="6"/>
    <x v="0"/>
    <m/>
    <m/>
    <m/>
    <m/>
    <n v="501161793"/>
    <n v="4412313"/>
    <n v="126524240"/>
    <n v="4166690"/>
    <n v="4973240"/>
    <m/>
    <n v="12353674"/>
    <n v="906"/>
    <n v="1958311"/>
    <n v="1364543"/>
    <m/>
    <m/>
    <m/>
    <m/>
    <m/>
    <m/>
    <m/>
    <m/>
    <m/>
    <m/>
    <m/>
    <m/>
    <m/>
    <m/>
    <m/>
    <m/>
    <m/>
  </r>
  <r>
    <x v="2"/>
    <x v="0"/>
    <x v="7"/>
    <x v="0"/>
    <m/>
    <m/>
    <m/>
    <m/>
    <n v="393387326"/>
    <n v="6750142"/>
    <m/>
    <n v="4450716"/>
    <n v="9026591"/>
    <m/>
    <n v="10857379"/>
    <n v="906"/>
    <n v="1958311"/>
    <n v="8527039"/>
    <m/>
    <m/>
    <m/>
    <m/>
    <m/>
    <m/>
    <m/>
    <m/>
    <m/>
    <m/>
    <m/>
    <m/>
    <m/>
    <m/>
    <m/>
    <m/>
    <m/>
  </r>
  <r>
    <x v="2"/>
    <x v="0"/>
    <x v="8"/>
    <x v="0"/>
    <m/>
    <m/>
    <m/>
    <m/>
    <n v="468182610"/>
    <m/>
    <n v="94981459"/>
    <n v="7526385"/>
    <n v="16810910"/>
    <m/>
    <n v="34842058"/>
    <n v="906"/>
    <n v="1958311"/>
    <n v="1839692"/>
    <m/>
    <m/>
    <m/>
    <m/>
    <m/>
    <m/>
    <m/>
    <m/>
    <m/>
    <m/>
    <m/>
    <m/>
    <m/>
    <m/>
    <m/>
    <m/>
    <m/>
  </r>
  <r>
    <x v="2"/>
    <x v="0"/>
    <x v="9"/>
    <x v="0"/>
    <m/>
    <m/>
    <m/>
    <m/>
    <n v="361963958"/>
    <n v="11421439"/>
    <n v="57057475"/>
    <n v="2749752"/>
    <n v="4561379"/>
    <m/>
    <n v="10857379"/>
    <n v="906"/>
    <n v="1958311"/>
    <n v="1300742"/>
    <m/>
    <m/>
    <m/>
    <m/>
    <m/>
    <m/>
    <m/>
    <m/>
    <m/>
    <m/>
    <m/>
    <m/>
    <m/>
    <m/>
    <m/>
    <m/>
    <m/>
  </r>
  <r>
    <x v="2"/>
    <x v="0"/>
    <x v="10"/>
    <x v="0"/>
    <m/>
    <m/>
    <m/>
    <m/>
    <n v="353039596"/>
    <n v="6096895"/>
    <n v="11747310"/>
    <n v="5301346"/>
    <n v="4360596"/>
    <m/>
    <n v="10955949"/>
    <n v="906"/>
    <n v="1958311"/>
    <n v="1308753"/>
    <m/>
    <m/>
    <m/>
    <m/>
    <m/>
    <m/>
    <m/>
    <m/>
    <m/>
    <m/>
    <m/>
    <m/>
    <m/>
    <m/>
    <m/>
    <m/>
    <m/>
  </r>
  <r>
    <x v="2"/>
    <x v="0"/>
    <x v="11"/>
    <x v="0"/>
    <m/>
    <m/>
    <m/>
    <m/>
    <n v="348896970"/>
    <n v="3281264"/>
    <n v="74473858"/>
    <n v="2602132"/>
    <n v="4826236"/>
    <m/>
    <n v="11052104"/>
    <n v="2573"/>
    <n v="1958311"/>
    <n v="1300742"/>
    <m/>
    <m/>
    <m/>
    <m/>
    <m/>
    <m/>
    <m/>
    <m/>
    <m/>
    <m/>
    <m/>
    <m/>
    <m/>
    <m/>
    <m/>
    <m/>
    <m/>
  </r>
  <r>
    <x v="2"/>
    <x v="0"/>
    <x v="12"/>
    <x v="0"/>
    <m/>
    <m/>
    <m/>
    <m/>
    <n v="379906431"/>
    <n v="9380102"/>
    <n v="94882285"/>
    <n v="2977756"/>
    <n v="4795243"/>
    <m/>
    <n v="10895870"/>
    <n v="906"/>
    <n v="1958311"/>
    <n v="1317532"/>
    <m/>
    <m/>
    <m/>
    <m/>
    <m/>
    <m/>
    <m/>
    <m/>
    <m/>
    <m/>
    <m/>
    <m/>
    <m/>
    <m/>
    <m/>
    <m/>
    <m/>
  </r>
  <r>
    <x v="2"/>
    <x v="0"/>
    <x v="13"/>
    <x v="0"/>
    <m/>
    <m/>
    <m/>
    <m/>
    <n v="324405495"/>
    <n v="6220649"/>
    <n v="57961389"/>
    <n v="2675267"/>
    <n v="4982356"/>
    <m/>
    <n v="13457519"/>
    <n v="906"/>
    <n v="1958311"/>
    <n v="1386274"/>
    <m/>
    <m/>
    <m/>
    <m/>
    <m/>
    <m/>
    <m/>
    <m/>
    <m/>
    <m/>
    <m/>
    <m/>
    <m/>
    <m/>
    <m/>
    <m/>
    <m/>
  </r>
  <r>
    <x v="2"/>
    <x v="0"/>
    <x v="14"/>
    <x v="0"/>
    <m/>
    <m/>
    <m/>
    <m/>
    <n v="328616753"/>
    <n v="6442219"/>
    <n v="58428307"/>
    <n v="2556344"/>
    <n v="10434903"/>
    <m/>
    <n v="23995553"/>
    <n v="11014"/>
    <n v="1958311"/>
    <n v="1300742"/>
    <m/>
    <m/>
    <m/>
    <m/>
    <m/>
    <m/>
    <m/>
    <m/>
    <m/>
    <m/>
    <m/>
    <m/>
    <m/>
    <m/>
    <m/>
    <m/>
    <m/>
  </r>
  <r>
    <x v="2"/>
    <x v="1"/>
    <x v="15"/>
    <x v="0"/>
    <m/>
    <m/>
    <m/>
    <m/>
    <n v="641700770"/>
    <m/>
    <n v="118544617"/>
    <n v="2910419"/>
    <n v="27960344"/>
    <n v="28894805"/>
    <n v="1745364"/>
    <n v="7907132"/>
    <n v="1958311"/>
    <n v="30293"/>
    <m/>
    <m/>
    <m/>
    <m/>
    <m/>
    <m/>
    <m/>
    <m/>
    <m/>
    <m/>
    <m/>
    <m/>
    <m/>
    <m/>
    <m/>
    <m/>
    <m/>
  </r>
  <r>
    <x v="2"/>
    <x v="1"/>
    <x v="16"/>
    <x v="0"/>
    <m/>
    <m/>
    <m/>
    <m/>
    <n v="491575047"/>
    <n v="10009733"/>
    <n v="126604417"/>
    <n v="9674946"/>
    <n v="7996555"/>
    <n v="28894805"/>
    <n v="1745364"/>
    <n v="2836985"/>
    <n v="1958311"/>
    <n v="40928"/>
    <m/>
    <m/>
    <m/>
    <m/>
    <m/>
    <m/>
    <m/>
    <m/>
    <m/>
    <m/>
    <m/>
    <m/>
    <m/>
    <m/>
    <m/>
    <m/>
    <m/>
  </r>
  <r>
    <x v="2"/>
    <x v="1"/>
    <x v="17"/>
    <x v="0"/>
    <m/>
    <m/>
    <m/>
    <m/>
    <n v="496641880"/>
    <n v="2550748"/>
    <n v="162861263"/>
    <n v="4344463"/>
    <n v="110679535"/>
    <n v="36319056"/>
    <n v="2424202"/>
    <n v="3540930"/>
    <n v="1958311"/>
    <n v="9225"/>
    <m/>
    <m/>
    <m/>
    <m/>
    <m/>
    <m/>
    <m/>
    <m/>
    <m/>
    <m/>
    <m/>
    <m/>
    <m/>
    <m/>
    <m/>
    <m/>
    <m/>
  </r>
  <r>
    <x v="2"/>
    <x v="1"/>
    <x v="18"/>
    <x v="0"/>
    <m/>
    <m/>
    <m/>
    <m/>
    <n v="457994121"/>
    <m/>
    <m/>
    <n v="10634917"/>
    <n v="5224249"/>
    <n v="28894805"/>
    <n v="1745364"/>
    <n v="2824838"/>
    <n v="1958311"/>
    <n v="9225"/>
    <m/>
    <m/>
    <m/>
    <m/>
    <m/>
    <m/>
    <m/>
    <m/>
    <m/>
    <m/>
    <m/>
    <m/>
    <m/>
    <m/>
    <m/>
    <m/>
    <m/>
  </r>
  <r>
    <x v="2"/>
    <x v="1"/>
    <x v="19"/>
    <x v="0"/>
    <m/>
    <m/>
    <m/>
    <m/>
    <n v="644234374"/>
    <n v="1770863"/>
    <n v="92294135"/>
    <n v="2092793"/>
    <n v="12119527"/>
    <n v="28894805"/>
    <n v="22666705"/>
    <n v="2823601"/>
    <n v="1958311"/>
    <n v="9225"/>
    <m/>
    <m/>
    <m/>
    <m/>
    <m/>
    <m/>
    <m/>
    <m/>
    <m/>
    <m/>
    <m/>
    <m/>
    <m/>
    <m/>
    <m/>
    <m/>
    <m/>
  </r>
  <r>
    <x v="2"/>
    <x v="1"/>
    <x v="20"/>
    <x v="0"/>
    <m/>
    <m/>
    <m/>
    <m/>
    <n v="434873296"/>
    <m/>
    <n v="95019649"/>
    <n v="2248098"/>
    <n v="7250566"/>
    <n v="28894805"/>
    <n v="1745364"/>
    <n v="2870754"/>
    <n v="1958311"/>
    <n v="9225"/>
    <m/>
    <m/>
    <m/>
    <m/>
    <m/>
    <m/>
    <m/>
    <m/>
    <m/>
    <m/>
    <m/>
    <m/>
    <m/>
    <m/>
    <m/>
    <m/>
    <m/>
  </r>
  <r>
    <x v="2"/>
    <x v="1"/>
    <x v="21"/>
    <x v="0"/>
    <m/>
    <m/>
    <m/>
    <m/>
    <n v="494344389"/>
    <m/>
    <n v="98703298"/>
    <n v="16667026"/>
    <n v="247924364"/>
    <n v="336726662"/>
    <n v="1745364"/>
    <n v="14241711"/>
    <n v="1958311"/>
    <n v="9225"/>
    <m/>
    <m/>
    <m/>
    <m/>
    <m/>
    <m/>
    <m/>
    <m/>
    <m/>
    <m/>
    <m/>
    <m/>
    <m/>
    <m/>
    <m/>
    <m/>
    <m/>
  </r>
  <r>
    <x v="2"/>
    <x v="1"/>
    <x v="22"/>
    <x v="0"/>
    <m/>
    <m/>
    <m/>
    <m/>
    <n v="422301104"/>
    <n v="7891719"/>
    <n v="61510869"/>
    <n v="1874154"/>
    <n v="7658075"/>
    <n v="28894805"/>
    <n v="1745364"/>
    <n v="7745847"/>
    <n v="1958311"/>
    <n v="9225"/>
    <m/>
    <m/>
    <m/>
    <m/>
    <m/>
    <m/>
    <m/>
    <m/>
    <m/>
    <m/>
    <m/>
    <m/>
    <m/>
    <m/>
    <m/>
    <m/>
    <m/>
  </r>
  <r>
    <x v="2"/>
    <x v="1"/>
    <x v="23"/>
    <x v="0"/>
    <m/>
    <m/>
    <m/>
    <m/>
    <n v="569173342"/>
    <m/>
    <n v="80444961"/>
    <n v="2156597"/>
    <n v="11697203"/>
    <n v="28894805"/>
    <n v="1745364"/>
    <n v="12930052"/>
    <n v="1958311"/>
    <n v="9225"/>
    <m/>
    <m/>
    <m/>
    <m/>
    <m/>
    <m/>
    <m/>
    <m/>
    <m/>
    <m/>
    <m/>
    <m/>
    <m/>
    <m/>
    <m/>
    <m/>
    <m/>
  </r>
  <r>
    <x v="2"/>
    <x v="1"/>
    <x v="24"/>
    <x v="0"/>
    <m/>
    <m/>
    <m/>
    <m/>
    <n v="401833080"/>
    <n v="2059443"/>
    <n v="183825584"/>
    <n v="1761469"/>
    <n v="6857500"/>
    <n v="28894805"/>
    <n v="1745364"/>
    <n v="2823601"/>
    <n v="1958311"/>
    <n v="9225"/>
    <m/>
    <m/>
    <m/>
    <m/>
    <m/>
    <m/>
    <m/>
    <m/>
    <m/>
    <m/>
    <m/>
    <m/>
    <m/>
    <m/>
    <m/>
    <m/>
    <m/>
  </r>
  <r>
    <x v="2"/>
    <x v="1"/>
    <x v="25"/>
    <x v="0"/>
    <m/>
    <m/>
    <m/>
    <m/>
    <n v="463243481"/>
    <m/>
    <n v="162902580"/>
    <n v="1661953"/>
    <n v="7190755"/>
    <n v="28894805"/>
    <n v="1745364"/>
    <n v="2825275"/>
    <n v="1958311"/>
    <n v="17236"/>
    <m/>
    <m/>
    <m/>
    <m/>
    <m/>
    <m/>
    <m/>
    <m/>
    <m/>
    <m/>
    <m/>
    <m/>
    <m/>
    <m/>
    <m/>
    <m/>
    <m/>
  </r>
  <r>
    <x v="2"/>
    <x v="1"/>
    <x v="26"/>
    <x v="0"/>
    <m/>
    <m/>
    <m/>
    <m/>
    <n v="317050694"/>
    <n v="1261042"/>
    <n v="49405589"/>
    <n v="1726110"/>
    <n v="5914303"/>
    <n v="28894805"/>
    <n v="1745364"/>
    <n v="3328310"/>
    <n v="1958311"/>
    <n v="9225"/>
    <m/>
    <m/>
    <m/>
    <m/>
    <m/>
    <m/>
    <m/>
    <m/>
    <m/>
    <m/>
    <m/>
    <m/>
    <m/>
    <m/>
    <m/>
    <m/>
    <m/>
  </r>
  <r>
    <x v="2"/>
    <x v="1"/>
    <x v="27"/>
    <x v="0"/>
    <m/>
    <m/>
    <m/>
    <m/>
    <n v="344097123"/>
    <m/>
    <n v="131656542"/>
    <n v="1657216"/>
    <n v="8034929"/>
    <n v="28894805"/>
    <n v="1745364"/>
    <n v="2823601"/>
    <n v="1958311"/>
    <n v="9225"/>
    <m/>
    <m/>
    <m/>
    <m/>
    <m/>
    <m/>
    <m/>
    <m/>
    <m/>
    <m/>
    <m/>
    <m/>
    <m/>
    <m/>
    <m/>
    <m/>
    <m/>
  </r>
  <r>
    <x v="2"/>
    <x v="0"/>
    <x v="0"/>
    <x v="1"/>
    <n v="6259083"/>
    <m/>
    <m/>
    <n v="89221494"/>
    <m/>
    <m/>
    <m/>
    <m/>
    <m/>
    <m/>
    <m/>
    <m/>
    <m/>
    <m/>
    <m/>
    <m/>
    <m/>
    <m/>
    <m/>
    <m/>
    <m/>
    <m/>
    <m/>
    <m/>
    <m/>
    <m/>
    <m/>
    <m/>
    <m/>
    <m/>
    <m/>
  </r>
  <r>
    <x v="2"/>
    <x v="0"/>
    <x v="1"/>
    <x v="1"/>
    <n v="14030168"/>
    <m/>
    <m/>
    <n v="141383438"/>
    <m/>
    <m/>
    <m/>
    <m/>
    <m/>
    <m/>
    <m/>
    <m/>
    <m/>
    <m/>
    <m/>
    <m/>
    <m/>
    <m/>
    <m/>
    <m/>
    <m/>
    <m/>
    <m/>
    <m/>
    <m/>
    <m/>
    <m/>
    <m/>
    <m/>
    <m/>
    <m/>
  </r>
  <r>
    <x v="2"/>
    <x v="0"/>
    <x v="2"/>
    <x v="1"/>
    <n v="14244061"/>
    <m/>
    <m/>
    <n v="77058706"/>
    <m/>
    <m/>
    <m/>
    <m/>
    <m/>
    <m/>
    <m/>
    <m/>
    <m/>
    <m/>
    <m/>
    <m/>
    <m/>
    <m/>
    <m/>
    <m/>
    <m/>
    <m/>
    <m/>
    <m/>
    <m/>
    <m/>
    <m/>
    <m/>
    <m/>
    <m/>
    <m/>
  </r>
  <r>
    <x v="2"/>
    <x v="0"/>
    <x v="3"/>
    <x v="1"/>
    <n v="7073062"/>
    <m/>
    <m/>
    <n v="67128096"/>
    <m/>
    <m/>
    <m/>
    <m/>
    <m/>
    <m/>
    <m/>
    <m/>
    <m/>
    <m/>
    <m/>
    <m/>
    <m/>
    <m/>
    <m/>
    <m/>
    <m/>
    <m/>
    <m/>
    <m/>
    <m/>
    <m/>
    <m/>
    <m/>
    <m/>
    <m/>
    <m/>
  </r>
  <r>
    <x v="2"/>
    <x v="0"/>
    <x v="4"/>
    <x v="1"/>
    <n v="20575477"/>
    <m/>
    <m/>
    <n v="148091488"/>
    <m/>
    <m/>
    <m/>
    <m/>
    <m/>
    <m/>
    <m/>
    <m/>
    <m/>
    <m/>
    <m/>
    <m/>
    <m/>
    <m/>
    <m/>
    <m/>
    <m/>
    <m/>
    <m/>
    <m/>
    <m/>
    <m/>
    <m/>
    <m/>
    <m/>
    <m/>
    <m/>
  </r>
  <r>
    <x v="2"/>
    <x v="0"/>
    <x v="5"/>
    <x v="1"/>
    <n v="36542499"/>
    <m/>
    <m/>
    <n v="59264067"/>
    <m/>
    <m/>
    <m/>
    <m/>
    <m/>
    <m/>
    <m/>
    <m/>
    <m/>
    <m/>
    <m/>
    <m/>
    <m/>
    <m/>
    <m/>
    <m/>
    <m/>
    <m/>
    <m/>
    <m/>
    <m/>
    <m/>
    <m/>
    <m/>
    <m/>
    <m/>
    <m/>
  </r>
  <r>
    <x v="2"/>
    <x v="0"/>
    <x v="6"/>
    <x v="1"/>
    <n v="11021911"/>
    <m/>
    <m/>
    <n v="99228143"/>
    <m/>
    <m/>
    <m/>
    <m/>
    <m/>
    <m/>
    <m/>
    <m/>
    <m/>
    <m/>
    <m/>
    <m/>
    <m/>
    <m/>
    <m/>
    <m/>
    <m/>
    <m/>
    <m/>
    <m/>
    <m/>
    <m/>
    <m/>
    <m/>
    <m/>
    <m/>
    <m/>
  </r>
  <r>
    <x v="2"/>
    <x v="0"/>
    <x v="7"/>
    <x v="1"/>
    <n v="10955624"/>
    <m/>
    <m/>
    <n v="46088463"/>
    <m/>
    <m/>
    <m/>
    <m/>
    <m/>
    <m/>
    <m/>
    <m/>
    <m/>
    <m/>
    <m/>
    <m/>
    <m/>
    <m/>
    <m/>
    <m/>
    <m/>
    <m/>
    <m/>
    <m/>
    <m/>
    <m/>
    <m/>
    <m/>
    <m/>
    <m/>
    <m/>
  </r>
  <r>
    <x v="2"/>
    <x v="0"/>
    <x v="8"/>
    <x v="1"/>
    <n v="27264933"/>
    <m/>
    <m/>
    <n v="84546540"/>
    <m/>
    <m/>
    <m/>
    <m/>
    <m/>
    <m/>
    <m/>
    <m/>
    <m/>
    <m/>
    <m/>
    <m/>
    <m/>
    <m/>
    <m/>
    <m/>
    <m/>
    <m/>
    <m/>
    <m/>
    <m/>
    <m/>
    <m/>
    <m/>
    <m/>
    <m/>
    <m/>
  </r>
  <r>
    <x v="2"/>
    <x v="0"/>
    <x v="9"/>
    <x v="1"/>
    <n v="4055484"/>
    <m/>
    <m/>
    <n v="31651991"/>
    <m/>
    <m/>
    <m/>
    <m/>
    <m/>
    <m/>
    <m/>
    <m/>
    <m/>
    <m/>
    <m/>
    <m/>
    <m/>
    <m/>
    <m/>
    <m/>
    <m/>
    <m/>
    <m/>
    <m/>
    <m/>
    <m/>
    <m/>
    <m/>
    <m/>
    <m/>
    <m/>
  </r>
  <r>
    <x v="2"/>
    <x v="0"/>
    <x v="10"/>
    <x v="1"/>
    <n v="16229854"/>
    <m/>
    <m/>
    <n v="44994539"/>
    <m/>
    <m/>
    <m/>
    <m/>
    <m/>
    <m/>
    <m/>
    <m/>
    <m/>
    <m/>
    <m/>
    <m/>
    <m/>
    <m/>
    <m/>
    <m/>
    <m/>
    <m/>
    <m/>
    <m/>
    <m/>
    <m/>
    <m/>
    <m/>
    <m/>
    <m/>
    <m/>
  </r>
  <r>
    <x v="2"/>
    <x v="0"/>
    <x v="11"/>
    <x v="1"/>
    <n v="9541188"/>
    <m/>
    <m/>
    <n v="36723812"/>
    <m/>
    <m/>
    <m/>
    <m/>
    <m/>
    <m/>
    <m/>
    <m/>
    <m/>
    <m/>
    <m/>
    <m/>
    <m/>
    <m/>
    <m/>
    <m/>
    <m/>
    <m/>
    <m/>
    <m/>
    <m/>
    <m/>
    <m/>
    <m/>
    <m/>
    <m/>
    <m/>
  </r>
  <r>
    <x v="2"/>
    <x v="0"/>
    <x v="12"/>
    <x v="1"/>
    <n v="10412771"/>
    <m/>
    <m/>
    <n v="53242185"/>
    <m/>
    <m/>
    <m/>
    <m/>
    <m/>
    <m/>
    <m/>
    <m/>
    <m/>
    <m/>
    <m/>
    <m/>
    <m/>
    <m/>
    <m/>
    <m/>
    <m/>
    <m/>
    <m/>
    <m/>
    <m/>
    <m/>
    <m/>
    <m/>
    <m/>
    <m/>
    <m/>
  </r>
  <r>
    <x v="2"/>
    <x v="0"/>
    <x v="13"/>
    <x v="1"/>
    <n v="10115772"/>
    <m/>
    <m/>
    <n v="29878066"/>
    <m/>
    <m/>
    <m/>
    <m/>
    <m/>
    <m/>
    <m/>
    <m/>
    <m/>
    <m/>
    <m/>
    <m/>
    <m/>
    <m/>
    <m/>
    <m/>
    <m/>
    <m/>
    <m/>
    <m/>
    <m/>
    <m/>
    <m/>
    <m/>
    <m/>
    <m/>
    <m/>
  </r>
  <r>
    <x v="2"/>
    <x v="0"/>
    <x v="14"/>
    <x v="1"/>
    <n v="5631748"/>
    <m/>
    <m/>
    <n v="28868602"/>
    <m/>
    <m/>
    <m/>
    <m/>
    <m/>
    <m/>
    <m/>
    <m/>
    <m/>
    <m/>
    <m/>
    <m/>
    <m/>
    <m/>
    <m/>
    <m/>
    <m/>
    <m/>
    <m/>
    <m/>
    <m/>
    <m/>
    <m/>
    <m/>
    <m/>
    <m/>
    <m/>
  </r>
  <r>
    <x v="2"/>
    <x v="1"/>
    <x v="15"/>
    <x v="1"/>
    <n v="3906901"/>
    <m/>
    <m/>
    <n v="45420537"/>
    <m/>
    <m/>
    <m/>
    <m/>
    <m/>
    <m/>
    <m/>
    <m/>
    <m/>
    <m/>
    <m/>
    <m/>
    <m/>
    <m/>
    <m/>
    <m/>
    <m/>
    <m/>
    <m/>
    <m/>
    <m/>
    <m/>
    <m/>
    <m/>
    <m/>
    <m/>
    <m/>
  </r>
  <r>
    <x v="2"/>
    <x v="1"/>
    <x v="16"/>
    <x v="1"/>
    <n v="11895358"/>
    <m/>
    <m/>
    <n v="71321573"/>
    <m/>
    <m/>
    <m/>
    <m/>
    <m/>
    <m/>
    <m/>
    <m/>
    <m/>
    <m/>
    <m/>
    <m/>
    <m/>
    <m/>
    <m/>
    <m/>
    <m/>
    <m/>
    <m/>
    <m/>
    <m/>
    <m/>
    <m/>
    <m/>
    <m/>
    <m/>
    <m/>
  </r>
  <r>
    <x v="2"/>
    <x v="1"/>
    <x v="17"/>
    <x v="1"/>
    <n v="9313518"/>
    <m/>
    <m/>
    <n v="68438094"/>
    <m/>
    <m/>
    <m/>
    <m/>
    <m/>
    <m/>
    <m/>
    <m/>
    <m/>
    <m/>
    <m/>
    <m/>
    <m/>
    <m/>
    <m/>
    <m/>
    <m/>
    <m/>
    <m/>
    <m/>
    <m/>
    <m/>
    <m/>
    <m/>
    <m/>
    <m/>
    <m/>
  </r>
  <r>
    <x v="2"/>
    <x v="1"/>
    <x v="18"/>
    <x v="1"/>
    <n v="18766827"/>
    <m/>
    <m/>
    <n v="63839143"/>
    <m/>
    <m/>
    <m/>
    <m/>
    <m/>
    <m/>
    <m/>
    <m/>
    <m/>
    <m/>
    <m/>
    <m/>
    <m/>
    <m/>
    <m/>
    <m/>
    <m/>
    <m/>
    <m/>
    <m/>
    <m/>
    <m/>
    <m/>
    <m/>
    <m/>
    <m/>
    <m/>
  </r>
  <r>
    <x v="2"/>
    <x v="1"/>
    <x v="19"/>
    <x v="1"/>
    <n v="14854395"/>
    <m/>
    <m/>
    <n v="37169596"/>
    <m/>
    <m/>
    <m/>
    <m/>
    <m/>
    <m/>
    <m/>
    <m/>
    <m/>
    <m/>
    <m/>
    <m/>
    <m/>
    <m/>
    <m/>
    <m/>
    <m/>
    <m/>
    <m/>
    <m/>
    <m/>
    <m/>
    <m/>
    <m/>
    <m/>
    <m/>
    <m/>
  </r>
  <r>
    <x v="2"/>
    <x v="1"/>
    <x v="20"/>
    <x v="1"/>
    <n v="15466382"/>
    <m/>
    <m/>
    <n v="41950077"/>
    <m/>
    <m/>
    <m/>
    <m/>
    <m/>
    <m/>
    <m/>
    <m/>
    <m/>
    <m/>
    <m/>
    <m/>
    <m/>
    <m/>
    <m/>
    <m/>
    <m/>
    <m/>
    <m/>
    <m/>
    <m/>
    <m/>
    <m/>
    <m/>
    <m/>
    <m/>
    <m/>
  </r>
  <r>
    <x v="2"/>
    <x v="1"/>
    <x v="21"/>
    <x v="1"/>
    <n v="7144352"/>
    <m/>
    <m/>
    <n v="39652355"/>
    <m/>
    <m/>
    <m/>
    <m/>
    <m/>
    <m/>
    <m/>
    <m/>
    <m/>
    <m/>
    <m/>
    <m/>
    <m/>
    <m/>
    <m/>
    <m/>
    <m/>
    <m/>
    <m/>
    <m/>
    <m/>
    <m/>
    <m/>
    <m/>
    <m/>
    <m/>
    <m/>
  </r>
  <r>
    <x v="2"/>
    <x v="1"/>
    <x v="22"/>
    <x v="1"/>
    <n v="17597044"/>
    <m/>
    <m/>
    <n v="20525285"/>
    <m/>
    <m/>
    <m/>
    <m/>
    <m/>
    <m/>
    <m/>
    <m/>
    <m/>
    <m/>
    <m/>
    <m/>
    <m/>
    <m/>
    <m/>
    <m/>
    <m/>
    <m/>
    <m/>
    <m/>
    <m/>
    <m/>
    <m/>
    <m/>
    <m/>
    <m/>
    <m/>
  </r>
  <r>
    <x v="2"/>
    <x v="1"/>
    <x v="23"/>
    <x v="1"/>
    <n v="3793430"/>
    <m/>
    <m/>
    <n v="37521659"/>
    <m/>
    <m/>
    <m/>
    <m/>
    <m/>
    <m/>
    <m/>
    <m/>
    <m/>
    <m/>
    <m/>
    <m/>
    <m/>
    <m/>
    <m/>
    <m/>
    <m/>
    <m/>
    <m/>
    <m/>
    <m/>
    <m/>
    <m/>
    <m/>
    <m/>
    <m/>
    <m/>
  </r>
  <r>
    <x v="2"/>
    <x v="1"/>
    <x v="24"/>
    <x v="1"/>
    <n v="21742629"/>
    <m/>
    <m/>
    <n v="18026646"/>
    <m/>
    <m/>
    <m/>
    <m/>
    <m/>
    <m/>
    <m/>
    <m/>
    <m/>
    <m/>
    <m/>
    <m/>
    <m/>
    <m/>
    <m/>
    <m/>
    <m/>
    <m/>
    <m/>
    <m/>
    <m/>
    <m/>
    <m/>
    <m/>
    <m/>
    <m/>
    <m/>
  </r>
  <r>
    <x v="2"/>
    <x v="1"/>
    <x v="25"/>
    <x v="1"/>
    <n v="16723778"/>
    <m/>
    <m/>
    <n v="13647201"/>
    <m/>
    <m/>
    <m/>
    <m/>
    <m/>
    <m/>
    <m/>
    <m/>
    <m/>
    <m/>
    <m/>
    <m/>
    <m/>
    <m/>
    <m/>
    <m/>
    <m/>
    <m/>
    <m/>
    <m/>
    <m/>
    <m/>
    <m/>
    <m/>
    <m/>
    <m/>
    <m/>
  </r>
  <r>
    <x v="2"/>
    <x v="1"/>
    <x v="26"/>
    <x v="1"/>
    <n v="4972442"/>
    <m/>
    <m/>
    <n v="12595065"/>
    <m/>
    <m/>
    <m/>
    <m/>
    <m/>
    <m/>
    <m/>
    <m/>
    <m/>
    <m/>
    <m/>
    <m/>
    <m/>
    <m/>
    <m/>
    <m/>
    <m/>
    <m/>
    <m/>
    <m/>
    <m/>
    <m/>
    <m/>
    <m/>
    <m/>
    <m/>
    <m/>
  </r>
  <r>
    <x v="2"/>
    <x v="1"/>
    <x v="27"/>
    <x v="1"/>
    <n v="10847955"/>
    <m/>
    <m/>
    <n v="20407343"/>
    <m/>
    <m/>
    <m/>
    <m/>
    <m/>
    <m/>
    <m/>
    <m/>
    <m/>
    <m/>
    <m/>
    <m/>
    <m/>
    <m/>
    <m/>
    <m/>
    <m/>
    <m/>
    <m/>
    <m/>
    <m/>
    <m/>
    <m/>
    <m/>
    <m/>
    <m/>
    <m/>
  </r>
  <r>
    <x v="2"/>
    <x v="0"/>
    <x v="0"/>
    <x v="2"/>
    <n v="76341437"/>
    <m/>
    <m/>
    <n v="16426536"/>
    <m/>
    <m/>
    <m/>
    <m/>
    <m/>
    <m/>
    <m/>
    <m/>
    <m/>
    <m/>
    <m/>
    <m/>
    <m/>
    <m/>
    <m/>
    <m/>
    <m/>
    <m/>
    <m/>
    <m/>
    <m/>
    <m/>
    <m/>
    <m/>
    <m/>
    <m/>
    <m/>
  </r>
  <r>
    <x v="2"/>
    <x v="0"/>
    <x v="1"/>
    <x v="2"/>
    <n v="38605975"/>
    <m/>
    <m/>
    <n v="29297476"/>
    <m/>
    <m/>
    <m/>
    <m/>
    <m/>
    <m/>
    <m/>
    <m/>
    <m/>
    <m/>
    <m/>
    <m/>
    <m/>
    <m/>
    <m/>
    <m/>
    <m/>
    <m/>
    <m/>
    <m/>
    <m/>
    <m/>
    <m/>
    <m/>
    <m/>
    <m/>
    <m/>
  </r>
  <r>
    <x v="2"/>
    <x v="0"/>
    <x v="2"/>
    <x v="2"/>
    <n v="63268963"/>
    <m/>
    <m/>
    <n v="16410737"/>
    <m/>
    <m/>
    <m/>
    <m/>
    <m/>
    <m/>
    <m/>
    <m/>
    <m/>
    <m/>
    <m/>
    <m/>
    <m/>
    <m/>
    <m/>
    <m/>
    <m/>
    <m/>
    <m/>
    <m/>
    <m/>
    <m/>
    <m/>
    <m/>
    <m/>
    <m/>
    <m/>
  </r>
  <r>
    <x v="2"/>
    <x v="0"/>
    <x v="3"/>
    <x v="2"/>
    <n v="15598267"/>
    <m/>
    <m/>
    <n v="8429258"/>
    <m/>
    <m/>
    <m/>
    <m/>
    <m/>
    <m/>
    <m/>
    <m/>
    <m/>
    <m/>
    <m/>
    <m/>
    <m/>
    <m/>
    <m/>
    <m/>
    <m/>
    <m/>
    <m/>
    <m/>
    <m/>
    <m/>
    <m/>
    <m/>
    <m/>
    <m/>
    <m/>
  </r>
  <r>
    <x v="2"/>
    <x v="0"/>
    <x v="4"/>
    <x v="2"/>
    <n v="17925922"/>
    <m/>
    <m/>
    <n v="11348873"/>
    <m/>
    <m/>
    <m/>
    <m/>
    <m/>
    <m/>
    <m/>
    <m/>
    <m/>
    <m/>
    <m/>
    <m/>
    <m/>
    <m/>
    <m/>
    <m/>
    <m/>
    <m/>
    <m/>
    <m/>
    <m/>
    <m/>
    <m/>
    <m/>
    <m/>
    <m/>
    <m/>
  </r>
  <r>
    <x v="2"/>
    <x v="0"/>
    <x v="5"/>
    <x v="2"/>
    <n v="112650258"/>
    <m/>
    <m/>
    <n v="24989137"/>
    <m/>
    <m/>
    <m/>
    <m/>
    <m/>
    <m/>
    <m/>
    <m/>
    <m/>
    <m/>
    <m/>
    <m/>
    <m/>
    <m/>
    <m/>
    <m/>
    <m/>
    <m/>
    <m/>
    <m/>
    <m/>
    <m/>
    <m/>
    <m/>
    <m/>
    <m/>
    <m/>
  </r>
  <r>
    <x v="2"/>
    <x v="0"/>
    <x v="6"/>
    <x v="2"/>
    <n v="29279469"/>
    <m/>
    <m/>
    <n v="19001738"/>
    <m/>
    <m/>
    <m/>
    <m/>
    <m/>
    <m/>
    <m/>
    <m/>
    <m/>
    <m/>
    <m/>
    <m/>
    <m/>
    <m/>
    <m/>
    <m/>
    <m/>
    <m/>
    <m/>
    <m/>
    <m/>
    <m/>
    <m/>
    <m/>
    <m/>
    <m/>
    <m/>
  </r>
  <r>
    <x v="2"/>
    <x v="0"/>
    <x v="7"/>
    <x v="2"/>
    <n v="13683729"/>
    <m/>
    <m/>
    <n v="6319612"/>
    <m/>
    <m/>
    <m/>
    <m/>
    <m/>
    <m/>
    <m/>
    <m/>
    <m/>
    <m/>
    <m/>
    <m/>
    <m/>
    <m/>
    <m/>
    <m/>
    <m/>
    <m/>
    <m/>
    <m/>
    <m/>
    <m/>
    <m/>
    <m/>
    <m/>
    <m/>
    <m/>
  </r>
  <r>
    <x v="2"/>
    <x v="0"/>
    <x v="8"/>
    <x v="2"/>
    <n v="57732222"/>
    <m/>
    <m/>
    <n v="15481228"/>
    <m/>
    <m/>
    <m/>
    <m/>
    <m/>
    <m/>
    <m/>
    <m/>
    <m/>
    <m/>
    <m/>
    <m/>
    <m/>
    <m/>
    <m/>
    <m/>
    <m/>
    <m/>
    <m/>
    <m/>
    <m/>
    <m/>
    <m/>
    <m/>
    <m/>
    <m/>
    <m/>
  </r>
  <r>
    <x v="2"/>
    <x v="0"/>
    <x v="9"/>
    <x v="2"/>
    <n v="11462263"/>
    <m/>
    <m/>
    <n v="14719669"/>
    <m/>
    <m/>
    <m/>
    <m/>
    <m/>
    <m/>
    <m/>
    <m/>
    <m/>
    <m/>
    <m/>
    <m/>
    <m/>
    <m/>
    <m/>
    <m/>
    <m/>
    <m/>
    <m/>
    <m/>
    <m/>
    <m/>
    <m/>
    <m/>
    <m/>
    <m/>
    <m/>
  </r>
  <r>
    <x v="2"/>
    <x v="0"/>
    <x v="10"/>
    <x v="2"/>
    <n v="5420517"/>
    <m/>
    <m/>
    <n v="3902464"/>
    <m/>
    <m/>
    <m/>
    <m/>
    <m/>
    <m/>
    <m/>
    <m/>
    <m/>
    <m/>
    <m/>
    <m/>
    <m/>
    <m/>
    <m/>
    <m/>
    <m/>
    <m/>
    <m/>
    <m/>
    <m/>
    <m/>
    <m/>
    <m/>
    <m/>
    <m/>
    <m/>
  </r>
  <r>
    <x v="2"/>
    <x v="0"/>
    <x v="11"/>
    <x v="2"/>
    <n v="96778642"/>
    <m/>
    <m/>
    <n v="13119262"/>
    <m/>
    <m/>
    <m/>
    <m/>
    <m/>
    <m/>
    <m/>
    <m/>
    <m/>
    <m/>
    <m/>
    <m/>
    <m/>
    <m/>
    <m/>
    <m/>
    <m/>
    <m/>
    <m/>
    <m/>
    <m/>
    <m/>
    <m/>
    <m/>
    <m/>
    <m/>
    <m/>
  </r>
  <r>
    <x v="2"/>
    <x v="0"/>
    <x v="12"/>
    <x v="2"/>
    <n v="24336772"/>
    <m/>
    <m/>
    <n v="13239511"/>
    <m/>
    <m/>
    <m/>
    <m/>
    <m/>
    <m/>
    <m/>
    <m/>
    <m/>
    <m/>
    <m/>
    <m/>
    <m/>
    <m/>
    <m/>
    <m/>
    <m/>
    <m/>
    <m/>
    <m/>
    <m/>
    <m/>
    <m/>
    <m/>
    <m/>
    <m/>
    <m/>
  </r>
  <r>
    <x v="2"/>
    <x v="0"/>
    <x v="13"/>
    <x v="2"/>
    <n v="81273367"/>
    <m/>
    <m/>
    <n v="9796747"/>
    <m/>
    <m/>
    <m/>
    <m/>
    <m/>
    <m/>
    <m/>
    <m/>
    <m/>
    <m/>
    <m/>
    <m/>
    <m/>
    <m/>
    <m/>
    <m/>
    <m/>
    <m/>
    <m/>
    <m/>
    <m/>
    <m/>
    <m/>
    <m/>
    <m/>
    <m/>
    <m/>
  </r>
  <r>
    <x v="2"/>
    <x v="0"/>
    <x v="14"/>
    <x v="2"/>
    <n v="13394696"/>
    <m/>
    <m/>
    <n v="12690478"/>
    <m/>
    <m/>
    <m/>
    <m/>
    <m/>
    <m/>
    <m/>
    <m/>
    <m/>
    <m/>
    <m/>
    <m/>
    <m/>
    <m/>
    <m/>
    <m/>
    <m/>
    <m/>
    <m/>
    <m/>
    <m/>
    <m/>
    <m/>
    <m/>
    <m/>
    <m/>
    <m/>
  </r>
  <r>
    <x v="2"/>
    <x v="1"/>
    <x v="15"/>
    <x v="2"/>
    <n v="26463518"/>
    <m/>
    <m/>
    <n v="23869051"/>
    <m/>
    <m/>
    <m/>
    <m/>
    <m/>
    <m/>
    <m/>
    <m/>
    <m/>
    <m/>
    <m/>
    <m/>
    <m/>
    <m/>
    <m/>
    <m/>
    <m/>
    <m/>
    <m/>
    <m/>
    <m/>
    <m/>
    <m/>
    <m/>
    <m/>
    <m/>
    <m/>
  </r>
  <r>
    <x v="2"/>
    <x v="1"/>
    <x v="16"/>
    <x v="2"/>
    <n v="11098290"/>
    <m/>
    <m/>
    <n v="26173770"/>
    <m/>
    <m/>
    <m/>
    <m/>
    <m/>
    <m/>
    <m/>
    <m/>
    <m/>
    <m/>
    <m/>
    <m/>
    <m/>
    <m/>
    <m/>
    <m/>
    <m/>
    <m/>
    <m/>
    <m/>
    <m/>
    <m/>
    <m/>
    <m/>
    <m/>
    <m/>
    <m/>
  </r>
  <r>
    <x v="2"/>
    <x v="1"/>
    <x v="17"/>
    <x v="2"/>
    <n v="56404020"/>
    <m/>
    <m/>
    <n v="18735670"/>
    <m/>
    <m/>
    <m/>
    <m/>
    <m/>
    <m/>
    <m/>
    <m/>
    <m/>
    <m/>
    <m/>
    <m/>
    <m/>
    <m/>
    <m/>
    <m/>
    <m/>
    <m/>
    <m/>
    <m/>
    <m/>
    <m/>
    <m/>
    <m/>
    <m/>
    <m/>
    <m/>
  </r>
  <r>
    <x v="2"/>
    <x v="1"/>
    <x v="18"/>
    <x v="2"/>
    <n v="46074887"/>
    <m/>
    <m/>
    <n v="8912040"/>
    <m/>
    <m/>
    <m/>
    <m/>
    <m/>
    <m/>
    <m/>
    <m/>
    <m/>
    <m/>
    <m/>
    <m/>
    <m/>
    <m/>
    <m/>
    <m/>
    <m/>
    <m/>
    <m/>
    <m/>
    <m/>
    <m/>
    <m/>
    <m/>
    <m/>
    <m/>
    <m/>
  </r>
  <r>
    <x v="2"/>
    <x v="1"/>
    <x v="19"/>
    <x v="2"/>
    <n v="80143126"/>
    <m/>
    <m/>
    <n v="30563398"/>
    <m/>
    <m/>
    <m/>
    <m/>
    <m/>
    <m/>
    <m/>
    <m/>
    <m/>
    <m/>
    <m/>
    <m/>
    <m/>
    <m/>
    <m/>
    <m/>
    <m/>
    <m/>
    <m/>
    <m/>
    <m/>
    <m/>
    <m/>
    <m/>
    <m/>
    <m/>
    <m/>
  </r>
  <r>
    <x v="2"/>
    <x v="1"/>
    <x v="20"/>
    <x v="2"/>
    <n v="26295430"/>
    <m/>
    <m/>
    <n v="25024323"/>
    <m/>
    <m/>
    <m/>
    <m/>
    <m/>
    <m/>
    <m/>
    <m/>
    <m/>
    <m/>
    <m/>
    <m/>
    <m/>
    <m/>
    <m/>
    <m/>
    <m/>
    <m/>
    <m/>
    <m/>
    <m/>
    <m/>
    <m/>
    <m/>
    <m/>
    <m/>
    <m/>
  </r>
  <r>
    <x v="2"/>
    <x v="1"/>
    <x v="21"/>
    <x v="2"/>
    <n v="6238212"/>
    <m/>
    <m/>
    <n v="28668649"/>
    <m/>
    <m/>
    <m/>
    <m/>
    <m/>
    <m/>
    <m/>
    <m/>
    <m/>
    <m/>
    <m/>
    <m/>
    <m/>
    <m/>
    <m/>
    <m/>
    <m/>
    <m/>
    <m/>
    <m/>
    <m/>
    <m/>
    <m/>
    <m/>
    <m/>
    <m/>
    <m/>
  </r>
  <r>
    <x v="2"/>
    <x v="1"/>
    <x v="22"/>
    <x v="2"/>
    <n v="24365053"/>
    <m/>
    <m/>
    <n v="11497509"/>
    <m/>
    <m/>
    <m/>
    <m/>
    <m/>
    <m/>
    <m/>
    <m/>
    <m/>
    <m/>
    <m/>
    <m/>
    <m/>
    <m/>
    <m/>
    <m/>
    <m/>
    <m/>
    <m/>
    <m/>
    <m/>
    <m/>
    <m/>
    <m/>
    <m/>
    <m/>
    <m/>
  </r>
  <r>
    <x v="2"/>
    <x v="1"/>
    <x v="23"/>
    <x v="2"/>
    <n v="7398335"/>
    <m/>
    <m/>
    <n v="11673513"/>
    <m/>
    <m/>
    <m/>
    <m/>
    <m/>
    <m/>
    <m/>
    <m/>
    <m/>
    <m/>
    <m/>
    <m/>
    <m/>
    <m/>
    <m/>
    <m/>
    <m/>
    <m/>
    <m/>
    <m/>
    <m/>
    <m/>
    <m/>
    <m/>
    <m/>
    <m/>
    <m/>
  </r>
  <r>
    <x v="2"/>
    <x v="1"/>
    <x v="24"/>
    <x v="2"/>
    <n v="154076848"/>
    <m/>
    <m/>
    <n v="20526691"/>
    <m/>
    <m/>
    <m/>
    <m/>
    <m/>
    <m/>
    <m/>
    <m/>
    <m/>
    <m/>
    <m/>
    <m/>
    <m/>
    <m/>
    <m/>
    <m/>
    <m/>
    <m/>
    <m/>
    <m/>
    <m/>
    <m/>
    <m/>
    <m/>
    <m/>
    <m/>
    <m/>
  </r>
  <r>
    <x v="2"/>
    <x v="1"/>
    <x v="25"/>
    <x v="2"/>
    <n v="230410543"/>
    <m/>
    <m/>
    <n v="15007202"/>
    <m/>
    <m/>
    <m/>
    <m/>
    <m/>
    <m/>
    <m/>
    <m/>
    <m/>
    <m/>
    <m/>
    <m/>
    <m/>
    <m/>
    <m/>
    <m/>
    <m/>
    <m/>
    <m/>
    <m/>
    <m/>
    <m/>
    <m/>
    <m/>
    <m/>
    <m/>
    <m/>
  </r>
  <r>
    <x v="2"/>
    <x v="1"/>
    <x v="26"/>
    <x v="2"/>
    <n v="10945597"/>
    <m/>
    <m/>
    <n v="8702284"/>
    <m/>
    <m/>
    <m/>
    <m/>
    <m/>
    <m/>
    <m/>
    <m/>
    <m/>
    <m/>
    <m/>
    <m/>
    <m/>
    <m/>
    <m/>
    <m/>
    <m/>
    <m/>
    <m/>
    <m/>
    <m/>
    <m/>
    <m/>
    <m/>
    <m/>
    <m/>
    <m/>
  </r>
  <r>
    <x v="2"/>
    <x v="1"/>
    <x v="27"/>
    <x v="2"/>
    <n v="30783114"/>
    <m/>
    <m/>
    <n v="11757372"/>
    <m/>
    <m/>
    <m/>
    <m/>
    <m/>
    <m/>
    <m/>
    <m/>
    <m/>
    <m/>
    <m/>
    <m/>
    <m/>
    <m/>
    <m/>
    <m/>
    <m/>
    <m/>
    <m/>
    <m/>
    <m/>
    <m/>
    <m/>
    <m/>
    <m/>
    <m/>
    <m/>
  </r>
  <r>
    <x v="2"/>
    <x v="0"/>
    <x v="0"/>
    <x v="3"/>
    <m/>
    <m/>
    <m/>
    <m/>
    <m/>
    <m/>
    <m/>
    <m/>
    <m/>
    <m/>
    <m/>
    <m/>
    <m/>
    <m/>
    <m/>
    <m/>
    <m/>
    <m/>
    <m/>
    <m/>
    <m/>
    <m/>
    <m/>
    <m/>
    <m/>
    <m/>
    <m/>
    <m/>
    <m/>
    <m/>
    <m/>
  </r>
  <r>
    <x v="2"/>
    <x v="0"/>
    <x v="1"/>
    <x v="3"/>
    <m/>
    <m/>
    <m/>
    <m/>
    <m/>
    <m/>
    <m/>
    <m/>
    <m/>
    <m/>
    <m/>
    <m/>
    <m/>
    <m/>
    <m/>
    <m/>
    <m/>
    <m/>
    <m/>
    <m/>
    <m/>
    <m/>
    <m/>
    <m/>
    <m/>
    <m/>
    <m/>
    <m/>
    <m/>
    <m/>
    <m/>
  </r>
  <r>
    <x v="2"/>
    <x v="0"/>
    <x v="2"/>
    <x v="3"/>
    <m/>
    <m/>
    <m/>
    <m/>
    <m/>
    <m/>
    <m/>
    <m/>
    <m/>
    <m/>
    <m/>
    <m/>
    <m/>
    <m/>
    <m/>
    <m/>
    <m/>
    <m/>
    <m/>
    <m/>
    <m/>
    <m/>
    <m/>
    <m/>
    <m/>
    <m/>
    <m/>
    <m/>
    <m/>
    <m/>
    <m/>
  </r>
  <r>
    <x v="2"/>
    <x v="0"/>
    <x v="3"/>
    <x v="3"/>
    <m/>
    <m/>
    <m/>
    <n v="601800"/>
    <m/>
    <m/>
    <m/>
    <m/>
    <m/>
    <m/>
    <m/>
    <m/>
    <m/>
    <m/>
    <m/>
    <m/>
    <m/>
    <m/>
    <m/>
    <m/>
    <m/>
    <m/>
    <m/>
    <m/>
    <m/>
    <m/>
    <m/>
    <m/>
    <m/>
    <m/>
    <m/>
  </r>
  <r>
    <x v="2"/>
    <x v="0"/>
    <x v="4"/>
    <x v="3"/>
    <m/>
    <m/>
    <m/>
    <n v="451800"/>
    <m/>
    <m/>
    <m/>
    <m/>
    <m/>
    <m/>
    <m/>
    <m/>
    <m/>
    <m/>
    <m/>
    <m/>
    <m/>
    <m/>
    <m/>
    <m/>
    <m/>
    <m/>
    <m/>
    <m/>
    <m/>
    <m/>
    <m/>
    <m/>
    <m/>
    <m/>
    <m/>
  </r>
  <r>
    <x v="2"/>
    <x v="0"/>
    <x v="5"/>
    <x v="3"/>
    <m/>
    <m/>
    <m/>
    <m/>
    <m/>
    <m/>
    <m/>
    <m/>
    <m/>
    <m/>
    <m/>
    <m/>
    <m/>
    <m/>
    <m/>
    <m/>
    <m/>
    <m/>
    <m/>
    <m/>
    <m/>
    <m/>
    <m/>
    <m/>
    <m/>
    <m/>
    <m/>
    <m/>
    <m/>
    <m/>
    <m/>
  </r>
  <r>
    <x v="2"/>
    <x v="0"/>
    <x v="6"/>
    <x v="3"/>
    <m/>
    <m/>
    <m/>
    <m/>
    <m/>
    <m/>
    <m/>
    <m/>
    <m/>
    <m/>
    <m/>
    <m/>
    <m/>
    <m/>
    <m/>
    <m/>
    <m/>
    <m/>
    <m/>
    <m/>
    <m/>
    <m/>
    <m/>
    <m/>
    <m/>
    <m/>
    <m/>
    <m/>
    <m/>
    <m/>
    <m/>
  </r>
  <r>
    <x v="2"/>
    <x v="0"/>
    <x v="7"/>
    <x v="3"/>
    <m/>
    <m/>
    <m/>
    <n v="451800"/>
    <m/>
    <m/>
    <m/>
    <m/>
    <m/>
    <m/>
    <m/>
    <m/>
    <m/>
    <m/>
    <m/>
    <m/>
    <m/>
    <m/>
    <m/>
    <m/>
    <m/>
    <m/>
    <m/>
    <m/>
    <m/>
    <m/>
    <m/>
    <m/>
    <m/>
    <m/>
    <m/>
  </r>
  <r>
    <x v="2"/>
    <x v="0"/>
    <x v="8"/>
    <x v="3"/>
    <m/>
    <m/>
    <m/>
    <m/>
    <m/>
    <m/>
    <m/>
    <m/>
    <m/>
    <m/>
    <m/>
    <m/>
    <m/>
    <m/>
    <m/>
    <m/>
    <m/>
    <m/>
    <m/>
    <m/>
    <m/>
    <m/>
    <m/>
    <m/>
    <m/>
    <m/>
    <m/>
    <m/>
    <m/>
    <m/>
    <m/>
  </r>
  <r>
    <x v="2"/>
    <x v="0"/>
    <x v="9"/>
    <x v="3"/>
    <m/>
    <m/>
    <m/>
    <n v="451800"/>
    <m/>
    <m/>
    <m/>
    <m/>
    <m/>
    <m/>
    <m/>
    <m/>
    <m/>
    <m/>
    <m/>
    <m/>
    <m/>
    <m/>
    <m/>
    <m/>
    <m/>
    <m/>
    <m/>
    <m/>
    <m/>
    <m/>
    <m/>
    <m/>
    <m/>
    <m/>
    <m/>
  </r>
  <r>
    <x v="2"/>
    <x v="0"/>
    <x v="10"/>
    <x v="3"/>
    <m/>
    <m/>
    <m/>
    <n v="601800"/>
    <m/>
    <m/>
    <m/>
    <m/>
    <m/>
    <m/>
    <m/>
    <m/>
    <m/>
    <m/>
    <m/>
    <m/>
    <m/>
    <m/>
    <m/>
    <m/>
    <m/>
    <m/>
    <m/>
    <m/>
    <m/>
    <m/>
    <m/>
    <m/>
    <m/>
    <m/>
    <m/>
  </r>
  <r>
    <x v="2"/>
    <x v="0"/>
    <x v="11"/>
    <x v="3"/>
    <m/>
    <m/>
    <m/>
    <n v="601800"/>
    <m/>
    <m/>
    <m/>
    <m/>
    <m/>
    <m/>
    <m/>
    <m/>
    <m/>
    <m/>
    <m/>
    <m/>
    <m/>
    <m/>
    <m/>
    <m/>
    <m/>
    <m/>
    <m/>
    <m/>
    <m/>
    <m/>
    <m/>
    <m/>
    <m/>
    <m/>
    <m/>
  </r>
  <r>
    <x v="2"/>
    <x v="0"/>
    <x v="12"/>
    <x v="3"/>
    <m/>
    <m/>
    <m/>
    <n v="451800"/>
    <m/>
    <m/>
    <m/>
    <m/>
    <m/>
    <m/>
    <m/>
    <m/>
    <m/>
    <m/>
    <m/>
    <m/>
    <m/>
    <m/>
    <m/>
    <m/>
    <m/>
    <m/>
    <m/>
    <m/>
    <m/>
    <m/>
    <m/>
    <m/>
    <m/>
    <m/>
    <m/>
  </r>
  <r>
    <x v="2"/>
    <x v="0"/>
    <x v="13"/>
    <x v="3"/>
    <m/>
    <m/>
    <m/>
    <n v="601800"/>
    <m/>
    <m/>
    <m/>
    <m/>
    <m/>
    <m/>
    <m/>
    <m/>
    <m/>
    <m/>
    <m/>
    <m/>
    <m/>
    <m/>
    <m/>
    <m/>
    <m/>
    <m/>
    <m/>
    <m/>
    <m/>
    <m/>
    <m/>
    <m/>
    <m/>
    <m/>
    <m/>
  </r>
  <r>
    <x v="2"/>
    <x v="0"/>
    <x v="14"/>
    <x v="3"/>
    <m/>
    <m/>
    <m/>
    <m/>
    <m/>
    <m/>
    <m/>
    <m/>
    <m/>
    <m/>
    <m/>
    <m/>
    <m/>
    <m/>
    <m/>
    <m/>
    <m/>
    <m/>
    <m/>
    <m/>
    <m/>
    <m/>
    <m/>
    <m/>
    <m/>
    <m/>
    <m/>
    <m/>
    <m/>
    <m/>
    <m/>
  </r>
  <r>
    <x v="2"/>
    <x v="1"/>
    <x v="15"/>
    <x v="3"/>
    <m/>
    <m/>
    <m/>
    <n v="451800"/>
    <m/>
    <m/>
    <m/>
    <m/>
    <m/>
    <m/>
    <m/>
    <m/>
    <m/>
    <m/>
    <m/>
    <m/>
    <m/>
    <m/>
    <m/>
    <m/>
    <m/>
    <m/>
    <m/>
    <m/>
    <m/>
    <m/>
    <m/>
    <m/>
    <m/>
    <m/>
    <m/>
  </r>
  <r>
    <x v="2"/>
    <x v="1"/>
    <x v="16"/>
    <x v="3"/>
    <m/>
    <m/>
    <m/>
    <n v="601800"/>
    <m/>
    <m/>
    <m/>
    <m/>
    <m/>
    <m/>
    <m/>
    <m/>
    <m/>
    <m/>
    <m/>
    <m/>
    <m/>
    <m/>
    <m/>
    <m/>
    <m/>
    <m/>
    <m/>
    <m/>
    <m/>
    <m/>
    <m/>
    <m/>
    <m/>
    <m/>
    <m/>
  </r>
  <r>
    <x v="2"/>
    <x v="1"/>
    <x v="17"/>
    <x v="3"/>
    <m/>
    <m/>
    <m/>
    <m/>
    <m/>
    <m/>
    <m/>
    <m/>
    <m/>
    <m/>
    <m/>
    <m/>
    <m/>
    <m/>
    <m/>
    <m/>
    <m/>
    <m/>
    <m/>
    <m/>
    <m/>
    <m/>
    <m/>
    <m/>
    <m/>
    <m/>
    <m/>
    <m/>
    <m/>
    <m/>
    <m/>
  </r>
  <r>
    <x v="2"/>
    <x v="1"/>
    <x v="18"/>
    <x v="3"/>
    <m/>
    <m/>
    <m/>
    <m/>
    <m/>
    <m/>
    <m/>
    <m/>
    <m/>
    <m/>
    <m/>
    <m/>
    <m/>
    <m/>
    <m/>
    <m/>
    <m/>
    <m/>
    <m/>
    <m/>
    <m/>
    <m/>
    <m/>
    <m/>
    <m/>
    <m/>
    <m/>
    <m/>
    <m/>
    <m/>
    <m/>
  </r>
  <r>
    <x v="2"/>
    <x v="1"/>
    <x v="19"/>
    <x v="3"/>
    <m/>
    <m/>
    <m/>
    <m/>
    <m/>
    <m/>
    <m/>
    <m/>
    <m/>
    <m/>
    <m/>
    <m/>
    <m/>
    <m/>
    <m/>
    <m/>
    <m/>
    <m/>
    <m/>
    <m/>
    <m/>
    <m/>
    <m/>
    <m/>
    <m/>
    <m/>
    <m/>
    <m/>
    <m/>
    <m/>
    <m/>
  </r>
  <r>
    <x v="2"/>
    <x v="1"/>
    <x v="20"/>
    <x v="3"/>
    <m/>
    <m/>
    <m/>
    <m/>
    <m/>
    <m/>
    <m/>
    <m/>
    <m/>
    <m/>
    <m/>
    <m/>
    <m/>
    <m/>
    <m/>
    <m/>
    <m/>
    <m/>
    <m/>
    <m/>
    <m/>
    <m/>
    <m/>
    <m/>
    <m/>
    <m/>
    <m/>
    <m/>
    <m/>
    <m/>
    <m/>
  </r>
  <r>
    <x v="2"/>
    <x v="1"/>
    <x v="21"/>
    <x v="3"/>
    <m/>
    <m/>
    <m/>
    <m/>
    <m/>
    <m/>
    <m/>
    <m/>
    <m/>
    <m/>
    <m/>
    <m/>
    <m/>
    <m/>
    <m/>
    <m/>
    <m/>
    <m/>
    <m/>
    <m/>
    <m/>
    <m/>
    <m/>
    <m/>
    <m/>
    <m/>
    <m/>
    <m/>
    <m/>
    <m/>
    <m/>
  </r>
  <r>
    <x v="2"/>
    <x v="1"/>
    <x v="22"/>
    <x v="3"/>
    <m/>
    <m/>
    <m/>
    <n v="601800"/>
    <m/>
    <m/>
    <m/>
    <m/>
    <m/>
    <m/>
    <m/>
    <m/>
    <m/>
    <m/>
    <m/>
    <m/>
    <m/>
    <m/>
    <m/>
    <m/>
    <m/>
    <m/>
    <m/>
    <m/>
    <m/>
    <m/>
    <m/>
    <m/>
    <m/>
    <m/>
    <m/>
  </r>
  <r>
    <x v="2"/>
    <x v="1"/>
    <x v="23"/>
    <x v="3"/>
    <m/>
    <m/>
    <m/>
    <m/>
    <m/>
    <m/>
    <m/>
    <m/>
    <m/>
    <m/>
    <m/>
    <m/>
    <m/>
    <m/>
    <m/>
    <m/>
    <m/>
    <m/>
    <m/>
    <m/>
    <m/>
    <m/>
    <m/>
    <m/>
    <m/>
    <m/>
    <m/>
    <m/>
    <m/>
    <m/>
    <m/>
  </r>
  <r>
    <x v="2"/>
    <x v="1"/>
    <x v="24"/>
    <x v="3"/>
    <m/>
    <m/>
    <m/>
    <m/>
    <m/>
    <m/>
    <m/>
    <m/>
    <m/>
    <m/>
    <m/>
    <m/>
    <m/>
    <m/>
    <m/>
    <m/>
    <m/>
    <m/>
    <m/>
    <m/>
    <m/>
    <m/>
    <m/>
    <m/>
    <m/>
    <m/>
    <m/>
    <m/>
    <m/>
    <m/>
    <m/>
  </r>
  <r>
    <x v="2"/>
    <x v="1"/>
    <x v="25"/>
    <x v="3"/>
    <m/>
    <m/>
    <m/>
    <m/>
    <m/>
    <m/>
    <m/>
    <m/>
    <m/>
    <m/>
    <m/>
    <m/>
    <m/>
    <m/>
    <m/>
    <m/>
    <m/>
    <m/>
    <m/>
    <m/>
    <m/>
    <m/>
    <m/>
    <m/>
    <m/>
    <m/>
    <m/>
    <m/>
    <m/>
    <m/>
    <m/>
  </r>
  <r>
    <x v="2"/>
    <x v="1"/>
    <x v="26"/>
    <x v="3"/>
    <m/>
    <m/>
    <m/>
    <m/>
    <m/>
    <m/>
    <m/>
    <m/>
    <m/>
    <m/>
    <m/>
    <m/>
    <m/>
    <m/>
    <m/>
    <m/>
    <m/>
    <m/>
    <m/>
    <m/>
    <m/>
    <m/>
    <m/>
    <m/>
    <m/>
    <m/>
    <m/>
    <m/>
    <m/>
    <m/>
    <m/>
  </r>
  <r>
    <x v="2"/>
    <x v="1"/>
    <x v="27"/>
    <x v="3"/>
    <m/>
    <m/>
    <m/>
    <m/>
    <m/>
    <m/>
    <m/>
    <m/>
    <m/>
    <m/>
    <m/>
    <m/>
    <m/>
    <m/>
    <m/>
    <m/>
    <m/>
    <m/>
    <m/>
    <m/>
    <m/>
    <m/>
    <m/>
    <m/>
    <m/>
    <m/>
    <m/>
    <m/>
    <m/>
    <m/>
    <m/>
  </r>
  <r>
    <x v="2"/>
    <x v="0"/>
    <x v="0"/>
    <x v="4"/>
    <n v="7514855"/>
    <m/>
    <m/>
    <m/>
    <m/>
    <m/>
    <m/>
    <m/>
    <m/>
    <m/>
    <m/>
    <m/>
    <m/>
    <m/>
    <m/>
    <m/>
    <m/>
    <m/>
    <m/>
    <m/>
    <m/>
    <m/>
    <m/>
    <m/>
    <m/>
    <m/>
    <m/>
    <m/>
    <m/>
    <m/>
    <m/>
  </r>
  <r>
    <x v="2"/>
    <x v="0"/>
    <x v="1"/>
    <x v="4"/>
    <n v="11949368"/>
    <n v="8799996"/>
    <m/>
    <m/>
    <m/>
    <m/>
    <m/>
    <m/>
    <m/>
    <m/>
    <m/>
    <m/>
    <m/>
    <m/>
    <m/>
    <m/>
    <m/>
    <m/>
    <m/>
    <m/>
    <m/>
    <m/>
    <m/>
    <m/>
    <m/>
    <m/>
    <m/>
    <m/>
    <m/>
    <m/>
    <m/>
  </r>
  <r>
    <x v="2"/>
    <x v="0"/>
    <x v="2"/>
    <x v="4"/>
    <n v="5846824"/>
    <n v="6761936"/>
    <m/>
    <m/>
    <m/>
    <m/>
    <m/>
    <m/>
    <m/>
    <m/>
    <m/>
    <m/>
    <m/>
    <m/>
    <m/>
    <m/>
    <m/>
    <m/>
    <m/>
    <m/>
    <m/>
    <m/>
    <m/>
    <m/>
    <m/>
    <m/>
    <m/>
    <m/>
    <m/>
    <m/>
    <m/>
  </r>
  <r>
    <x v="2"/>
    <x v="0"/>
    <x v="3"/>
    <x v="4"/>
    <n v="6148303"/>
    <m/>
    <m/>
    <m/>
    <m/>
    <m/>
    <m/>
    <m/>
    <m/>
    <m/>
    <m/>
    <m/>
    <m/>
    <m/>
    <m/>
    <m/>
    <m/>
    <m/>
    <m/>
    <m/>
    <m/>
    <m/>
    <m/>
    <m/>
    <m/>
    <m/>
    <m/>
    <m/>
    <m/>
    <m/>
    <m/>
  </r>
  <r>
    <x v="2"/>
    <x v="0"/>
    <x v="4"/>
    <x v="4"/>
    <n v="6476435"/>
    <n v="4432603"/>
    <m/>
    <m/>
    <m/>
    <m/>
    <m/>
    <m/>
    <m/>
    <m/>
    <m/>
    <m/>
    <m/>
    <m/>
    <m/>
    <m/>
    <m/>
    <m/>
    <m/>
    <m/>
    <m/>
    <m/>
    <m/>
    <m/>
    <m/>
    <m/>
    <m/>
    <m/>
    <m/>
    <m/>
    <m/>
  </r>
  <r>
    <x v="2"/>
    <x v="0"/>
    <x v="5"/>
    <x v="4"/>
    <n v="6514286"/>
    <n v="4554543"/>
    <m/>
    <m/>
    <m/>
    <m/>
    <m/>
    <m/>
    <m/>
    <m/>
    <m/>
    <m/>
    <m/>
    <m/>
    <m/>
    <m/>
    <m/>
    <m/>
    <m/>
    <m/>
    <m/>
    <m/>
    <m/>
    <m/>
    <m/>
    <m/>
    <m/>
    <m/>
    <m/>
    <m/>
    <m/>
  </r>
  <r>
    <x v="2"/>
    <x v="0"/>
    <x v="6"/>
    <x v="4"/>
    <n v="8257524"/>
    <m/>
    <m/>
    <m/>
    <m/>
    <m/>
    <m/>
    <m/>
    <m/>
    <m/>
    <m/>
    <m/>
    <m/>
    <m/>
    <m/>
    <m/>
    <m/>
    <m/>
    <m/>
    <m/>
    <m/>
    <m/>
    <m/>
    <m/>
    <m/>
    <m/>
    <m/>
    <m/>
    <m/>
    <m/>
    <m/>
  </r>
  <r>
    <x v="2"/>
    <x v="0"/>
    <x v="7"/>
    <x v="4"/>
    <m/>
    <m/>
    <m/>
    <m/>
    <m/>
    <m/>
    <m/>
    <m/>
    <m/>
    <m/>
    <m/>
    <m/>
    <m/>
    <m/>
    <m/>
    <m/>
    <m/>
    <m/>
    <m/>
    <m/>
    <m/>
    <m/>
    <m/>
    <m/>
    <m/>
    <m/>
    <m/>
    <m/>
    <m/>
    <m/>
    <m/>
  </r>
  <r>
    <x v="2"/>
    <x v="0"/>
    <x v="8"/>
    <x v="4"/>
    <n v="21740275"/>
    <n v="5439639"/>
    <m/>
    <m/>
    <m/>
    <m/>
    <m/>
    <m/>
    <m/>
    <m/>
    <m/>
    <m/>
    <m/>
    <m/>
    <m/>
    <m/>
    <m/>
    <m/>
    <m/>
    <m/>
    <m/>
    <m/>
    <m/>
    <m/>
    <m/>
    <m/>
    <m/>
    <m/>
    <m/>
    <m/>
    <m/>
  </r>
  <r>
    <x v="2"/>
    <x v="0"/>
    <x v="9"/>
    <x v="4"/>
    <m/>
    <n v="4714619"/>
    <m/>
    <m/>
    <m/>
    <m/>
    <m/>
    <m/>
    <m/>
    <m/>
    <m/>
    <m/>
    <m/>
    <m/>
    <m/>
    <m/>
    <m/>
    <m/>
    <m/>
    <m/>
    <m/>
    <m/>
    <m/>
    <m/>
    <m/>
    <m/>
    <m/>
    <m/>
    <m/>
    <m/>
    <m/>
  </r>
  <r>
    <x v="2"/>
    <x v="0"/>
    <x v="10"/>
    <x v="4"/>
    <n v="22907436"/>
    <m/>
    <m/>
    <m/>
    <m/>
    <m/>
    <m/>
    <m/>
    <m/>
    <m/>
    <m/>
    <m/>
    <m/>
    <m/>
    <m/>
    <m/>
    <m/>
    <m/>
    <m/>
    <m/>
    <m/>
    <m/>
    <m/>
    <m/>
    <m/>
    <m/>
    <m/>
    <m/>
    <m/>
    <m/>
    <m/>
  </r>
  <r>
    <x v="2"/>
    <x v="0"/>
    <x v="11"/>
    <x v="4"/>
    <n v="24243383"/>
    <m/>
    <m/>
    <m/>
    <m/>
    <m/>
    <m/>
    <m/>
    <m/>
    <m/>
    <m/>
    <m/>
    <m/>
    <m/>
    <m/>
    <m/>
    <m/>
    <m/>
    <m/>
    <m/>
    <m/>
    <m/>
    <m/>
    <m/>
    <m/>
    <m/>
    <m/>
    <m/>
    <m/>
    <m/>
    <m/>
  </r>
  <r>
    <x v="2"/>
    <x v="0"/>
    <x v="12"/>
    <x v="4"/>
    <n v="8604250"/>
    <n v="8545147"/>
    <m/>
    <m/>
    <m/>
    <m/>
    <m/>
    <m/>
    <m/>
    <m/>
    <m/>
    <m/>
    <m/>
    <m/>
    <m/>
    <m/>
    <m/>
    <m/>
    <m/>
    <m/>
    <m/>
    <m/>
    <m/>
    <m/>
    <m/>
    <m/>
    <m/>
    <m/>
    <m/>
    <m/>
    <m/>
  </r>
  <r>
    <x v="2"/>
    <x v="0"/>
    <x v="13"/>
    <x v="4"/>
    <n v="9798917"/>
    <m/>
    <m/>
    <m/>
    <m/>
    <m/>
    <m/>
    <m/>
    <m/>
    <m/>
    <m/>
    <m/>
    <m/>
    <m/>
    <m/>
    <m/>
    <m/>
    <m/>
    <m/>
    <m/>
    <m/>
    <m/>
    <m/>
    <m/>
    <m/>
    <m/>
    <m/>
    <m/>
    <m/>
    <m/>
    <m/>
  </r>
  <r>
    <x v="2"/>
    <x v="0"/>
    <x v="14"/>
    <x v="4"/>
    <n v="9851045"/>
    <m/>
    <m/>
    <m/>
    <m/>
    <m/>
    <m/>
    <m/>
    <m/>
    <m/>
    <m/>
    <m/>
    <m/>
    <m/>
    <m/>
    <m/>
    <m/>
    <m/>
    <m/>
    <m/>
    <m/>
    <m/>
    <m/>
    <m/>
    <m/>
    <m/>
    <m/>
    <m/>
    <m/>
    <m/>
    <m/>
  </r>
  <r>
    <x v="2"/>
    <x v="1"/>
    <x v="15"/>
    <x v="4"/>
    <n v="6186889"/>
    <n v="1750000"/>
    <m/>
    <m/>
    <m/>
    <m/>
    <m/>
    <m/>
    <m/>
    <m/>
    <m/>
    <m/>
    <m/>
    <m/>
    <m/>
    <m/>
    <m/>
    <m/>
    <m/>
    <m/>
    <m/>
    <m/>
    <m/>
    <m/>
    <m/>
    <m/>
    <m/>
    <m/>
    <m/>
    <m/>
    <m/>
  </r>
  <r>
    <x v="2"/>
    <x v="1"/>
    <x v="16"/>
    <x v="4"/>
    <n v="12659662"/>
    <n v="65494641"/>
    <m/>
    <m/>
    <m/>
    <m/>
    <m/>
    <m/>
    <m/>
    <m/>
    <m/>
    <m/>
    <m/>
    <m/>
    <m/>
    <m/>
    <m/>
    <m/>
    <m/>
    <m/>
    <m/>
    <m/>
    <m/>
    <m/>
    <m/>
    <m/>
    <m/>
    <m/>
    <m/>
    <m/>
    <m/>
  </r>
  <r>
    <x v="2"/>
    <x v="1"/>
    <x v="17"/>
    <x v="4"/>
    <n v="31565071"/>
    <n v="67167218"/>
    <m/>
    <m/>
    <m/>
    <m/>
    <m/>
    <m/>
    <m/>
    <m/>
    <m/>
    <m/>
    <m/>
    <m/>
    <m/>
    <m/>
    <m/>
    <m/>
    <m/>
    <m/>
    <m/>
    <m/>
    <m/>
    <m/>
    <m/>
    <m/>
    <m/>
    <m/>
    <m/>
    <m/>
    <m/>
  </r>
  <r>
    <x v="2"/>
    <x v="1"/>
    <x v="18"/>
    <x v="4"/>
    <m/>
    <m/>
    <m/>
    <m/>
    <m/>
    <m/>
    <m/>
    <m/>
    <m/>
    <m/>
    <m/>
    <m/>
    <m/>
    <m/>
    <m/>
    <m/>
    <m/>
    <m/>
    <m/>
    <m/>
    <m/>
    <m/>
    <m/>
    <m/>
    <m/>
    <m/>
    <m/>
    <m/>
    <m/>
    <m/>
    <m/>
  </r>
  <r>
    <x v="2"/>
    <x v="1"/>
    <x v="19"/>
    <x v="4"/>
    <n v="6034653"/>
    <n v="41251188"/>
    <m/>
    <m/>
    <m/>
    <m/>
    <m/>
    <m/>
    <m/>
    <m/>
    <m/>
    <m/>
    <m/>
    <m/>
    <m/>
    <m/>
    <m/>
    <m/>
    <m/>
    <m/>
    <m/>
    <m/>
    <m/>
    <m/>
    <m/>
    <m/>
    <m/>
    <m/>
    <m/>
    <m/>
    <m/>
  </r>
  <r>
    <x v="2"/>
    <x v="1"/>
    <x v="20"/>
    <x v="4"/>
    <n v="6743539"/>
    <n v="22996383"/>
    <m/>
    <m/>
    <m/>
    <m/>
    <m/>
    <m/>
    <m/>
    <m/>
    <m/>
    <m/>
    <m/>
    <m/>
    <m/>
    <m/>
    <m/>
    <m/>
    <m/>
    <m/>
    <m/>
    <m/>
    <m/>
    <m/>
    <m/>
    <m/>
    <m/>
    <m/>
    <m/>
    <m/>
    <m/>
  </r>
  <r>
    <x v="2"/>
    <x v="1"/>
    <x v="21"/>
    <x v="4"/>
    <n v="22221480"/>
    <n v="48369452"/>
    <m/>
    <m/>
    <m/>
    <m/>
    <m/>
    <m/>
    <m/>
    <m/>
    <m/>
    <m/>
    <m/>
    <m/>
    <m/>
    <m/>
    <m/>
    <m/>
    <m/>
    <m/>
    <m/>
    <m/>
    <m/>
    <m/>
    <m/>
    <m/>
    <m/>
    <m/>
    <m/>
    <m/>
    <m/>
  </r>
  <r>
    <x v="2"/>
    <x v="1"/>
    <x v="22"/>
    <x v="4"/>
    <m/>
    <n v="50797348"/>
    <m/>
    <m/>
    <m/>
    <m/>
    <m/>
    <m/>
    <m/>
    <m/>
    <m/>
    <m/>
    <m/>
    <m/>
    <m/>
    <m/>
    <m/>
    <m/>
    <m/>
    <m/>
    <m/>
    <m/>
    <m/>
    <m/>
    <m/>
    <m/>
    <m/>
    <m/>
    <m/>
    <m/>
    <m/>
  </r>
  <r>
    <x v="2"/>
    <x v="1"/>
    <x v="23"/>
    <x v="4"/>
    <n v="5831008"/>
    <n v="10611924"/>
    <m/>
    <m/>
    <m/>
    <m/>
    <m/>
    <m/>
    <m/>
    <m/>
    <m/>
    <m/>
    <m/>
    <m/>
    <m/>
    <m/>
    <m/>
    <m/>
    <m/>
    <m/>
    <m/>
    <m/>
    <m/>
    <m/>
    <m/>
    <m/>
    <m/>
    <m/>
    <m/>
    <m/>
    <m/>
  </r>
  <r>
    <x v="2"/>
    <x v="1"/>
    <x v="24"/>
    <x v="4"/>
    <n v="27862823"/>
    <n v="40391037"/>
    <m/>
    <m/>
    <m/>
    <m/>
    <m/>
    <m/>
    <m/>
    <m/>
    <m/>
    <m/>
    <m/>
    <m/>
    <m/>
    <m/>
    <m/>
    <m/>
    <m/>
    <m/>
    <m/>
    <m/>
    <m/>
    <m/>
    <m/>
    <m/>
    <m/>
    <m/>
    <m/>
    <m/>
    <m/>
  </r>
  <r>
    <x v="2"/>
    <x v="1"/>
    <x v="25"/>
    <x v="4"/>
    <n v="9523945"/>
    <n v="28002146"/>
    <m/>
    <m/>
    <m/>
    <m/>
    <m/>
    <m/>
    <m/>
    <m/>
    <m/>
    <m/>
    <m/>
    <m/>
    <m/>
    <m/>
    <m/>
    <m/>
    <m/>
    <m/>
    <m/>
    <m/>
    <m/>
    <m/>
    <m/>
    <m/>
    <m/>
    <m/>
    <m/>
    <m/>
    <m/>
  </r>
  <r>
    <x v="2"/>
    <x v="1"/>
    <x v="26"/>
    <x v="4"/>
    <n v="6507849"/>
    <n v="22565191"/>
    <m/>
    <m/>
    <m/>
    <m/>
    <m/>
    <m/>
    <m/>
    <m/>
    <m/>
    <m/>
    <m/>
    <m/>
    <m/>
    <m/>
    <m/>
    <m/>
    <m/>
    <m/>
    <m/>
    <m/>
    <m/>
    <m/>
    <m/>
    <m/>
    <m/>
    <m/>
    <m/>
    <m/>
    <m/>
  </r>
  <r>
    <x v="2"/>
    <x v="1"/>
    <x v="27"/>
    <x v="4"/>
    <n v="21134735"/>
    <n v="42861476"/>
    <m/>
    <m/>
    <m/>
    <m/>
    <m/>
    <m/>
    <m/>
    <m/>
    <m/>
    <m/>
    <m/>
    <m/>
    <m/>
    <m/>
    <m/>
    <m/>
    <m/>
    <m/>
    <m/>
    <m/>
    <m/>
    <m/>
    <m/>
    <m/>
    <m/>
    <m/>
    <m/>
    <m/>
    <m/>
  </r>
  <r>
    <x v="2"/>
    <x v="0"/>
    <x v="0"/>
    <x v="5"/>
    <m/>
    <n v="6052374"/>
    <m/>
    <n v="166500"/>
    <m/>
    <m/>
    <m/>
    <m/>
    <m/>
    <m/>
    <m/>
    <m/>
    <m/>
    <m/>
    <m/>
    <m/>
    <m/>
    <m/>
    <m/>
    <m/>
    <m/>
    <m/>
    <m/>
    <m/>
    <m/>
    <m/>
    <m/>
    <m/>
    <m/>
    <m/>
    <m/>
  </r>
  <r>
    <x v="2"/>
    <x v="0"/>
    <x v="1"/>
    <x v="5"/>
    <m/>
    <n v="4913305"/>
    <m/>
    <n v="687500"/>
    <m/>
    <m/>
    <m/>
    <m/>
    <m/>
    <m/>
    <m/>
    <m/>
    <m/>
    <m/>
    <m/>
    <m/>
    <m/>
    <m/>
    <m/>
    <m/>
    <m/>
    <m/>
    <m/>
    <m/>
    <m/>
    <m/>
    <m/>
    <m/>
    <m/>
    <m/>
    <m/>
  </r>
  <r>
    <x v="2"/>
    <x v="0"/>
    <x v="2"/>
    <x v="5"/>
    <m/>
    <n v="3630319"/>
    <m/>
    <n v="774900"/>
    <m/>
    <m/>
    <m/>
    <m/>
    <m/>
    <m/>
    <m/>
    <m/>
    <m/>
    <m/>
    <m/>
    <m/>
    <m/>
    <m/>
    <m/>
    <m/>
    <m/>
    <m/>
    <m/>
    <m/>
    <m/>
    <m/>
    <m/>
    <m/>
    <m/>
    <m/>
    <m/>
  </r>
  <r>
    <x v="2"/>
    <x v="0"/>
    <x v="3"/>
    <x v="5"/>
    <m/>
    <n v="2909144"/>
    <m/>
    <n v="356800"/>
    <m/>
    <m/>
    <m/>
    <m/>
    <m/>
    <m/>
    <m/>
    <m/>
    <m/>
    <m/>
    <m/>
    <m/>
    <m/>
    <m/>
    <m/>
    <m/>
    <m/>
    <m/>
    <m/>
    <m/>
    <m/>
    <m/>
    <m/>
    <m/>
    <m/>
    <m/>
    <m/>
  </r>
  <r>
    <x v="2"/>
    <x v="0"/>
    <x v="4"/>
    <x v="5"/>
    <m/>
    <m/>
    <m/>
    <n v="342600"/>
    <m/>
    <m/>
    <m/>
    <m/>
    <m/>
    <m/>
    <m/>
    <m/>
    <m/>
    <m/>
    <m/>
    <m/>
    <m/>
    <m/>
    <m/>
    <m/>
    <m/>
    <m/>
    <m/>
    <m/>
    <m/>
    <m/>
    <m/>
    <m/>
    <m/>
    <m/>
    <m/>
  </r>
  <r>
    <x v="2"/>
    <x v="0"/>
    <x v="5"/>
    <x v="5"/>
    <m/>
    <n v="5885752"/>
    <m/>
    <n v="427800"/>
    <m/>
    <m/>
    <m/>
    <m/>
    <m/>
    <m/>
    <m/>
    <m/>
    <m/>
    <m/>
    <m/>
    <m/>
    <m/>
    <m/>
    <m/>
    <m/>
    <m/>
    <m/>
    <m/>
    <m/>
    <m/>
    <m/>
    <m/>
    <m/>
    <m/>
    <m/>
    <m/>
  </r>
  <r>
    <x v="2"/>
    <x v="0"/>
    <x v="6"/>
    <x v="5"/>
    <m/>
    <m/>
    <m/>
    <n v="480700"/>
    <m/>
    <m/>
    <m/>
    <m/>
    <m/>
    <m/>
    <m/>
    <m/>
    <m/>
    <m/>
    <m/>
    <m/>
    <m/>
    <m/>
    <m/>
    <m/>
    <m/>
    <m/>
    <m/>
    <m/>
    <m/>
    <m/>
    <m/>
    <m/>
    <m/>
    <m/>
    <m/>
  </r>
  <r>
    <x v="2"/>
    <x v="0"/>
    <x v="7"/>
    <x v="5"/>
    <m/>
    <m/>
    <m/>
    <n v="335500"/>
    <m/>
    <m/>
    <m/>
    <m/>
    <m/>
    <m/>
    <m/>
    <m/>
    <m/>
    <m/>
    <m/>
    <m/>
    <m/>
    <m/>
    <m/>
    <m/>
    <m/>
    <m/>
    <m/>
    <m/>
    <m/>
    <m/>
    <m/>
    <m/>
    <m/>
    <m/>
    <m/>
  </r>
  <r>
    <x v="2"/>
    <x v="0"/>
    <x v="8"/>
    <x v="5"/>
    <m/>
    <n v="10024284"/>
    <m/>
    <n v="221000"/>
    <m/>
    <m/>
    <m/>
    <m/>
    <m/>
    <m/>
    <m/>
    <m/>
    <m/>
    <m/>
    <m/>
    <m/>
    <m/>
    <m/>
    <m/>
    <m/>
    <m/>
    <m/>
    <m/>
    <m/>
    <m/>
    <m/>
    <m/>
    <m/>
    <m/>
    <m/>
    <m/>
  </r>
  <r>
    <x v="2"/>
    <x v="0"/>
    <x v="9"/>
    <x v="5"/>
    <m/>
    <m/>
    <m/>
    <n v="371000"/>
    <m/>
    <m/>
    <m/>
    <m/>
    <m/>
    <m/>
    <m/>
    <m/>
    <m/>
    <m/>
    <m/>
    <m/>
    <m/>
    <m/>
    <m/>
    <m/>
    <m/>
    <m/>
    <m/>
    <m/>
    <m/>
    <m/>
    <m/>
    <m/>
    <m/>
    <m/>
    <m/>
  </r>
  <r>
    <x v="2"/>
    <x v="0"/>
    <x v="10"/>
    <x v="5"/>
    <m/>
    <m/>
    <m/>
    <n v="388400"/>
    <m/>
    <m/>
    <m/>
    <m/>
    <m/>
    <m/>
    <m/>
    <m/>
    <m/>
    <m/>
    <m/>
    <m/>
    <m/>
    <m/>
    <m/>
    <m/>
    <m/>
    <m/>
    <m/>
    <m/>
    <m/>
    <m/>
    <m/>
    <m/>
    <m/>
    <m/>
    <m/>
  </r>
  <r>
    <x v="2"/>
    <x v="0"/>
    <x v="11"/>
    <x v="5"/>
    <m/>
    <m/>
    <m/>
    <n v="152600"/>
    <m/>
    <m/>
    <m/>
    <m/>
    <m/>
    <m/>
    <m/>
    <m/>
    <m/>
    <m/>
    <m/>
    <m/>
    <m/>
    <m/>
    <m/>
    <m/>
    <m/>
    <m/>
    <m/>
    <m/>
    <m/>
    <m/>
    <m/>
    <m/>
    <m/>
    <m/>
    <m/>
  </r>
  <r>
    <x v="2"/>
    <x v="0"/>
    <x v="12"/>
    <x v="5"/>
    <m/>
    <n v="9087150"/>
    <m/>
    <n v="435200"/>
    <m/>
    <m/>
    <m/>
    <m/>
    <m/>
    <m/>
    <m/>
    <m/>
    <m/>
    <m/>
    <m/>
    <m/>
    <m/>
    <m/>
    <m/>
    <m/>
    <m/>
    <m/>
    <m/>
    <m/>
    <m/>
    <m/>
    <m/>
    <m/>
    <m/>
    <m/>
    <m/>
  </r>
  <r>
    <x v="2"/>
    <x v="0"/>
    <x v="13"/>
    <x v="5"/>
    <m/>
    <m/>
    <m/>
    <n v="349700"/>
    <m/>
    <m/>
    <m/>
    <m/>
    <m/>
    <m/>
    <m/>
    <m/>
    <m/>
    <m/>
    <m/>
    <m/>
    <m/>
    <m/>
    <m/>
    <m/>
    <m/>
    <m/>
    <m/>
    <m/>
    <m/>
    <m/>
    <m/>
    <m/>
    <m/>
    <m/>
    <m/>
  </r>
  <r>
    <x v="2"/>
    <x v="0"/>
    <x v="14"/>
    <x v="5"/>
    <m/>
    <m/>
    <m/>
    <n v="149700"/>
    <m/>
    <m/>
    <m/>
    <m/>
    <m/>
    <m/>
    <m/>
    <m/>
    <m/>
    <m/>
    <m/>
    <m/>
    <m/>
    <m/>
    <m/>
    <m/>
    <m/>
    <m/>
    <m/>
    <m/>
    <m/>
    <m/>
    <m/>
    <m/>
    <m/>
    <m/>
    <m/>
  </r>
  <r>
    <x v="2"/>
    <x v="1"/>
    <x v="15"/>
    <x v="5"/>
    <m/>
    <n v="6605520"/>
    <m/>
    <n v="213900"/>
    <m/>
    <m/>
    <m/>
    <m/>
    <m/>
    <m/>
    <m/>
    <m/>
    <m/>
    <m/>
    <m/>
    <m/>
    <m/>
    <m/>
    <m/>
    <m/>
    <m/>
    <m/>
    <m/>
    <m/>
    <m/>
    <m/>
    <m/>
    <m/>
    <m/>
    <m/>
    <m/>
  </r>
  <r>
    <x v="2"/>
    <x v="1"/>
    <x v="16"/>
    <x v="5"/>
    <m/>
    <n v="6007505"/>
    <m/>
    <n v="185500"/>
    <m/>
    <m/>
    <m/>
    <m/>
    <m/>
    <m/>
    <m/>
    <m/>
    <m/>
    <m/>
    <m/>
    <m/>
    <m/>
    <m/>
    <m/>
    <m/>
    <m/>
    <m/>
    <m/>
    <m/>
    <m/>
    <m/>
    <m/>
    <m/>
    <m/>
    <m/>
    <m/>
  </r>
  <r>
    <x v="2"/>
    <x v="1"/>
    <x v="17"/>
    <x v="5"/>
    <m/>
    <m/>
    <m/>
    <n v="221000"/>
    <m/>
    <m/>
    <m/>
    <m/>
    <m/>
    <m/>
    <m/>
    <m/>
    <m/>
    <m/>
    <m/>
    <m/>
    <m/>
    <m/>
    <m/>
    <m/>
    <m/>
    <m/>
    <m/>
    <m/>
    <m/>
    <m/>
    <m/>
    <m/>
    <m/>
    <m/>
    <m/>
  </r>
  <r>
    <x v="2"/>
    <x v="1"/>
    <x v="18"/>
    <x v="5"/>
    <m/>
    <n v="928970"/>
    <m/>
    <n v="157100"/>
    <m/>
    <m/>
    <m/>
    <m/>
    <m/>
    <m/>
    <m/>
    <m/>
    <m/>
    <m/>
    <m/>
    <m/>
    <m/>
    <m/>
    <m/>
    <m/>
    <m/>
    <m/>
    <m/>
    <m/>
    <m/>
    <m/>
    <m/>
    <m/>
    <m/>
    <m/>
    <m/>
  </r>
  <r>
    <x v="2"/>
    <x v="1"/>
    <x v="19"/>
    <x v="5"/>
    <m/>
    <n v="3839613"/>
    <m/>
    <n v="164200"/>
    <m/>
    <m/>
    <m/>
    <m/>
    <m/>
    <m/>
    <m/>
    <m/>
    <m/>
    <m/>
    <m/>
    <m/>
    <m/>
    <m/>
    <m/>
    <m/>
    <m/>
    <m/>
    <m/>
    <m/>
    <m/>
    <m/>
    <m/>
    <m/>
    <m/>
    <m/>
    <m/>
  </r>
  <r>
    <x v="2"/>
    <x v="1"/>
    <x v="20"/>
    <x v="5"/>
    <m/>
    <n v="4817381"/>
    <m/>
    <n v="157100"/>
    <m/>
    <m/>
    <m/>
    <m/>
    <m/>
    <m/>
    <m/>
    <m/>
    <m/>
    <m/>
    <m/>
    <m/>
    <m/>
    <m/>
    <m/>
    <m/>
    <m/>
    <m/>
    <m/>
    <m/>
    <m/>
    <m/>
    <m/>
    <m/>
    <m/>
    <m/>
    <m/>
  </r>
  <r>
    <x v="2"/>
    <x v="1"/>
    <x v="21"/>
    <x v="5"/>
    <m/>
    <m/>
    <m/>
    <n v="171300"/>
    <m/>
    <m/>
    <m/>
    <m/>
    <m/>
    <m/>
    <m/>
    <m/>
    <m/>
    <m/>
    <m/>
    <m/>
    <m/>
    <m/>
    <m/>
    <m/>
    <m/>
    <m/>
    <m/>
    <m/>
    <m/>
    <m/>
    <m/>
    <m/>
    <m/>
    <m/>
    <m/>
  </r>
  <r>
    <x v="2"/>
    <x v="1"/>
    <x v="22"/>
    <x v="5"/>
    <m/>
    <m/>
    <m/>
    <n v="242300"/>
    <m/>
    <m/>
    <m/>
    <m/>
    <m/>
    <m/>
    <m/>
    <m/>
    <m/>
    <m/>
    <m/>
    <m/>
    <m/>
    <m/>
    <m/>
    <m/>
    <m/>
    <m/>
    <m/>
    <m/>
    <m/>
    <m/>
    <m/>
    <m/>
    <m/>
    <m/>
    <m/>
  </r>
  <r>
    <x v="2"/>
    <x v="1"/>
    <x v="23"/>
    <x v="5"/>
    <m/>
    <m/>
    <m/>
    <n v="185500"/>
    <m/>
    <m/>
    <m/>
    <m/>
    <m/>
    <m/>
    <m/>
    <m/>
    <m/>
    <m/>
    <m/>
    <m/>
    <m/>
    <m/>
    <m/>
    <m/>
    <m/>
    <m/>
    <m/>
    <m/>
    <m/>
    <m/>
    <m/>
    <m/>
    <m/>
    <m/>
    <m/>
  </r>
  <r>
    <x v="2"/>
    <x v="1"/>
    <x v="24"/>
    <x v="5"/>
    <m/>
    <n v="1694149"/>
    <m/>
    <n v="150000"/>
    <m/>
    <m/>
    <m/>
    <m/>
    <m/>
    <m/>
    <m/>
    <m/>
    <m/>
    <m/>
    <m/>
    <m/>
    <m/>
    <m/>
    <m/>
    <m/>
    <m/>
    <m/>
    <m/>
    <m/>
    <m/>
    <m/>
    <m/>
    <m/>
    <m/>
    <m/>
    <m/>
  </r>
  <r>
    <x v="2"/>
    <x v="1"/>
    <x v="25"/>
    <x v="5"/>
    <m/>
    <m/>
    <m/>
    <n v="150000"/>
    <m/>
    <m/>
    <m/>
    <m/>
    <m/>
    <m/>
    <m/>
    <m/>
    <m/>
    <m/>
    <m/>
    <m/>
    <m/>
    <m/>
    <m/>
    <m/>
    <m/>
    <m/>
    <m/>
    <m/>
    <m/>
    <m/>
    <m/>
    <m/>
    <m/>
    <m/>
    <m/>
  </r>
  <r>
    <x v="2"/>
    <x v="1"/>
    <x v="26"/>
    <x v="5"/>
    <m/>
    <m/>
    <m/>
    <n v="164200"/>
    <m/>
    <m/>
    <m/>
    <m/>
    <m/>
    <m/>
    <m/>
    <m/>
    <m/>
    <m/>
    <m/>
    <m/>
    <m/>
    <m/>
    <m/>
    <m/>
    <m/>
    <m/>
    <m/>
    <m/>
    <m/>
    <m/>
    <m/>
    <m/>
    <m/>
    <m/>
    <m/>
  </r>
  <r>
    <x v="2"/>
    <x v="1"/>
    <x v="27"/>
    <x v="5"/>
    <m/>
    <m/>
    <m/>
    <n v="157100"/>
    <m/>
    <m/>
    <m/>
    <m/>
    <m/>
    <m/>
    <m/>
    <m/>
    <m/>
    <m/>
    <m/>
    <m/>
    <m/>
    <m/>
    <m/>
    <m/>
    <m/>
    <m/>
    <m/>
    <m/>
    <m/>
    <m/>
    <m/>
    <m/>
    <m/>
    <m/>
    <m/>
  </r>
  <r>
    <x v="2"/>
    <x v="0"/>
    <x v="0"/>
    <x v="6"/>
    <m/>
    <m/>
    <m/>
    <n v="426571"/>
    <m/>
    <m/>
    <m/>
    <m/>
    <m/>
    <m/>
    <m/>
    <m/>
    <m/>
    <m/>
    <m/>
    <m/>
    <m/>
    <m/>
    <m/>
    <m/>
    <m/>
    <m/>
    <m/>
    <m/>
    <m/>
    <m/>
    <m/>
    <m/>
    <m/>
    <m/>
    <m/>
  </r>
  <r>
    <x v="2"/>
    <x v="0"/>
    <x v="1"/>
    <x v="6"/>
    <m/>
    <m/>
    <m/>
    <n v="360216"/>
    <m/>
    <m/>
    <m/>
    <m/>
    <m/>
    <m/>
    <m/>
    <m/>
    <m/>
    <m/>
    <m/>
    <m/>
    <m/>
    <m/>
    <m/>
    <m/>
    <m/>
    <m/>
    <m/>
    <m/>
    <m/>
    <m/>
    <m/>
    <m/>
    <m/>
    <m/>
    <m/>
  </r>
  <r>
    <x v="2"/>
    <x v="0"/>
    <x v="2"/>
    <x v="6"/>
    <m/>
    <m/>
    <m/>
    <n v="388654"/>
    <m/>
    <m/>
    <m/>
    <m/>
    <m/>
    <m/>
    <m/>
    <m/>
    <m/>
    <m/>
    <m/>
    <m/>
    <m/>
    <m/>
    <m/>
    <m/>
    <m/>
    <m/>
    <m/>
    <m/>
    <m/>
    <m/>
    <m/>
    <m/>
    <m/>
    <m/>
    <m/>
  </r>
  <r>
    <x v="2"/>
    <x v="0"/>
    <x v="3"/>
    <x v="6"/>
    <m/>
    <n v="17218353"/>
    <m/>
    <n v="2610578"/>
    <m/>
    <m/>
    <m/>
    <m/>
    <m/>
    <m/>
    <m/>
    <m/>
    <m/>
    <m/>
    <m/>
    <m/>
    <m/>
    <m/>
    <m/>
    <m/>
    <m/>
    <m/>
    <m/>
    <m/>
    <m/>
    <m/>
    <m/>
    <m/>
    <m/>
    <m/>
    <m/>
  </r>
  <r>
    <x v="2"/>
    <x v="0"/>
    <x v="4"/>
    <x v="6"/>
    <m/>
    <n v="84194158"/>
    <m/>
    <n v="2374478"/>
    <m/>
    <m/>
    <m/>
    <m/>
    <m/>
    <m/>
    <m/>
    <m/>
    <m/>
    <m/>
    <m/>
    <m/>
    <m/>
    <m/>
    <m/>
    <m/>
    <m/>
    <m/>
    <m/>
    <m/>
    <m/>
    <m/>
    <m/>
    <m/>
    <m/>
    <m/>
    <m/>
  </r>
  <r>
    <x v="2"/>
    <x v="0"/>
    <x v="5"/>
    <x v="6"/>
    <m/>
    <m/>
    <m/>
    <n v="388654"/>
    <m/>
    <m/>
    <m/>
    <m/>
    <m/>
    <m/>
    <m/>
    <m/>
    <m/>
    <m/>
    <m/>
    <m/>
    <m/>
    <m/>
    <m/>
    <m/>
    <m/>
    <m/>
    <m/>
    <m/>
    <m/>
    <m/>
    <m/>
    <m/>
    <m/>
    <m/>
    <m/>
  </r>
  <r>
    <x v="2"/>
    <x v="0"/>
    <x v="6"/>
    <x v="6"/>
    <m/>
    <m/>
    <m/>
    <n v="784714"/>
    <m/>
    <m/>
    <m/>
    <m/>
    <m/>
    <m/>
    <m/>
    <m/>
    <m/>
    <m/>
    <m/>
    <m/>
    <m/>
    <m/>
    <m/>
    <m/>
    <m/>
    <m/>
    <m/>
    <m/>
    <m/>
    <m/>
    <m/>
    <m/>
    <m/>
    <m/>
    <m/>
  </r>
  <r>
    <x v="2"/>
    <x v="0"/>
    <x v="7"/>
    <x v="6"/>
    <m/>
    <m/>
    <m/>
    <n v="764416"/>
    <m/>
    <m/>
    <m/>
    <m/>
    <m/>
    <m/>
    <m/>
    <m/>
    <m/>
    <m/>
    <m/>
    <m/>
    <m/>
    <m/>
    <m/>
    <m/>
    <m/>
    <m/>
    <m/>
    <m/>
    <m/>
    <m/>
    <m/>
    <m/>
    <m/>
    <m/>
    <m/>
  </r>
  <r>
    <x v="2"/>
    <x v="0"/>
    <x v="8"/>
    <x v="6"/>
    <m/>
    <n v="7936557"/>
    <m/>
    <n v="1826346"/>
    <m/>
    <m/>
    <m/>
    <m/>
    <m/>
    <m/>
    <m/>
    <m/>
    <m/>
    <m/>
    <m/>
    <m/>
    <m/>
    <m/>
    <m/>
    <m/>
    <m/>
    <m/>
    <m/>
    <m/>
    <m/>
    <m/>
    <m/>
    <m/>
    <m/>
    <m/>
    <m/>
  </r>
  <r>
    <x v="2"/>
    <x v="0"/>
    <x v="9"/>
    <x v="6"/>
    <m/>
    <m/>
    <m/>
    <n v="388654"/>
    <m/>
    <m/>
    <m/>
    <m/>
    <m/>
    <m/>
    <m/>
    <m/>
    <m/>
    <m/>
    <m/>
    <m/>
    <m/>
    <m/>
    <m/>
    <m/>
    <m/>
    <m/>
    <m/>
    <m/>
    <m/>
    <m/>
    <m/>
    <m/>
    <m/>
    <m/>
    <m/>
  </r>
  <r>
    <x v="2"/>
    <x v="0"/>
    <x v="10"/>
    <x v="6"/>
    <m/>
    <m/>
    <m/>
    <n v="759676"/>
    <m/>
    <m/>
    <m/>
    <m/>
    <m/>
    <m/>
    <m/>
    <m/>
    <m/>
    <m/>
    <m/>
    <m/>
    <m/>
    <m/>
    <m/>
    <m/>
    <m/>
    <m/>
    <m/>
    <m/>
    <m/>
    <m/>
    <m/>
    <m/>
    <m/>
    <m/>
    <m/>
  </r>
  <r>
    <x v="2"/>
    <x v="0"/>
    <x v="11"/>
    <x v="6"/>
    <m/>
    <m/>
    <m/>
    <n v="388654"/>
    <m/>
    <m/>
    <m/>
    <m/>
    <m/>
    <m/>
    <m/>
    <m/>
    <m/>
    <m/>
    <m/>
    <m/>
    <m/>
    <m/>
    <m/>
    <m/>
    <m/>
    <m/>
    <m/>
    <m/>
    <m/>
    <m/>
    <m/>
    <m/>
    <m/>
    <m/>
    <m/>
  </r>
  <r>
    <x v="2"/>
    <x v="0"/>
    <x v="12"/>
    <x v="6"/>
    <m/>
    <m/>
    <m/>
    <n v="369695"/>
    <m/>
    <m/>
    <m/>
    <m/>
    <m/>
    <m/>
    <m/>
    <m/>
    <m/>
    <m/>
    <m/>
    <m/>
    <m/>
    <m/>
    <m/>
    <m/>
    <m/>
    <m/>
    <m/>
    <m/>
    <m/>
    <m/>
    <m/>
    <m/>
    <m/>
    <m/>
    <m/>
  </r>
  <r>
    <x v="2"/>
    <x v="0"/>
    <x v="13"/>
    <x v="6"/>
    <m/>
    <m/>
    <m/>
    <n v="383914"/>
    <m/>
    <m/>
    <m/>
    <m/>
    <m/>
    <m/>
    <m/>
    <m/>
    <m/>
    <m/>
    <m/>
    <m/>
    <m/>
    <m/>
    <m/>
    <m/>
    <m/>
    <m/>
    <m/>
    <m/>
    <m/>
    <m/>
    <m/>
    <m/>
    <m/>
    <m/>
    <m/>
  </r>
  <r>
    <x v="2"/>
    <x v="0"/>
    <x v="14"/>
    <x v="6"/>
    <m/>
    <m/>
    <m/>
    <n v="388654"/>
    <m/>
    <m/>
    <m/>
    <m/>
    <m/>
    <m/>
    <m/>
    <m/>
    <m/>
    <m/>
    <m/>
    <m/>
    <m/>
    <m/>
    <m/>
    <m/>
    <m/>
    <m/>
    <m/>
    <m/>
    <m/>
    <m/>
    <m/>
    <m/>
    <m/>
    <m/>
    <m/>
  </r>
  <r>
    <x v="2"/>
    <x v="1"/>
    <x v="15"/>
    <x v="6"/>
    <m/>
    <m/>
    <m/>
    <n v="590394"/>
    <m/>
    <m/>
    <m/>
    <m/>
    <m/>
    <m/>
    <m/>
    <m/>
    <m/>
    <m/>
    <m/>
    <m/>
    <m/>
    <m/>
    <m/>
    <m/>
    <m/>
    <m/>
    <m/>
    <m/>
    <m/>
    <m/>
    <m/>
    <m/>
    <m/>
    <m/>
    <m/>
  </r>
  <r>
    <x v="2"/>
    <x v="1"/>
    <x v="16"/>
    <x v="6"/>
    <m/>
    <m/>
    <m/>
    <n v="585654"/>
    <m/>
    <m/>
    <m/>
    <m/>
    <m/>
    <m/>
    <m/>
    <m/>
    <m/>
    <m/>
    <m/>
    <m/>
    <m/>
    <m/>
    <m/>
    <m/>
    <m/>
    <m/>
    <m/>
    <m/>
    <m/>
    <m/>
    <m/>
    <m/>
    <m/>
    <m/>
    <m/>
  </r>
  <r>
    <x v="2"/>
    <x v="1"/>
    <x v="17"/>
    <x v="6"/>
    <m/>
    <m/>
    <m/>
    <n v="826032"/>
    <m/>
    <m/>
    <m/>
    <m/>
    <m/>
    <m/>
    <m/>
    <m/>
    <m/>
    <m/>
    <m/>
    <m/>
    <m/>
    <m/>
    <m/>
    <m/>
    <m/>
    <m/>
    <m/>
    <m/>
    <m/>
    <m/>
    <m/>
    <m/>
    <m/>
    <m/>
    <m/>
  </r>
  <r>
    <x v="2"/>
    <x v="1"/>
    <x v="18"/>
    <x v="6"/>
    <m/>
    <n v="11970532"/>
    <m/>
    <n v="2699527"/>
    <m/>
    <m/>
    <m/>
    <m/>
    <m/>
    <m/>
    <m/>
    <m/>
    <m/>
    <m/>
    <m/>
    <m/>
    <m/>
    <m/>
    <m/>
    <m/>
    <m/>
    <m/>
    <m/>
    <m/>
    <m/>
    <m/>
    <m/>
    <m/>
    <m/>
    <m/>
    <m/>
  </r>
  <r>
    <x v="2"/>
    <x v="1"/>
    <x v="19"/>
    <x v="6"/>
    <m/>
    <n v="2479446"/>
    <m/>
    <n v="1941224"/>
    <m/>
    <m/>
    <m/>
    <m/>
    <m/>
    <m/>
    <m/>
    <m/>
    <m/>
    <m/>
    <m/>
    <m/>
    <m/>
    <m/>
    <m/>
    <m/>
    <m/>
    <m/>
    <m/>
    <m/>
    <m/>
    <m/>
    <m/>
    <m/>
    <m/>
    <m/>
    <m/>
  </r>
  <r>
    <x v="2"/>
    <x v="1"/>
    <x v="20"/>
    <x v="6"/>
    <m/>
    <m/>
    <m/>
    <n v="580914"/>
    <m/>
    <m/>
    <m/>
    <m/>
    <m/>
    <m/>
    <m/>
    <m/>
    <m/>
    <m/>
    <m/>
    <m/>
    <m/>
    <m/>
    <m/>
    <m/>
    <m/>
    <m/>
    <m/>
    <m/>
    <m/>
    <m/>
    <m/>
    <m/>
    <m/>
    <m/>
    <m/>
  </r>
  <r>
    <x v="2"/>
    <x v="1"/>
    <x v="21"/>
    <x v="6"/>
    <m/>
    <m/>
    <m/>
    <n v="341257"/>
    <m/>
    <m/>
    <m/>
    <m/>
    <m/>
    <m/>
    <m/>
    <m/>
    <m/>
    <m/>
    <m/>
    <m/>
    <m/>
    <m/>
    <m/>
    <m/>
    <m/>
    <m/>
    <m/>
    <m/>
    <m/>
    <m/>
    <m/>
    <m/>
    <m/>
    <m/>
    <m/>
  </r>
  <r>
    <x v="2"/>
    <x v="1"/>
    <x v="22"/>
    <x v="6"/>
    <m/>
    <n v="7000000"/>
    <m/>
    <n v="2084026"/>
    <m/>
    <m/>
    <m/>
    <m/>
    <m/>
    <m/>
    <m/>
    <m/>
    <m/>
    <m/>
    <m/>
    <m/>
    <m/>
    <m/>
    <m/>
    <m/>
    <m/>
    <m/>
    <m/>
    <m/>
    <m/>
    <m/>
    <m/>
    <m/>
    <m/>
    <m/>
    <m/>
  </r>
  <r>
    <x v="2"/>
    <x v="1"/>
    <x v="23"/>
    <x v="6"/>
    <m/>
    <m/>
    <m/>
    <n v="364955"/>
    <m/>
    <m/>
    <m/>
    <m/>
    <m/>
    <m/>
    <m/>
    <m/>
    <m/>
    <m/>
    <m/>
    <m/>
    <m/>
    <m/>
    <m/>
    <m/>
    <m/>
    <m/>
    <m/>
    <m/>
    <m/>
    <m/>
    <m/>
    <m/>
    <m/>
    <m/>
    <m/>
  </r>
  <r>
    <x v="2"/>
    <x v="1"/>
    <x v="24"/>
    <x v="6"/>
    <m/>
    <m/>
    <m/>
    <n v="350736"/>
    <m/>
    <m/>
    <m/>
    <m/>
    <m/>
    <m/>
    <m/>
    <m/>
    <m/>
    <m/>
    <m/>
    <m/>
    <m/>
    <m/>
    <m/>
    <m/>
    <m/>
    <m/>
    <m/>
    <m/>
    <m/>
    <m/>
    <m/>
    <m/>
    <m/>
    <m/>
    <m/>
  </r>
  <r>
    <x v="2"/>
    <x v="1"/>
    <x v="25"/>
    <x v="6"/>
    <m/>
    <n v="2969183"/>
    <m/>
    <n v="2021621"/>
    <m/>
    <m/>
    <m/>
    <m/>
    <m/>
    <m/>
    <m/>
    <m/>
    <m/>
    <m/>
    <m/>
    <m/>
    <m/>
    <m/>
    <m/>
    <m/>
    <m/>
    <m/>
    <m/>
    <m/>
    <m/>
    <m/>
    <m/>
    <m/>
    <m/>
    <m/>
    <m/>
  </r>
  <r>
    <x v="2"/>
    <x v="1"/>
    <x v="26"/>
    <x v="6"/>
    <m/>
    <m/>
    <m/>
    <n v="369695"/>
    <m/>
    <m/>
    <m/>
    <m/>
    <m/>
    <m/>
    <m/>
    <m/>
    <m/>
    <m/>
    <m/>
    <m/>
    <m/>
    <m/>
    <m/>
    <m/>
    <m/>
    <m/>
    <m/>
    <m/>
    <m/>
    <m/>
    <m/>
    <m/>
    <m/>
    <m/>
    <m/>
  </r>
  <r>
    <x v="2"/>
    <x v="1"/>
    <x v="27"/>
    <x v="6"/>
    <m/>
    <m/>
    <m/>
    <n v="388654"/>
    <m/>
    <m/>
    <m/>
    <m/>
    <m/>
    <m/>
    <m/>
    <m/>
    <m/>
    <m/>
    <m/>
    <m/>
    <m/>
    <m/>
    <m/>
    <m/>
    <m/>
    <m/>
    <m/>
    <m/>
    <m/>
    <m/>
    <m/>
    <m/>
    <m/>
    <m/>
    <m/>
  </r>
  <r>
    <x v="2"/>
    <x v="0"/>
    <x v="0"/>
    <x v="7"/>
    <m/>
    <n v="3482600"/>
    <m/>
    <m/>
    <m/>
    <m/>
    <m/>
    <m/>
    <m/>
    <m/>
    <m/>
    <m/>
    <m/>
    <m/>
    <m/>
    <m/>
    <m/>
    <m/>
    <m/>
    <m/>
    <m/>
    <m/>
    <m/>
    <m/>
    <m/>
    <m/>
    <m/>
    <m/>
    <m/>
    <m/>
    <m/>
  </r>
  <r>
    <x v="2"/>
    <x v="0"/>
    <x v="1"/>
    <x v="7"/>
    <m/>
    <n v="4446000"/>
    <m/>
    <m/>
    <m/>
    <m/>
    <m/>
    <m/>
    <m/>
    <m/>
    <m/>
    <m/>
    <m/>
    <m/>
    <m/>
    <m/>
    <m/>
    <m/>
    <m/>
    <m/>
    <m/>
    <m/>
    <m/>
    <m/>
    <m/>
    <m/>
    <m/>
    <m/>
    <m/>
    <m/>
    <m/>
  </r>
  <r>
    <x v="2"/>
    <x v="0"/>
    <x v="2"/>
    <x v="7"/>
    <m/>
    <n v="5197280"/>
    <m/>
    <m/>
    <m/>
    <m/>
    <m/>
    <m/>
    <m/>
    <m/>
    <m/>
    <m/>
    <m/>
    <m/>
    <m/>
    <m/>
    <m/>
    <m/>
    <m/>
    <m/>
    <m/>
    <m/>
    <m/>
    <m/>
    <m/>
    <m/>
    <m/>
    <m/>
    <m/>
    <m/>
    <m/>
  </r>
  <r>
    <x v="2"/>
    <x v="0"/>
    <x v="3"/>
    <x v="7"/>
    <m/>
    <n v="2374500"/>
    <m/>
    <m/>
    <m/>
    <m/>
    <m/>
    <m/>
    <m/>
    <m/>
    <m/>
    <m/>
    <m/>
    <m/>
    <m/>
    <m/>
    <m/>
    <m/>
    <m/>
    <m/>
    <m/>
    <m/>
    <m/>
    <m/>
    <m/>
    <m/>
    <m/>
    <m/>
    <m/>
    <m/>
    <m/>
  </r>
  <r>
    <x v="2"/>
    <x v="0"/>
    <x v="4"/>
    <x v="7"/>
    <m/>
    <m/>
    <m/>
    <m/>
    <m/>
    <m/>
    <m/>
    <m/>
    <m/>
    <m/>
    <m/>
    <m/>
    <m/>
    <m/>
    <m/>
    <m/>
    <m/>
    <m/>
    <m/>
    <m/>
    <m/>
    <m/>
    <m/>
    <m/>
    <m/>
    <m/>
    <m/>
    <m/>
    <m/>
    <m/>
    <m/>
  </r>
  <r>
    <x v="2"/>
    <x v="0"/>
    <x v="5"/>
    <x v="7"/>
    <m/>
    <n v="5375010"/>
    <m/>
    <m/>
    <m/>
    <m/>
    <m/>
    <m/>
    <m/>
    <m/>
    <m/>
    <m/>
    <m/>
    <m/>
    <m/>
    <m/>
    <m/>
    <m/>
    <m/>
    <m/>
    <m/>
    <m/>
    <m/>
    <m/>
    <m/>
    <m/>
    <m/>
    <m/>
    <m/>
    <m/>
    <m/>
  </r>
  <r>
    <x v="2"/>
    <x v="0"/>
    <x v="6"/>
    <x v="7"/>
    <m/>
    <m/>
    <m/>
    <m/>
    <m/>
    <m/>
    <m/>
    <m/>
    <m/>
    <m/>
    <m/>
    <m/>
    <m/>
    <m/>
    <m/>
    <m/>
    <m/>
    <m/>
    <m/>
    <m/>
    <m/>
    <m/>
    <m/>
    <m/>
    <m/>
    <m/>
    <m/>
    <m/>
    <m/>
    <m/>
    <m/>
  </r>
  <r>
    <x v="2"/>
    <x v="0"/>
    <x v="7"/>
    <x v="7"/>
    <m/>
    <m/>
    <m/>
    <m/>
    <m/>
    <m/>
    <m/>
    <m/>
    <m/>
    <m/>
    <m/>
    <m/>
    <m/>
    <m/>
    <m/>
    <m/>
    <m/>
    <m/>
    <m/>
    <m/>
    <m/>
    <m/>
    <m/>
    <m/>
    <m/>
    <m/>
    <m/>
    <m/>
    <m/>
    <m/>
    <m/>
  </r>
  <r>
    <x v="2"/>
    <x v="0"/>
    <x v="8"/>
    <x v="7"/>
    <m/>
    <n v="4800000"/>
    <m/>
    <m/>
    <m/>
    <m/>
    <m/>
    <m/>
    <m/>
    <m/>
    <m/>
    <m/>
    <m/>
    <m/>
    <m/>
    <m/>
    <m/>
    <m/>
    <m/>
    <m/>
    <m/>
    <m/>
    <m/>
    <m/>
    <m/>
    <m/>
    <m/>
    <m/>
    <m/>
    <m/>
    <m/>
  </r>
  <r>
    <x v="2"/>
    <x v="0"/>
    <x v="9"/>
    <x v="7"/>
    <m/>
    <n v="5009600"/>
    <m/>
    <m/>
    <m/>
    <m/>
    <m/>
    <m/>
    <m/>
    <m/>
    <m/>
    <m/>
    <m/>
    <m/>
    <m/>
    <m/>
    <m/>
    <m/>
    <m/>
    <m/>
    <m/>
    <m/>
    <m/>
    <m/>
    <m/>
    <m/>
    <m/>
    <m/>
    <m/>
    <m/>
    <m/>
  </r>
  <r>
    <x v="2"/>
    <x v="0"/>
    <x v="10"/>
    <x v="7"/>
    <m/>
    <m/>
    <m/>
    <m/>
    <m/>
    <m/>
    <m/>
    <m/>
    <m/>
    <m/>
    <m/>
    <m/>
    <m/>
    <m/>
    <m/>
    <m/>
    <m/>
    <m/>
    <m/>
    <m/>
    <m/>
    <m/>
    <m/>
    <m/>
    <m/>
    <m/>
    <m/>
    <m/>
    <m/>
    <m/>
    <m/>
  </r>
  <r>
    <x v="2"/>
    <x v="0"/>
    <x v="11"/>
    <x v="7"/>
    <m/>
    <m/>
    <m/>
    <m/>
    <m/>
    <m/>
    <m/>
    <m/>
    <m/>
    <m/>
    <m/>
    <m/>
    <m/>
    <m/>
    <m/>
    <m/>
    <m/>
    <m/>
    <m/>
    <m/>
    <m/>
    <m/>
    <m/>
    <m/>
    <m/>
    <m/>
    <m/>
    <m/>
    <m/>
    <m/>
    <m/>
  </r>
  <r>
    <x v="2"/>
    <x v="0"/>
    <x v="12"/>
    <x v="7"/>
    <m/>
    <n v="5000900"/>
    <m/>
    <m/>
    <m/>
    <m/>
    <m/>
    <m/>
    <m/>
    <m/>
    <m/>
    <m/>
    <m/>
    <m/>
    <m/>
    <m/>
    <m/>
    <m/>
    <m/>
    <m/>
    <m/>
    <m/>
    <m/>
    <m/>
    <m/>
    <m/>
    <m/>
    <m/>
    <m/>
    <m/>
    <m/>
  </r>
  <r>
    <x v="2"/>
    <x v="0"/>
    <x v="13"/>
    <x v="7"/>
    <m/>
    <m/>
    <m/>
    <m/>
    <m/>
    <m/>
    <m/>
    <m/>
    <m/>
    <m/>
    <m/>
    <m/>
    <m/>
    <m/>
    <m/>
    <m/>
    <m/>
    <m/>
    <m/>
    <m/>
    <m/>
    <m/>
    <m/>
    <m/>
    <m/>
    <m/>
    <m/>
    <m/>
    <m/>
    <m/>
    <m/>
  </r>
  <r>
    <x v="2"/>
    <x v="0"/>
    <x v="14"/>
    <x v="7"/>
    <m/>
    <m/>
    <m/>
    <m/>
    <m/>
    <m/>
    <m/>
    <m/>
    <m/>
    <m/>
    <m/>
    <m/>
    <m/>
    <m/>
    <m/>
    <m/>
    <m/>
    <m/>
    <m/>
    <m/>
    <m/>
    <m/>
    <m/>
    <m/>
    <m/>
    <m/>
    <m/>
    <m/>
    <m/>
    <m/>
    <m/>
  </r>
  <r>
    <x v="2"/>
    <x v="1"/>
    <x v="15"/>
    <x v="7"/>
    <m/>
    <n v="6091829"/>
    <m/>
    <m/>
    <m/>
    <m/>
    <m/>
    <m/>
    <m/>
    <m/>
    <m/>
    <m/>
    <m/>
    <m/>
    <m/>
    <m/>
    <m/>
    <m/>
    <m/>
    <m/>
    <m/>
    <m/>
    <m/>
    <m/>
    <m/>
    <m/>
    <m/>
    <m/>
    <m/>
    <m/>
    <m/>
  </r>
  <r>
    <x v="2"/>
    <x v="1"/>
    <x v="16"/>
    <x v="7"/>
    <m/>
    <n v="6104000"/>
    <m/>
    <m/>
    <m/>
    <m/>
    <m/>
    <m/>
    <m/>
    <m/>
    <m/>
    <m/>
    <m/>
    <m/>
    <m/>
    <m/>
    <m/>
    <m/>
    <m/>
    <m/>
    <m/>
    <m/>
    <m/>
    <m/>
    <m/>
    <m/>
    <m/>
    <m/>
    <m/>
    <m/>
    <m/>
  </r>
  <r>
    <x v="2"/>
    <x v="1"/>
    <x v="17"/>
    <x v="7"/>
    <m/>
    <m/>
    <m/>
    <m/>
    <m/>
    <m/>
    <m/>
    <m/>
    <m/>
    <m/>
    <m/>
    <m/>
    <m/>
    <m/>
    <m/>
    <m/>
    <m/>
    <m/>
    <m/>
    <m/>
    <m/>
    <m/>
    <m/>
    <m/>
    <m/>
    <m/>
    <m/>
    <m/>
    <m/>
    <m/>
    <m/>
  </r>
  <r>
    <x v="2"/>
    <x v="1"/>
    <x v="18"/>
    <x v="7"/>
    <m/>
    <n v="4700000"/>
    <m/>
    <m/>
    <m/>
    <m/>
    <m/>
    <m/>
    <m/>
    <m/>
    <m/>
    <m/>
    <m/>
    <m/>
    <m/>
    <m/>
    <m/>
    <m/>
    <m/>
    <m/>
    <m/>
    <m/>
    <m/>
    <m/>
    <m/>
    <m/>
    <m/>
    <m/>
    <m/>
    <m/>
    <m/>
  </r>
  <r>
    <x v="2"/>
    <x v="1"/>
    <x v="19"/>
    <x v="7"/>
    <m/>
    <n v="5969200"/>
    <m/>
    <m/>
    <m/>
    <m/>
    <m/>
    <m/>
    <m/>
    <m/>
    <m/>
    <m/>
    <m/>
    <m/>
    <m/>
    <m/>
    <m/>
    <m/>
    <m/>
    <m/>
    <m/>
    <m/>
    <m/>
    <m/>
    <m/>
    <m/>
    <m/>
    <m/>
    <m/>
    <m/>
    <m/>
  </r>
  <r>
    <x v="2"/>
    <x v="1"/>
    <x v="20"/>
    <x v="7"/>
    <m/>
    <n v="3966250"/>
    <m/>
    <m/>
    <m/>
    <m/>
    <m/>
    <m/>
    <m/>
    <m/>
    <m/>
    <m/>
    <m/>
    <m/>
    <m/>
    <m/>
    <m/>
    <m/>
    <m/>
    <m/>
    <m/>
    <m/>
    <m/>
    <m/>
    <m/>
    <m/>
    <m/>
    <m/>
    <m/>
    <m/>
    <m/>
  </r>
  <r>
    <x v="2"/>
    <x v="1"/>
    <x v="21"/>
    <x v="7"/>
    <m/>
    <m/>
    <m/>
    <m/>
    <m/>
    <m/>
    <m/>
    <m/>
    <m/>
    <m/>
    <m/>
    <m/>
    <m/>
    <m/>
    <m/>
    <m/>
    <m/>
    <m/>
    <m/>
    <m/>
    <m/>
    <m/>
    <m/>
    <m/>
    <m/>
    <m/>
    <m/>
    <m/>
    <m/>
    <m/>
    <m/>
  </r>
  <r>
    <x v="2"/>
    <x v="1"/>
    <x v="22"/>
    <x v="7"/>
    <m/>
    <m/>
    <m/>
    <m/>
    <m/>
    <m/>
    <m/>
    <m/>
    <m/>
    <m/>
    <m/>
    <m/>
    <m/>
    <m/>
    <m/>
    <m/>
    <m/>
    <m/>
    <m/>
    <m/>
    <m/>
    <m/>
    <m/>
    <m/>
    <m/>
    <m/>
    <m/>
    <m/>
    <m/>
    <m/>
    <m/>
  </r>
  <r>
    <x v="2"/>
    <x v="1"/>
    <x v="23"/>
    <x v="7"/>
    <m/>
    <m/>
    <m/>
    <m/>
    <m/>
    <m/>
    <m/>
    <m/>
    <m/>
    <m/>
    <m/>
    <m/>
    <m/>
    <m/>
    <m/>
    <m/>
    <m/>
    <m/>
    <m/>
    <m/>
    <m/>
    <m/>
    <m/>
    <m/>
    <m/>
    <m/>
    <m/>
    <m/>
    <m/>
    <m/>
    <m/>
  </r>
  <r>
    <x v="2"/>
    <x v="1"/>
    <x v="24"/>
    <x v="7"/>
    <m/>
    <n v="6184400"/>
    <m/>
    <m/>
    <m/>
    <m/>
    <m/>
    <m/>
    <m/>
    <m/>
    <m/>
    <m/>
    <m/>
    <m/>
    <m/>
    <m/>
    <m/>
    <m/>
    <m/>
    <m/>
    <m/>
    <m/>
    <m/>
    <m/>
    <m/>
    <m/>
    <m/>
    <m/>
    <m/>
    <m/>
    <m/>
  </r>
  <r>
    <x v="2"/>
    <x v="1"/>
    <x v="25"/>
    <x v="7"/>
    <m/>
    <m/>
    <m/>
    <m/>
    <m/>
    <m/>
    <m/>
    <m/>
    <m/>
    <m/>
    <m/>
    <m/>
    <m/>
    <m/>
    <m/>
    <m/>
    <m/>
    <m/>
    <m/>
    <m/>
    <m/>
    <m/>
    <m/>
    <m/>
    <m/>
    <m/>
    <m/>
    <m/>
    <m/>
    <m/>
    <m/>
  </r>
  <r>
    <x v="2"/>
    <x v="1"/>
    <x v="26"/>
    <x v="7"/>
    <m/>
    <m/>
    <m/>
    <m/>
    <m/>
    <m/>
    <m/>
    <m/>
    <m/>
    <m/>
    <m/>
    <m/>
    <m/>
    <m/>
    <m/>
    <m/>
    <m/>
    <m/>
    <m/>
    <m/>
    <m/>
    <m/>
    <m/>
    <m/>
    <m/>
    <m/>
    <m/>
    <m/>
    <m/>
    <m/>
    <m/>
  </r>
  <r>
    <x v="2"/>
    <x v="1"/>
    <x v="27"/>
    <x v="7"/>
    <m/>
    <m/>
    <m/>
    <m/>
    <m/>
    <m/>
    <m/>
    <m/>
    <m/>
    <m/>
    <m/>
    <m/>
    <m/>
    <m/>
    <m/>
    <m/>
    <m/>
    <m/>
    <m/>
    <m/>
    <m/>
    <m/>
    <m/>
    <m/>
    <m/>
    <m/>
    <m/>
    <m/>
    <m/>
    <m/>
    <m/>
  </r>
  <r>
    <x v="2"/>
    <x v="0"/>
    <x v="0"/>
    <x v="8"/>
    <m/>
    <m/>
    <m/>
    <m/>
    <m/>
    <m/>
    <m/>
    <m/>
    <m/>
    <m/>
    <m/>
    <m/>
    <m/>
    <m/>
    <m/>
    <m/>
    <m/>
    <m/>
    <m/>
    <m/>
    <m/>
    <m/>
    <m/>
    <m/>
    <m/>
    <m/>
    <m/>
    <m/>
    <m/>
    <m/>
    <m/>
  </r>
  <r>
    <x v="2"/>
    <x v="0"/>
    <x v="1"/>
    <x v="8"/>
    <m/>
    <m/>
    <m/>
    <m/>
    <m/>
    <m/>
    <m/>
    <m/>
    <m/>
    <m/>
    <m/>
    <m/>
    <m/>
    <m/>
    <m/>
    <m/>
    <m/>
    <m/>
    <m/>
    <m/>
    <m/>
    <m/>
    <m/>
    <m/>
    <m/>
    <m/>
    <m/>
    <m/>
    <m/>
    <m/>
    <m/>
  </r>
  <r>
    <x v="2"/>
    <x v="0"/>
    <x v="2"/>
    <x v="8"/>
    <m/>
    <m/>
    <m/>
    <m/>
    <m/>
    <m/>
    <m/>
    <m/>
    <m/>
    <m/>
    <m/>
    <m/>
    <m/>
    <m/>
    <m/>
    <m/>
    <m/>
    <m/>
    <m/>
    <m/>
    <m/>
    <m/>
    <m/>
    <m/>
    <m/>
    <m/>
    <m/>
    <m/>
    <m/>
    <m/>
    <m/>
  </r>
  <r>
    <x v="2"/>
    <x v="0"/>
    <x v="3"/>
    <x v="8"/>
    <m/>
    <n v="17060319"/>
    <m/>
    <n v="902759"/>
    <m/>
    <m/>
    <m/>
    <m/>
    <m/>
    <m/>
    <m/>
    <m/>
    <m/>
    <m/>
    <m/>
    <m/>
    <m/>
    <m/>
    <m/>
    <m/>
    <m/>
    <m/>
    <m/>
    <m/>
    <m/>
    <m/>
    <m/>
    <m/>
    <m/>
    <m/>
    <m/>
  </r>
  <r>
    <x v="2"/>
    <x v="0"/>
    <x v="4"/>
    <x v="8"/>
    <m/>
    <n v="3499960"/>
    <m/>
    <n v="902759"/>
    <m/>
    <m/>
    <m/>
    <m/>
    <m/>
    <m/>
    <m/>
    <m/>
    <m/>
    <m/>
    <m/>
    <m/>
    <m/>
    <m/>
    <m/>
    <m/>
    <m/>
    <m/>
    <m/>
    <m/>
    <m/>
    <m/>
    <m/>
    <m/>
    <m/>
    <m/>
    <m/>
  </r>
  <r>
    <x v="2"/>
    <x v="0"/>
    <x v="5"/>
    <x v="8"/>
    <m/>
    <m/>
    <m/>
    <m/>
    <m/>
    <m/>
    <m/>
    <m/>
    <m/>
    <m/>
    <m/>
    <m/>
    <m/>
    <m/>
    <m/>
    <m/>
    <m/>
    <m/>
    <m/>
    <m/>
    <m/>
    <m/>
    <m/>
    <m/>
    <m/>
    <m/>
    <m/>
    <m/>
    <m/>
    <m/>
    <m/>
  </r>
  <r>
    <x v="2"/>
    <x v="0"/>
    <x v="6"/>
    <x v="8"/>
    <m/>
    <m/>
    <m/>
    <m/>
    <m/>
    <m/>
    <m/>
    <m/>
    <m/>
    <m/>
    <m/>
    <m/>
    <m/>
    <m/>
    <m/>
    <m/>
    <m/>
    <m/>
    <m/>
    <m/>
    <m/>
    <m/>
    <m/>
    <m/>
    <m/>
    <m/>
    <m/>
    <m/>
    <m/>
    <m/>
    <m/>
  </r>
  <r>
    <x v="2"/>
    <x v="0"/>
    <x v="7"/>
    <x v="8"/>
    <m/>
    <m/>
    <m/>
    <m/>
    <m/>
    <m/>
    <m/>
    <m/>
    <m/>
    <m/>
    <m/>
    <m/>
    <m/>
    <m/>
    <m/>
    <m/>
    <m/>
    <m/>
    <m/>
    <m/>
    <m/>
    <m/>
    <m/>
    <m/>
    <m/>
    <m/>
    <m/>
    <m/>
    <m/>
    <m/>
    <m/>
  </r>
  <r>
    <x v="2"/>
    <x v="0"/>
    <x v="8"/>
    <x v="8"/>
    <m/>
    <m/>
    <m/>
    <n v="902759"/>
    <m/>
    <m/>
    <m/>
    <m/>
    <m/>
    <m/>
    <m/>
    <m/>
    <m/>
    <m/>
    <m/>
    <m/>
    <m/>
    <m/>
    <m/>
    <m/>
    <m/>
    <m/>
    <m/>
    <m/>
    <m/>
    <m/>
    <m/>
    <m/>
    <m/>
    <m/>
    <m/>
  </r>
  <r>
    <x v="2"/>
    <x v="0"/>
    <x v="9"/>
    <x v="8"/>
    <m/>
    <m/>
    <m/>
    <m/>
    <m/>
    <m/>
    <m/>
    <m/>
    <m/>
    <m/>
    <m/>
    <m/>
    <m/>
    <m/>
    <m/>
    <m/>
    <m/>
    <m/>
    <m/>
    <m/>
    <m/>
    <m/>
    <m/>
    <m/>
    <m/>
    <m/>
    <m/>
    <m/>
    <m/>
    <m/>
    <m/>
  </r>
  <r>
    <x v="2"/>
    <x v="0"/>
    <x v="10"/>
    <x v="8"/>
    <m/>
    <m/>
    <m/>
    <m/>
    <m/>
    <m/>
    <m/>
    <m/>
    <m/>
    <m/>
    <m/>
    <m/>
    <m/>
    <m/>
    <m/>
    <m/>
    <m/>
    <m/>
    <m/>
    <m/>
    <m/>
    <m/>
    <m/>
    <m/>
    <m/>
    <m/>
    <m/>
    <m/>
    <m/>
    <m/>
    <m/>
  </r>
  <r>
    <x v="2"/>
    <x v="0"/>
    <x v="11"/>
    <x v="8"/>
    <m/>
    <m/>
    <m/>
    <m/>
    <m/>
    <m/>
    <m/>
    <m/>
    <m/>
    <m/>
    <m/>
    <m/>
    <m/>
    <m/>
    <m/>
    <m/>
    <m/>
    <m/>
    <m/>
    <m/>
    <m/>
    <m/>
    <m/>
    <m/>
    <m/>
    <m/>
    <m/>
    <m/>
    <m/>
    <m/>
    <m/>
  </r>
  <r>
    <x v="2"/>
    <x v="0"/>
    <x v="12"/>
    <x v="8"/>
    <m/>
    <m/>
    <m/>
    <m/>
    <m/>
    <m/>
    <m/>
    <m/>
    <m/>
    <m/>
    <m/>
    <m/>
    <m/>
    <m/>
    <m/>
    <m/>
    <m/>
    <m/>
    <m/>
    <m/>
    <m/>
    <m/>
    <m/>
    <m/>
    <m/>
    <m/>
    <m/>
    <m/>
    <m/>
    <m/>
    <m/>
  </r>
  <r>
    <x v="2"/>
    <x v="0"/>
    <x v="13"/>
    <x v="8"/>
    <m/>
    <m/>
    <m/>
    <m/>
    <m/>
    <m/>
    <m/>
    <m/>
    <m/>
    <m/>
    <m/>
    <m/>
    <m/>
    <m/>
    <m/>
    <m/>
    <m/>
    <m/>
    <m/>
    <m/>
    <m/>
    <m/>
    <m/>
    <m/>
    <m/>
    <m/>
    <m/>
    <m/>
    <m/>
    <m/>
    <m/>
  </r>
  <r>
    <x v="2"/>
    <x v="0"/>
    <x v="14"/>
    <x v="8"/>
    <m/>
    <m/>
    <m/>
    <m/>
    <m/>
    <m/>
    <m/>
    <m/>
    <m/>
    <m/>
    <m/>
    <m/>
    <m/>
    <m/>
    <m/>
    <m/>
    <m/>
    <m/>
    <m/>
    <m/>
    <m/>
    <m/>
    <m/>
    <m/>
    <m/>
    <m/>
    <m/>
    <m/>
    <m/>
    <m/>
    <m/>
  </r>
  <r>
    <x v="2"/>
    <x v="1"/>
    <x v="15"/>
    <x v="8"/>
    <m/>
    <m/>
    <m/>
    <m/>
    <m/>
    <m/>
    <m/>
    <m/>
    <m/>
    <m/>
    <m/>
    <m/>
    <m/>
    <m/>
    <m/>
    <m/>
    <m/>
    <m/>
    <m/>
    <m/>
    <m/>
    <m/>
    <m/>
    <m/>
    <m/>
    <m/>
    <m/>
    <m/>
    <m/>
    <m/>
    <m/>
  </r>
  <r>
    <x v="2"/>
    <x v="1"/>
    <x v="16"/>
    <x v="8"/>
    <m/>
    <m/>
    <m/>
    <m/>
    <m/>
    <m/>
    <m/>
    <m/>
    <m/>
    <m/>
    <m/>
    <m/>
    <m/>
    <m/>
    <m/>
    <m/>
    <m/>
    <m/>
    <m/>
    <m/>
    <m/>
    <m/>
    <m/>
    <m/>
    <m/>
    <m/>
    <m/>
    <m/>
    <m/>
    <m/>
    <m/>
  </r>
  <r>
    <x v="2"/>
    <x v="1"/>
    <x v="17"/>
    <x v="8"/>
    <m/>
    <m/>
    <m/>
    <n v="813069"/>
    <m/>
    <m/>
    <m/>
    <m/>
    <m/>
    <m/>
    <m/>
    <m/>
    <m/>
    <m/>
    <m/>
    <m/>
    <m/>
    <m/>
    <m/>
    <m/>
    <m/>
    <m/>
    <m/>
    <m/>
    <m/>
    <m/>
    <m/>
    <m/>
    <m/>
    <m/>
    <m/>
  </r>
  <r>
    <x v="2"/>
    <x v="1"/>
    <x v="18"/>
    <x v="8"/>
    <m/>
    <n v="21162208"/>
    <m/>
    <n v="1307351"/>
    <m/>
    <m/>
    <m/>
    <m/>
    <m/>
    <m/>
    <m/>
    <m/>
    <m/>
    <m/>
    <m/>
    <m/>
    <m/>
    <m/>
    <m/>
    <m/>
    <m/>
    <m/>
    <m/>
    <m/>
    <m/>
    <m/>
    <m/>
    <m/>
    <m/>
    <m/>
    <m/>
  </r>
  <r>
    <x v="2"/>
    <x v="1"/>
    <x v="19"/>
    <x v="8"/>
    <m/>
    <n v="3821166"/>
    <m/>
    <n v="1136851"/>
    <m/>
    <m/>
    <m/>
    <m/>
    <m/>
    <m/>
    <m/>
    <m/>
    <m/>
    <m/>
    <m/>
    <m/>
    <m/>
    <m/>
    <m/>
    <m/>
    <m/>
    <m/>
    <m/>
    <m/>
    <m/>
    <m/>
    <m/>
    <m/>
    <m/>
    <m/>
    <m/>
  </r>
  <r>
    <x v="2"/>
    <x v="1"/>
    <x v="20"/>
    <x v="8"/>
    <m/>
    <m/>
    <m/>
    <m/>
    <m/>
    <m/>
    <m/>
    <m/>
    <m/>
    <m/>
    <m/>
    <m/>
    <m/>
    <m/>
    <m/>
    <m/>
    <m/>
    <m/>
    <m/>
    <m/>
    <m/>
    <m/>
    <m/>
    <m/>
    <m/>
    <m/>
    <m/>
    <m/>
    <m/>
    <m/>
    <m/>
  </r>
  <r>
    <x v="2"/>
    <x v="1"/>
    <x v="21"/>
    <x v="8"/>
    <m/>
    <m/>
    <m/>
    <m/>
    <m/>
    <m/>
    <m/>
    <m/>
    <m/>
    <m/>
    <m/>
    <m/>
    <m/>
    <m/>
    <m/>
    <m/>
    <m/>
    <m/>
    <m/>
    <m/>
    <m/>
    <m/>
    <m/>
    <m/>
    <m/>
    <m/>
    <m/>
    <m/>
    <m/>
    <m/>
    <m/>
  </r>
  <r>
    <x v="2"/>
    <x v="1"/>
    <x v="22"/>
    <x v="8"/>
    <m/>
    <n v="14623873"/>
    <m/>
    <n v="1136851"/>
    <m/>
    <m/>
    <m/>
    <m/>
    <m/>
    <m/>
    <m/>
    <m/>
    <m/>
    <m/>
    <m/>
    <m/>
    <m/>
    <m/>
    <m/>
    <m/>
    <m/>
    <m/>
    <m/>
    <m/>
    <m/>
    <m/>
    <m/>
    <m/>
    <m/>
    <m/>
    <m/>
  </r>
  <r>
    <x v="2"/>
    <x v="1"/>
    <x v="23"/>
    <x v="8"/>
    <m/>
    <m/>
    <m/>
    <m/>
    <m/>
    <m/>
    <m/>
    <m/>
    <m/>
    <m/>
    <m/>
    <m/>
    <m/>
    <m/>
    <m/>
    <m/>
    <m/>
    <m/>
    <m/>
    <m/>
    <m/>
    <m/>
    <m/>
    <m/>
    <m/>
    <m/>
    <m/>
    <m/>
    <m/>
    <m/>
    <m/>
  </r>
  <r>
    <x v="2"/>
    <x v="1"/>
    <x v="24"/>
    <x v="8"/>
    <m/>
    <m/>
    <m/>
    <m/>
    <m/>
    <m/>
    <m/>
    <m/>
    <m/>
    <m/>
    <m/>
    <m/>
    <m/>
    <m/>
    <m/>
    <m/>
    <m/>
    <m/>
    <m/>
    <m/>
    <m/>
    <m/>
    <m/>
    <m/>
    <m/>
    <m/>
    <m/>
    <m/>
    <m/>
    <m/>
    <m/>
  </r>
  <r>
    <x v="2"/>
    <x v="1"/>
    <x v="25"/>
    <x v="8"/>
    <m/>
    <n v="11222027"/>
    <m/>
    <n v="1136851"/>
    <m/>
    <m/>
    <m/>
    <m/>
    <m/>
    <m/>
    <m/>
    <m/>
    <m/>
    <m/>
    <m/>
    <m/>
    <m/>
    <m/>
    <m/>
    <m/>
    <m/>
    <m/>
    <m/>
    <m/>
    <m/>
    <m/>
    <m/>
    <m/>
    <m/>
    <m/>
    <m/>
  </r>
  <r>
    <x v="2"/>
    <x v="1"/>
    <x v="26"/>
    <x v="8"/>
    <m/>
    <m/>
    <m/>
    <m/>
    <m/>
    <m/>
    <m/>
    <m/>
    <m/>
    <m/>
    <m/>
    <m/>
    <m/>
    <m/>
    <m/>
    <m/>
    <m/>
    <m/>
    <m/>
    <m/>
    <m/>
    <m/>
    <m/>
    <m/>
    <m/>
    <m/>
    <m/>
    <m/>
    <m/>
    <m/>
    <m/>
  </r>
  <r>
    <x v="2"/>
    <x v="1"/>
    <x v="27"/>
    <x v="8"/>
    <m/>
    <m/>
    <m/>
    <m/>
    <m/>
    <m/>
    <m/>
    <m/>
    <m/>
    <m/>
    <m/>
    <m/>
    <m/>
    <m/>
    <m/>
    <m/>
    <m/>
    <m/>
    <m/>
    <m/>
    <m/>
    <m/>
    <m/>
    <m/>
    <m/>
    <m/>
    <m/>
    <m/>
    <m/>
    <m/>
    <m/>
  </r>
  <r>
    <x v="2"/>
    <x v="0"/>
    <x v="0"/>
    <x v="9"/>
    <n v="12539523"/>
    <n v="1300000"/>
    <m/>
    <m/>
    <m/>
    <m/>
    <m/>
    <m/>
    <m/>
    <m/>
    <m/>
    <m/>
    <m/>
    <m/>
    <m/>
    <m/>
    <m/>
    <m/>
    <m/>
    <m/>
    <m/>
    <m/>
    <m/>
    <m/>
    <m/>
    <m/>
    <m/>
    <m/>
    <m/>
    <m/>
    <m/>
  </r>
  <r>
    <x v="2"/>
    <x v="0"/>
    <x v="1"/>
    <x v="9"/>
    <n v="12153651"/>
    <m/>
    <m/>
    <m/>
    <m/>
    <m/>
    <m/>
    <m/>
    <m/>
    <m/>
    <m/>
    <m/>
    <m/>
    <m/>
    <m/>
    <m/>
    <m/>
    <m/>
    <m/>
    <m/>
    <m/>
    <m/>
    <m/>
    <m/>
    <m/>
    <m/>
    <m/>
    <m/>
    <m/>
    <m/>
    <m/>
  </r>
  <r>
    <x v="2"/>
    <x v="0"/>
    <x v="2"/>
    <x v="9"/>
    <n v="10578000"/>
    <m/>
    <m/>
    <m/>
    <m/>
    <m/>
    <m/>
    <m/>
    <m/>
    <m/>
    <m/>
    <m/>
    <m/>
    <m/>
    <m/>
    <m/>
    <m/>
    <m/>
    <m/>
    <m/>
    <m/>
    <m/>
    <m/>
    <m/>
    <m/>
    <m/>
    <m/>
    <m/>
    <m/>
    <m/>
    <m/>
  </r>
  <r>
    <x v="2"/>
    <x v="0"/>
    <x v="3"/>
    <x v="9"/>
    <n v="10639302"/>
    <n v="884100"/>
    <m/>
    <m/>
    <m/>
    <m/>
    <m/>
    <m/>
    <m/>
    <m/>
    <m/>
    <m/>
    <m/>
    <m/>
    <m/>
    <m/>
    <m/>
    <m/>
    <m/>
    <m/>
    <m/>
    <m/>
    <m/>
    <m/>
    <m/>
    <m/>
    <m/>
    <m/>
    <m/>
    <m/>
    <m/>
  </r>
  <r>
    <x v="2"/>
    <x v="0"/>
    <x v="4"/>
    <x v="9"/>
    <n v="8804293"/>
    <n v="779100"/>
    <m/>
    <m/>
    <m/>
    <m/>
    <m/>
    <m/>
    <m/>
    <m/>
    <m/>
    <m/>
    <m/>
    <m/>
    <m/>
    <m/>
    <m/>
    <m/>
    <m/>
    <m/>
    <m/>
    <m/>
    <m/>
    <m/>
    <m/>
    <m/>
    <m/>
    <m/>
    <m/>
    <m/>
    <m/>
  </r>
  <r>
    <x v="2"/>
    <x v="0"/>
    <x v="5"/>
    <x v="9"/>
    <n v="9731850"/>
    <n v="1300000"/>
    <m/>
    <m/>
    <m/>
    <m/>
    <m/>
    <m/>
    <m/>
    <m/>
    <m/>
    <m/>
    <m/>
    <m/>
    <m/>
    <m/>
    <m/>
    <m/>
    <m/>
    <m/>
    <m/>
    <m/>
    <m/>
    <m/>
    <m/>
    <m/>
    <m/>
    <m/>
    <m/>
    <m/>
    <m/>
  </r>
  <r>
    <x v="2"/>
    <x v="0"/>
    <x v="6"/>
    <x v="9"/>
    <n v="11102342"/>
    <m/>
    <m/>
    <m/>
    <m/>
    <m/>
    <m/>
    <m/>
    <m/>
    <m/>
    <m/>
    <m/>
    <m/>
    <m/>
    <m/>
    <m/>
    <m/>
    <m/>
    <m/>
    <m/>
    <m/>
    <m/>
    <m/>
    <m/>
    <m/>
    <m/>
    <m/>
    <m/>
    <m/>
    <m/>
    <m/>
  </r>
  <r>
    <x v="2"/>
    <x v="0"/>
    <x v="7"/>
    <x v="9"/>
    <n v="7559163"/>
    <m/>
    <m/>
    <m/>
    <m/>
    <m/>
    <m/>
    <m/>
    <m/>
    <m/>
    <m/>
    <m/>
    <m/>
    <m/>
    <m/>
    <m/>
    <m/>
    <m/>
    <m/>
    <m/>
    <m/>
    <m/>
    <m/>
    <m/>
    <m/>
    <m/>
    <m/>
    <m/>
    <m/>
    <m/>
    <m/>
  </r>
  <r>
    <x v="2"/>
    <x v="0"/>
    <x v="8"/>
    <x v="9"/>
    <n v="7640733"/>
    <n v="2142000"/>
    <m/>
    <m/>
    <m/>
    <m/>
    <m/>
    <m/>
    <m/>
    <m/>
    <m/>
    <m/>
    <m/>
    <m/>
    <m/>
    <m/>
    <m/>
    <m/>
    <m/>
    <m/>
    <m/>
    <m/>
    <m/>
    <m/>
    <m/>
    <m/>
    <m/>
    <m/>
    <m/>
    <m/>
    <m/>
  </r>
  <r>
    <x v="2"/>
    <x v="0"/>
    <x v="9"/>
    <x v="9"/>
    <n v="6080407"/>
    <m/>
    <m/>
    <m/>
    <m/>
    <m/>
    <m/>
    <m/>
    <m/>
    <m/>
    <m/>
    <m/>
    <m/>
    <m/>
    <m/>
    <m/>
    <m/>
    <m/>
    <m/>
    <m/>
    <m/>
    <m/>
    <m/>
    <m/>
    <m/>
    <m/>
    <m/>
    <m/>
    <m/>
    <m/>
    <m/>
  </r>
  <r>
    <x v="2"/>
    <x v="0"/>
    <x v="10"/>
    <x v="9"/>
    <n v="9734140"/>
    <m/>
    <m/>
    <m/>
    <m/>
    <m/>
    <m/>
    <m/>
    <m/>
    <m/>
    <m/>
    <m/>
    <m/>
    <m/>
    <m/>
    <m/>
    <m/>
    <m/>
    <m/>
    <m/>
    <m/>
    <m/>
    <m/>
    <m/>
    <m/>
    <m/>
    <m/>
    <m/>
    <m/>
    <m/>
    <m/>
  </r>
  <r>
    <x v="2"/>
    <x v="0"/>
    <x v="11"/>
    <x v="9"/>
    <n v="7436877"/>
    <m/>
    <m/>
    <m/>
    <m/>
    <m/>
    <m/>
    <m/>
    <m/>
    <m/>
    <m/>
    <m/>
    <m/>
    <m/>
    <m/>
    <m/>
    <m/>
    <m/>
    <m/>
    <m/>
    <m/>
    <m/>
    <m/>
    <m/>
    <m/>
    <m/>
    <m/>
    <m/>
    <m/>
    <m/>
    <m/>
  </r>
  <r>
    <x v="2"/>
    <x v="0"/>
    <x v="12"/>
    <x v="9"/>
    <n v="6897135"/>
    <m/>
    <m/>
    <m/>
    <m/>
    <m/>
    <m/>
    <m/>
    <m/>
    <m/>
    <m/>
    <m/>
    <m/>
    <m/>
    <m/>
    <m/>
    <m/>
    <m/>
    <m/>
    <m/>
    <m/>
    <m/>
    <m/>
    <m/>
    <m/>
    <m/>
    <m/>
    <m/>
    <m/>
    <m/>
    <m/>
  </r>
  <r>
    <x v="2"/>
    <x v="0"/>
    <x v="13"/>
    <x v="9"/>
    <n v="12326313"/>
    <m/>
    <m/>
    <m/>
    <m/>
    <m/>
    <m/>
    <m/>
    <m/>
    <m/>
    <m/>
    <m/>
    <m/>
    <m/>
    <m/>
    <m/>
    <m/>
    <m/>
    <m/>
    <m/>
    <m/>
    <m/>
    <m/>
    <m/>
    <m/>
    <m/>
    <m/>
    <m/>
    <m/>
    <m/>
    <m/>
  </r>
  <r>
    <x v="2"/>
    <x v="0"/>
    <x v="14"/>
    <x v="9"/>
    <n v="9274451"/>
    <m/>
    <m/>
    <m/>
    <m/>
    <m/>
    <m/>
    <m/>
    <m/>
    <m/>
    <m/>
    <m/>
    <m/>
    <m/>
    <m/>
    <m/>
    <m/>
    <m/>
    <m/>
    <m/>
    <m/>
    <m/>
    <m/>
    <m/>
    <m/>
    <m/>
    <m/>
    <m/>
    <m/>
    <m/>
    <m/>
  </r>
  <r>
    <x v="2"/>
    <x v="1"/>
    <x v="15"/>
    <x v="9"/>
    <n v="8861771"/>
    <m/>
    <m/>
    <m/>
    <m/>
    <m/>
    <m/>
    <m/>
    <m/>
    <m/>
    <m/>
    <m/>
    <m/>
    <m/>
    <m/>
    <m/>
    <m/>
    <m/>
    <m/>
    <m/>
    <m/>
    <m/>
    <m/>
    <m/>
    <m/>
    <m/>
    <m/>
    <m/>
    <m/>
    <m/>
    <m/>
  </r>
  <r>
    <x v="2"/>
    <x v="1"/>
    <x v="16"/>
    <x v="9"/>
    <n v="21379416"/>
    <m/>
    <m/>
    <m/>
    <m/>
    <m/>
    <m/>
    <m/>
    <m/>
    <m/>
    <m/>
    <m/>
    <m/>
    <m/>
    <m/>
    <m/>
    <m/>
    <m/>
    <m/>
    <m/>
    <m/>
    <m/>
    <m/>
    <m/>
    <m/>
    <m/>
    <m/>
    <m/>
    <m/>
    <m/>
    <m/>
  </r>
  <r>
    <x v="2"/>
    <x v="1"/>
    <x v="17"/>
    <x v="9"/>
    <n v="12146722"/>
    <m/>
    <m/>
    <m/>
    <m/>
    <m/>
    <m/>
    <m/>
    <m/>
    <m/>
    <m/>
    <m/>
    <m/>
    <m/>
    <m/>
    <m/>
    <m/>
    <m/>
    <m/>
    <m/>
    <m/>
    <m/>
    <m/>
    <m/>
    <m/>
    <m/>
    <m/>
    <m/>
    <m/>
    <m/>
    <m/>
  </r>
  <r>
    <x v="2"/>
    <x v="1"/>
    <x v="18"/>
    <x v="9"/>
    <n v="14631416"/>
    <n v="1365000"/>
    <m/>
    <m/>
    <m/>
    <m/>
    <m/>
    <m/>
    <m/>
    <m/>
    <m/>
    <m/>
    <m/>
    <m/>
    <m/>
    <m/>
    <m/>
    <m/>
    <m/>
    <m/>
    <m/>
    <m/>
    <m/>
    <m/>
    <m/>
    <m/>
    <m/>
    <m/>
    <m/>
    <m/>
    <m/>
  </r>
  <r>
    <x v="2"/>
    <x v="1"/>
    <x v="19"/>
    <x v="9"/>
    <n v="12070111"/>
    <n v="6046000"/>
    <m/>
    <m/>
    <m/>
    <m/>
    <m/>
    <m/>
    <m/>
    <m/>
    <m/>
    <m/>
    <m/>
    <m/>
    <m/>
    <m/>
    <m/>
    <m/>
    <m/>
    <m/>
    <m/>
    <m/>
    <m/>
    <m/>
    <m/>
    <m/>
    <m/>
    <m/>
    <m/>
    <m/>
    <m/>
  </r>
  <r>
    <x v="2"/>
    <x v="1"/>
    <x v="20"/>
    <x v="9"/>
    <n v="6208905"/>
    <n v="1365000"/>
    <m/>
    <m/>
    <m/>
    <m/>
    <m/>
    <m/>
    <m/>
    <m/>
    <m/>
    <m/>
    <m/>
    <m/>
    <m/>
    <m/>
    <m/>
    <m/>
    <m/>
    <m/>
    <m/>
    <m/>
    <m/>
    <m/>
    <m/>
    <m/>
    <m/>
    <m/>
    <m/>
    <m/>
    <m/>
  </r>
  <r>
    <x v="2"/>
    <x v="1"/>
    <x v="21"/>
    <x v="9"/>
    <n v="3787079"/>
    <m/>
    <m/>
    <m/>
    <m/>
    <m/>
    <m/>
    <m/>
    <m/>
    <m/>
    <m/>
    <m/>
    <m/>
    <m/>
    <m/>
    <m/>
    <m/>
    <m/>
    <m/>
    <m/>
    <m/>
    <m/>
    <m/>
    <m/>
    <m/>
    <m/>
    <m/>
    <m/>
    <m/>
    <m/>
    <m/>
  </r>
  <r>
    <x v="2"/>
    <x v="1"/>
    <x v="22"/>
    <x v="9"/>
    <n v="10902649"/>
    <n v="3496500"/>
    <m/>
    <m/>
    <m/>
    <m/>
    <m/>
    <m/>
    <m/>
    <m/>
    <m/>
    <m/>
    <m/>
    <m/>
    <m/>
    <m/>
    <m/>
    <m/>
    <m/>
    <m/>
    <m/>
    <m/>
    <m/>
    <m/>
    <m/>
    <m/>
    <m/>
    <m/>
    <m/>
    <m/>
    <m/>
  </r>
  <r>
    <x v="2"/>
    <x v="1"/>
    <x v="23"/>
    <x v="9"/>
    <n v="5674075"/>
    <m/>
    <m/>
    <m/>
    <m/>
    <m/>
    <m/>
    <m/>
    <m/>
    <m/>
    <m/>
    <m/>
    <m/>
    <m/>
    <m/>
    <m/>
    <m/>
    <m/>
    <m/>
    <m/>
    <m/>
    <m/>
    <m/>
    <m/>
    <m/>
    <m/>
    <m/>
    <m/>
    <m/>
    <m/>
    <m/>
  </r>
  <r>
    <x v="2"/>
    <x v="1"/>
    <x v="24"/>
    <x v="9"/>
    <n v="12994301"/>
    <m/>
    <m/>
    <m/>
    <m/>
    <m/>
    <m/>
    <m/>
    <m/>
    <m/>
    <m/>
    <m/>
    <m/>
    <m/>
    <m/>
    <m/>
    <m/>
    <m/>
    <m/>
    <m/>
    <m/>
    <m/>
    <m/>
    <m/>
    <m/>
    <m/>
    <m/>
    <m/>
    <m/>
    <m/>
    <m/>
  </r>
  <r>
    <x v="2"/>
    <x v="1"/>
    <x v="25"/>
    <x v="9"/>
    <n v="14787267"/>
    <n v="3811500"/>
    <m/>
    <m/>
    <m/>
    <m/>
    <m/>
    <m/>
    <m/>
    <m/>
    <m/>
    <m/>
    <m/>
    <m/>
    <m/>
    <m/>
    <m/>
    <m/>
    <m/>
    <m/>
    <m/>
    <m/>
    <m/>
    <m/>
    <m/>
    <m/>
    <m/>
    <m/>
    <m/>
    <m/>
    <m/>
  </r>
  <r>
    <x v="2"/>
    <x v="1"/>
    <x v="26"/>
    <x v="9"/>
    <n v="8351356"/>
    <m/>
    <m/>
    <m/>
    <m/>
    <m/>
    <m/>
    <m/>
    <m/>
    <m/>
    <m/>
    <m/>
    <m/>
    <m/>
    <m/>
    <m/>
    <m/>
    <m/>
    <m/>
    <m/>
    <m/>
    <m/>
    <m/>
    <m/>
    <m/>
    <m/>
    <m/>
    <m/>
    <m/>
    <m/>
    <m/>
  </r>
  <r>
    <x v="2"/>
    <x v="1"/>
    <x v="27"/>
    <x v="9"/>
    <n v="4382991"/>
    <m/>
    <m/>
    <m/>
    <m/>
    <m/>
    <m/>
    <m/>
    <m/>
    <m/>
    <m/>
    <m/>
    <m/>
    <m/>
    <m/>
    <m/>
    <m/>
    <m/>
    <m/>
    <m/>
    <m/>
    <m/>
    <m/>
    <m/>
    <m/>
    <m/>
    <m/>
    <m/>
    <m/>
    <m/>
    <m/>
  </r>
  <r>
    <x v="2"/>
    <x v="0"/>
    <x v="0"/>
    <x v="10"/>
    <m/>
    <m/>
    <m/>
    <m/>
    <m/>
    <m/>
    <m/>
    <m/>
    <m/>
    <m/>
    <m/>
    <m/>
    <m/>
    <m/>
    <m/>
    <m/>
    <m/>
    <m/>
    <m/>
    <m/>
    <m/>
    <m/>
    <m/>
    <m/>
    <m/>
    <m/>
    <m/>
    <m/>
    <m/>
    <m/>
    <m/>
  </r>
  <r>
    <x v="2"/>
    <x v="0"/>
    <x v="1"/>
    <x v="10"/>
    <m/>
    <m/>
    <m/>
    <m/>
    <m/>
    <m/>
    <m/>
    <m/>
    <m/>
    <m/>
    <m/>
    <m/>
    <m/>
    <m/>
    <m/>
    <m/>
    <m/>
    <m/>
    <m/>
    <m/>
    <m/>
    <m/>
    <m/>
    <m/>
    <m/>
    <m/>
    <m/>
    <m/>
    <m/>
    <m/>
    <m/>
  </r>
  <r>
    <x v="2"/>
    <x v="0"/>
    <x v="2"/>
    <x v="10"/>
    <m/>
    <m/>
    <m/>
    <m/>
    <m/>
    <m/>
    <m/>
    <m/>
    <m/>
    <m/>
    <m/>
    <m/>
    <m/>
    <m/>
    <m/>
    <m/>
    <m/>
    <m/>
    <m/>
    <m/>
    <m/>
    <m/>
    <m/>
    <m/>
    <m/>
    <m/>
    <m/>
    <m/>
    <m/>
    <m/>
    <m/>
  </r>
  <r>
    <x v="2"/>
    <x v="0"/>
    <x v="3"/>
    <x v="10"/>
    <m/>
    <m/>
    <m/>
    <m/>
    <m/>
    <m/>
    <m/>
    <m/>
    <m/>
    <m/>
    <m/>
    <m/>
    <m/>
    <m/>
    <m/>
    <m/>
    <m/>
    <m/>
    <m/>
    <m/>
    <m/>
    <m/>
    <m/>
    <m/>
    <m/>
    <m/>
    <m/>
    <m/>
    <m/>
    <m/>
    <m/>
  </r>
  <r>
    <x v="2"/>
    <x v="0"/>
    <x v="4"/>
    <x v="10"/>
    <m/>
    <m/>
    <m/>
    <m/>
    <m/>
    <m/>
    <m/>
    <m/>
    <m/>
    <m/>
    <m/>
    <m/>
    <m/>
    <m/>
    <m/>
    <m/>
    <m/>
    <m/>
    <m/>
    <m/>
    <m/>
    <m/>
    <m/>
    <m/>
    <m/>
    <m/>
    <m/>
    <m/>
    <m/>
    <m/>
    <m/>
  </r>
  <r>
    <x v="2"/>
    <x v="0"/>
    <x v="5"/>
    <x v="10"/>
    <m/>
    <m/>
    <m/>
    <m/>
    <m/>
    <m/>
    <m/>
    <m/>
    <m/>
    <m/>
    <m/>
    <m/>
    <m/>
    <m/>
    <m/>
    <m/>
    <m/>
    <m/>
    <m/>
    <m/>
    <m/>
    <m/>
    <m/>
    <m/>
    <m/>
    <m/>
    <m/>
    <m/>
    <m/>
    <m/>
    <m/>
  </r>
  <r>
    <x v="2"/>
    <x v="0"/>
    <x v="6"/>
    <x v="10"/>
    <m/>
    <m/>
    <m/>
    <m/>
    <m/>
    <m/>
    <m/>
    <m/>
    <m/>
    <m/>
    <m/>
    <m/>
    <m/>
    <m/>
    <m/>
    <m/>
    <m/>
    <m/>
    <m/>
    <m/>
    <m/>
    <m/>
    <m/>
    <m/>
    <m/>
    <m/>
    <m/>
    <m/>
    <m/>
    <m/>
    <m/>
  </r>
  <r>
    <x v="2"/>
    <x v="0"/>
    <x v="7"/>
    <x v="10"/>
    <m/>
    <m/>
    <m/>
    <m/>
    <m/>
    <m/>
    <m/>
    <m/>
    <m/>
    <m/>
    <m/>
    <m/>
    <m/>
    <m/>
    <m/>
    <m/>
    <m/>
    <m/>
    <m/>
    <m/>
    <m/>
    <m/>
    <m/>
    <m/>
    <m/>
    <m/>
    <m/>
    <m/>
    <m/>
    <m/>
    <m/>
  </r>
  <r>
    <x v="2"/>
    <x v="0"/>
    <x v="8"/>
    <x v="10"/>
    <m/>
    <m/>
    <m/>
    <m/>
    <m/>
    <m/>
    <m/>
    <m/>
    <m/>
    <m/>
    <m/>
    <m/>
    <m/>
    <m/>
    <m/>
    <m/>
    <m/>
    <m/>
    <m/>
    <m/>
    <m/>
    <m/>
    <m/>
    <m/>
    <m/>
    <m/>
    <m/>
    <m/>
    <m/>
    <m/>
    <m/>
  </r>
  <r>
    <x v="2"/>
    <x v="0"/>
    <x v="9"/>
    <x v="10"/>
    <m/>
    <m/>
    <m/>
    <m/>
    <m/>
    <m/>
    <m/>
    <m/>
    <m/>
    <m/>
    <m/>
    <m/>
    <m/>
    <m/>
    <m/>
    <m/>
    <m/>
    <m/>
    <m/>
    <m/>
    <m/>
    <m/>
    <m/>
    <m/>
    <m/>
    <m/>
    <m/>
    <m/>
    <m/>
    <m/>
    <m/>
  </r>
  <r>
    <x v="2"/>
    <x v="0"/>
    <x v="10"/>
    <x v="10"/>
    <m/>
    <m/>
    <m/>
    <m/>
    <m/>
    <m/>
    <m/>
    <m/>
    <m/>
    <m/>
    <m/>
    <m/>
    <m/>
    <m/>
    <m/>
    <m/>
    <m/>
    <m/>
    <m/>
    <m/>
    <m/>
    <m/>
    <m/>
    <m/>
    <m/>
    <m/>
    <m/>
    <m/>
    <m/>
    <m/>
    <m/>
  </r>
  <r>
    <x v="2"/>
    <x v="0"/>
    <x v="11"/>
    <x v="10"/>
    <m/>
    <m/>
    <m/>
    <m/>
    <m/>
    <m/>
    <m/>
    <m/>
    <m/>
    <m/>
    <m/>
    <m/>
    <m/>
    <m/>
    <m/>
    <m/>
    <m/>
    <m/>
    <m/>
    <m/>
    <m/>
    <m/>
    <m/>
    <m/>
    <m/>
    <m/>
    <m/>
    <m/>
    <m/>
    <m/>
    <m/>
  </r>
  <r>
    <x v="2"/>
    <x v="0"/>
    <x v="12"/>
    <x v="10"/>
    <m/>
    <m/>
    <m/>
    <m/>
    <m/>
    <m/>
    <m/>
    <m/>
    <m/>
    <m/>
    <m/>
    <m/>
    <m/>
    <m/>
    <m/>
    <m/>
    <m/>
    <m/>
    <m/>
    <m/>
    <m/>
    <m/>
    <m/>
    <m/>
    <m/>
    <m/>
    <m/>
    <m/>
    <m/>
    <m/>
    <m/>
  </r>
  <r>
    <x v="2"/>
    <x v="0"/>
    <x v="13"/>
    <x v="10"/>
    <m/>
    <m/>
    <m/>
    <m/>
    <m/>
    <m/>
    <m/>
    <m/>
    <m/>
    <m/>
    <m/>
    <m/>
    <m/>
    <m/>
    <m/>
    <m/>
    <m/>
    <m/>
    <m/>
    <m/>
    <m/>
    <m/>
    <m/>
    <m/>
    <m/>
    <m/>
    <m/>
    <m/>
    <m/>
    <m/>
    <m/>
  </r>
  <r>
    <x v="2"/>
    <x v="0"/>
    <x v="14"/>
    <x v="10"/>
    <m/>
    <m/>
    <m/>
    <m/>
    <m/>
    <m/>
    <m/>
    <m/>
    <m/>
    <m/>
    <m/>
    <m/>
    <m/>
    <m/>
    <m/>
    <m/>
    <m/>
    <m/>
    <m/>
    <m/>
    <m/>
    <m/>
    <m/>
    <m/>
    <m/>
    <m/>
    <m/>
    <m/>
    <m/>
    <m/>
    <m/>
  </r>
  <r>
    <x v="2"/>
    <x v="1"/>
    <x v="15"/>
    <x v="10"/>
    <m/>
    <m/>
    <m/>
    <m/>
    <m/>
    <m/>
    <m/>
    <m/>
    <m/>
    <m/>
    <m/>
    <m/>
    <m/>
    <m/>
    <m/>
    <m/>
    <m/>
    <m/>
    <m/>
    <m/>
    <m/>
    <m/>
    <m/>
    <m/>
    <m/>
    <m/>
    <m/>
    <m/>
    <m/>
    <m/>
    <m/>
  </r>
  <r>
    <x v="2"/>
    <x v="1"/>
    <x v="16"/>
    <x v="10"/>
    <m/>
    <m/>
    <m/>
    <m/>
    <m/>
    <m/>
    <m/>
    <m/>
    <m/>
    <m/>
    <m/>
    <m/>
    <m/>
    <m/>
    <m/>
    <m/>
    <m/>
    <m/>
    <m/>
    <m/>
    <m/>
    <m/>
    <m/>
    <m/>
    <m/>
    <m/>
    <m/>
    <m/>
    <m/>
    <m/>
    <m/>
  </r>
  <r>
    <x v="2"/>
    <x v="1"/>
    <x v="17"/>
    <x v="10"/>
    <m/>
    <m/>
    <m/>
    <m/>
    <m/>
    <m/>
    <m/>
    <m/>
    <m/>
    <m/>
    <m/>
    <m/>
    <m/>
    <m/>
    <m/>
    <m/>
    <m/>
    <m/>
    <m/>
    <m/>
    <m/>
    <m/>
    <m/>
    <m/>
    <m/>
    <m/>
    <m/>
    <m/>
    <m/>
    <m/>
    <m/>
  </r>
  <r>
    <x v="2"/>
    <x v="1"/>
    <x v="18"/>
    <x v="10"/>
    <m/>
    <m/>
    <m/>
    <m/>
    <m/>
    <m/>
    <m/>
    <m/>
    <m/>
    <m/>
    <m/>
    <m/>
    <m/>
    <m/>
    <m/>
    <m/>
    <m/>
    <m/>
    <m/>
    <m/>
    <m/>
    <m/>
    <m/>
    <m/>
    <m/>
    <m/>
    <m/>
    <m/>
    <m/>
    <m/>
    <m/>
  </r>
  <r>
    <x v="2"/>
    <x v="1"/>
    <x v="19"/>
    <x v="10"/>
    <m/>
    <m/>
    <m/>
    <m/>
    <m/>
    <m/>
    <m/>
    <m/>
    <m/>
    <m/>
    <m/>
    <m/>
    <m/>
    <m/>
    <m/>
    <m/>
    <m/>
    <m/>
    <m/>
    <m/>
    <m/>
    <m/>
    <m/>
    <m/>
    <m/>
    <m/>
    <m/>
    <m/>
    <m/>
    <m/>
    <m/>
  </r>
  <r>
    <x v="2"/>
    <x v="1"/>
    <x v="20"/>
    <x v="10"/>
    <m/>
    <m/>
    <m/>
    <m/>
    <m/>
    <m/>
    <m/>
    <m/>
    <m/>
    <m/>
    <m/>
    <m/>
    <m/>
    <m/>
    <m/>
    <m/>
    <m/>
    <m/>
    <m/>
    <m/>
    <m/>
    <m/>
    <m/>
    <m/>
    <m/>
    <m/>
    <m/>
    <m/>
    <m/>
    <m/>
    <m/>
  </r>
  <r>
    <x v="2"/>
    <x v="1"/>
    <x v="21"/>
    <x v="10"/>
    <m/>
    <m/>
    <m/>
    <m/>
    <m/>
    <m/>
    <m/>
    <m/>
    <m/>
    <m/>
    <m/>
    <m/>
    <m/>
    <m/>
    <m/>
    <m/>
    <m/>
    <m/>
    <m/>
    <m/>
    <m/>
    <m/>
    <m/>
    <m/>
    <m/>
    <m/>
    <m/>
    <m/>
    <m/>
    <m/>
    <m/>
  </r>
  <r>
    <x v="2"/>
    <x v="1"/>
    <x v="22"/>
    <x v="10"/>
    <m/>
    <m/>
    <m/>
    <m/>
    <m/>
    <m/>
    <m/>
    <m/>
    <m/>
    <m/>
    <m/>
    <m/>
    <m/>
    <m/>
    <m/>
    <m/>
    <m/>
    <m/>
    <m/>
    <m/>
    <m/>
    <m/>
    <m/>
    <m/>
    <m/>
    <m/>
    <m/>
    <m/>
    <m/>
    <m/>
    <m/>
  </r>
  <r>
    <x v="2"/>
    <x v="1"/>
    <x v="23"/>
    <x v="10"/>
    <m/>
    <m/>
    <m/>
    <m/>
    <m/>
    <m/>
    <m/>
    <m/>
    <m/>
    <m/>
    <m/>
    <m/>
    <m/>
    <m/>
    <m/>
    <m/>
    <m/>
    <m/>
    <m/>
    <m/>
    <m/>
    <m/>
    <m/>
    <m/>
    <m/>
    <m/>
    <m/>
    <m/>
    <m/>
    <m/>
    <m/>
  </r>
  <r>
    <x v="2"/>
    <x v="1"/>
    <x v="24"/>
    <x v="10"/>
    <m/>
    <m/>
    <m/>
    <m/>
    <m/>
    <m/>
    <m/>
    <m/>
    <m/>
    <m/>
    <m/>
    <m/>
    <m/>
    <m/>
    <m/>
    <m/>
    <m/>
    <m/>
    <m/>
    <m/>
    <m/>
    <m/>
    <m/>
    <m/>
    <m/>
    <m/>
    <m/>
    <m/>
    <m/>
    <m/>
    <m/>
  </r>
  <r>
    <x v="2"/>
    <x v="1"/>
    <x v="25"/>
    <x v="10"/>
    <m/>
    <m/>
    <m/>
    <m/>
    <m/>
    <m/>
    <m/>
    <m/>
    <m/>
    <m/>
    <m/>
    <m/>
    <m/>
    <m/>
    <m/>
    <m/>
    <m/>
    <m/>
    <m/>
    <m/>
    <m/>
    <m/>
    <m/>
    <m/>
    <m/>
    <m/>
    <m/>
    <m/>
    <m/>
    <m/>
    <m/>
  </r>
  <r>
    <x v="2"/>
    <x v="1"/>
    <x v="26"/>
    <x v="10"/>
    <m/>
    <m/>
    <m/>
    <m/>
    <m/>
    <m/>
    <m/>
    <m/>
    <m/>
    <m/>
    <m/>
    <m/>
    <m/>
    <m/>
    <m/>
    <m/>
    <m/>
    <m/>
    <m/>
    <m/>
    <m/>
    <m/>
    <m/>
    <m/>
    <m/>
    <m/>
    <m/>
    <m/>
    <m/>
    <m/>
    <m/>
  </r>
  <r>
    <x v="2"/>
    <x v="1"/>
    <x v="27"/>
    <x v="10"/>
    <m/>
    <m/>
    <m/>
    <m/>
    <m/>
    <m/>
    <m/>
    <m/>
    <m/>
    <m/>
    <m/>
    <m/>
    <m/>
    <m/>
    <m/>
    <m/>
    <m/>
    <m/>
    <m/>
    <m/>
    <m/>
    <m/>
    <m/>
    <m/>
    <m/>
    <m/>
    <m/>
    <m/>
    <m/>
    <m/>
    <m/>
  </r>
  <r>
    <x v="2"/>
    <x v="0"/>
    <x v="0"/>
    <x v="11"/>
    <m/>
    <m/>
    <m/>
    <m/>
    <m/>
    <m/>
    <m/>
    <m/>
    <m/>
    <m/>
    <m/>
    <m/>
    <m/>
    <m/>
    <m/>
    <m/>
    <m/>
    <m/>
    <m/>
    <m/>
    <m/>
    <m/>
    <m/>
    <m/>
    <m/>
    <m/>
    <m/>
    <m/>
    <m/>
    <m/>
    <m/>
  </r>
  <r>
    <x v="2"/>
    <x v="0"/>
    <x v="1"/>
    <x v="11"/>
    <m/>
    <m/>
    <m/>
    <m/>
    <m/>
    <m/>
    <m/>
    <m/>
    <m/>
    <m/>
    <m/>
    <m/>
    <m/>
    <m/>
    <m/>
    <m/>
    <m/>
    <m/>
    <m/>
    <m/>
    <m/>
    <m/>
    <m/>
    <m/>
    <m/>
    <m/>
    <m/>
    <m/>
    <m/>
    <m/>
    <m/>
  </r>
  <r>
    <x v="2"/>
    <x v="0"/>
    <x v="2"/>
    <x v="11"/>
    <m/>
    <m/>
    <m/>
    <m/>
    <m/>
    <m/>
    <m/>
    <m/>
    <m/>
    <m/>
    <m/>
    <m/>
    <m/>
    <m/>
    <m/>
    <m/>
    <m/>
    <m/>
    <m/>
    <m/>
    <m/>
    <m/>
    <m/>
    <m/>
    <m/>
    <m/>
    <m/>
    <m/>
    <m/>
    <m/>
    <m/>
  </r>
  <r>
    <x v="2"/>
    <x v="0"/>
    <x v="3"/>
    <x v="11"/>
    <m/>
    <m/>
    <m/>
    <m/>
    <m/>
    <m/>
    <m/>
    <m/>
    <m/>
    <m/>
    <m/>
    <m/>
    <m/>
    <m/>
    <m/>
    <m/>
    <m/>
    <m/>
    <m/>
    <m/>
    <m/>
    <m/>
    <m/>
    <m/>
    <m/>
    <m/>
    <m/>
    <m/>
    <m/>
    <m/>
    <m/>
  </r>
  <r>
    <x v="2"/>
    <x v="0"/>
    <x v="4"/>
    <x v="11"/>
    <m/>
    <m/>
    <m/>
    <m/>
    <m/>
    <m/>
    <m/>
    <m/>
    <m/>
    <m/>
    <m/>
    <m/>
    <m/>
    <m/>
    <m/>
    <m/>
    <m/>
    <m/>
    <m/>
    <m/>
    <m/>
    <m/>
    <m/>
    <m/>
    <m/>
    <m/>
    <m/>
    <m/>
    <m/>
    <m/>
    <m/>
  </r>
  <r>
    <x v="2"/>
    <x v="0"/>
    <x v="5"/>
    <x v="11"/>
    <m/>
    <m/>
    <m/>
    <m/>
    <m/>
    <m/>
    <m/>
    <m/>
    <m/>
    <m/>
    <m/>
    <m/>
    <m/>
    <m/>
    <m/>
    <m/>
    <m/>
    <m/>
    <m/>
    <m/>
    <m/>
    <m/>
    <m/>
    <m/>
    <m/>
    <m/>
    <m/>
    <m/>
    <m/>
    <m/>
    <m/>
  </r>
  <r>
    <x v="2"/>
    <x v="0"/>
    <x v="6"/>
    <x v="11"/>
    <m/>
    <m/>
    <m/>
    <m/>
    <m/>
    <m/>
    <m/>
    <m/>
    <m/>
    <m/>
    <m/>
    <m/>
    <m/>
    <m/>
    <m/>
    <m/>
    <m/>
    <m/>
    <m/>
    <m/>
    <m/>
    <m/>
    <m/>
    <m/>
    <m/>
    <m/>
    <m/>
    <m/>
    <m/>
    <m/>
    <m/>
  </r>
  <r>
    <x v="2"/>
    <x v="0"/>
    <x v="7"/>
    <x v="11"/>
    <m/>
    <m/>
    <m/>
    <m/>
    <m/>
    <m/>
    <m/>
    <m/>
    <m/>
    <m/>
    <m/>
    <m/>
    <m/>
    <m/>
    <m/>
    <m/>
    <m/>
    <m/>
    <m/>
    <m/>
    <m/>
    <m/>
    <m/>
    <m/>
    <m/>
    <m/>
    <m/>
    <m/>
    <m/>
    <m/>
    <m/>
  </r>
  <r>
    <x v="2"/>
    <x v="0"/>
    <x v="8"/>
    <x v="11"/>
    <m/>
    <m/>
    <m/>
    <m/>
    <m/>
    <m/>
    <m/>
    <m/>
    <m/>
    <m/>
    <m/>
    <m/>
    <m/>
    <m/>
    <m/>
    <m/>
    <m/>
    <m/>
    <m/>
    <m/>
    <m/>
    <m/>
    <m/>
    <m/>
    <m/>
    <m/>
    <m/>
    <m/>
    <m/>
    <m/>
    <m/>
  </r>
  <r>
    <x v="2"/>
    <x v="0"/>
    <x v="9"/>
    <x v="11"/>
    <m/>
    <m/>
    <m/>
    <m/>
    <m/>
    <m/>
    <m/>
    <m/>
    <m/>
    <m/>
    <m/>
    <m/>
    <m/>
    <m/>
    <m/>
    <m/>
    <m/>
    <m/>
    <m/>
    <m/>
    <m/>
    <m/>
    <m/>
    <m/>
    <m/>
    <m/>
    <m/>
    <m/>
    <m/>
    <m/>
    <m/>
  </r>
  <r>
    <x v="2"/>
    <x v="0"/>
    <x v="10"/>
    <x v="11"/>
    <m/>
    <m/>
    <m/>
    <m/>
    <m/>
    <m/>
    <m/>
    <m/>
    <m/>
    <m/>
    <m/>
    <m/>
    <m/>
    <m/>
    <m/>
    <m/>
    <m/>
    <m/>
    <m/>
    <m/>
    <m/>
    <m/>
    <m/>
    <m/>
    <m/>
    <m/>
    <m/>
    <m/>
    <m/>
    <m/>
    <m/>
  </r>
  <r>
    <x v="2"/>
    <x v="0"/>
    <x v="11"/>
    <x v="11"/>
    <m/>
    <m/>
    <m/>
    <m/>
    <m/>
    <m/>
    <m/>
    <m/>
    <m/>
    <m/>
    <m/>
    <m/>
    <m/>
    <m/>
    <m/>
    <m/>
    <m/>
    <m/>
    <m/>
    <m/>
    <m/>
    <m/>
    <m/>
    <m/>
    <m/>
    <m/>
    <m/>
    <m/>
    <m/>
    <m/>
    <m/>
  </r>
  <r>
    <x v="2"/>
    <x v="0"/>
    <x v="12"/>
    <x v="11"/>
    <m/>
    <m/>
    <m/>
    <m/>
    <m/>
    <m/>
    <m/>
    <m/>
    <m/>
    <m/>
    <m/>
    <m/>
    <m/>
    <m/>
    <m/>
    <m/>
    <m/>
    <m/>
    <m/>
    <m/>
    <m/>
    <m/>
    <m/>
    <m/>
    <m/>
    <m/>
    <m/>
    <m/>
    <m/>
    <m/>
    <m/>
  </r>
  <r>
    <x v="2"/>
    <x v="0"/>
    <x v="13"/>
    <x v="11"/>
    <m/>
    <m/>
    <m/>
    <m/>
    <m/>
    <m/>
    <m/>
    <m/>
    <m/>
    <m/>
    <m/>
    <m/>
    <m/>
    <m/>
    <m/>
    <m/>
    <m/>
    <m/>
    <m/>
    <m/>
    <m/>
    <m/>
    <m/>
    <m/>
    <m/>
    <m/>
    <m/>
    <m/>
    <m/>
    <m/>
    <m/>
  </r>
  <r>
    <x v="2"/>
    <x v="0"/>
    <x v="14"/>
    <x v="11"/>
    <m/>
    <m/>
    <m/>
    <m/>
    <m/>
    <m/>
    <m/>
    <m/>
    <m/>
    <m/>
    <m/>
    <m/>
    <m/>
    <m/>
    <m/>
    <m/>
    <m/>
    <m/>
    <m/>
    <m/>
    <m/>
    <m/>
    <m/>
    <m/>
    <m/>
    <m/>
    <m/>
    <m/>
    <m/>
    <m/>
    <m/>
  </r>
  <r>
    <x v="2"/>
    <x v="1"/>
    <x v="15"/>
    <x v="11"/>
    <m/>
    <m/>
    <m/>
    <m/>
    <m/>
    <m/>
    <m/>
    <m/>
    <m/>
    <m/>
    <m/>
    <m/>
    <m/>
    <m/>
    <m/>
    <m/>
    <m/>
    <m/>
    <m/>
    <m/>
    <m/>
    <m/>
    <m/>
    <m/>
    <m/>
    <m/>
    <m/>
    <m/>
    <m/>
    <m/>
    <m/>
  </r>
  <r>
    <x v="2"/>
    <x v="1"/>
    <x v="16"/>
    <x v="11"/>
    <m/>
    <m/>
    <m/>
    <m/>
    <m/>
    <m/>
    <m/>
    <m/>
    <m/>
    <m/>
    <m/>
    <m/>
    <m/>
    <m/>
    <m/>
    <m/>
    <m/>
    <m/>
    <m/>
    <m/>
    <m/>
    <m/>
    <m/>
    <m/>
    <m/>
    <m/>
    <m/>
    <m/>
    <m/>
    <m/>
    <m/>
  </r>
  <r>
    <x v="2"/>
    <x v="1"/>
    <x v="17"/>
    <x v="11"/>
    <m/>
    <m/>
    <m/>
    <m/>
    <m/>
    <m/>
    <m/>
    <m/>
    <m/>
    <m/>
    <m/>
    <m/>
    <m/>
    <m/>
    <m/>
    <m/>
    <m/>
    <m/>
    <m/>
    <m/>
    <m/>
    <m/>
    <m/>
    <m/>
    <m/>
    <m/>
    <m/>
    <m/>
    <m/>
    <m/>
    <m/>
  </r>
  <r>
    <x v="2"/>
    <x v="1"/>
    <x v="18"/>
    <x v="11"/>
    <m/>
    <m/>
    <m/>
    <m/>
    <m/>
    <m/>
    <m/>
    <m/>
    <m/>
    <m/>
    <m/>
    <m/>
    <m/>
    <m/>
    <m/>
    <m/>
    <m/>
    <m/>
    <m/>
    <m/>
    <m/>
    <m/>
    <m/>
    <m/>
    <m/>
    <m/>
    <m/>
    <m/>
    <m/>
    <m/>
    <m/>
  </r>
  <r>
    <x v="2"/>
    <x v="1"/>
    <x v="19"/>
    <x v="11"/>
    <m/>
    <m/>
    <m/>
    <m/>
    <m/>
    <m/>
    <m/>
    <m/>
    <m/>
    <m/>
    <m/>
    <m/>
    <m/>
    <m/>
    <m/>
    <m/>
    <m/>
    <m/>
    <m/>
    <m/>
    <m/>
    <m/>
    <m/>
    <m/>
    <m/>
    <m/>
    <m/>
    <m/>
    <m/>
    <m/>
    <m/>
  </r>
  <r>
    <x v="2"/>
    <x v="1"/>
    <x v="20"/>
    <x v="11"/>
    <m/>
    <m/>
    <m/>
    <m/>
    <m/>
    <m/>
    <m/>
    <m/>
    <m/>
    <m/>
    <m/>
    <m/>
    <m/>
    <m/>
    <m/>
    <m/>
    <m/>
    <m/>
    <m/>
    <m/>
    <m/>
    <m/>
    <m/>
    <m/>
    <m/>
    <m/>
    <m/>
    <m/>
    <m/>
    <m/>
    <m/>
  </r>
  <r>
    <x v="2"/>
    <x v="1"/>
    <x v="21"/>
    <x v="11"/>
    <m/>
    <m/>
    <m/>
    <m/>
    <m/>
    <m/>
    <m/>
    <m/>
    <m/>
    <m/>
    <m/>
    <m/>
    <m/>
    <m/>
    <m/>
    <m/>
    <m/>
    <m/>
    <m/>
    <m/>
    <m/>
    <m/>
    <m/>
    <m/>
    <m/>
    <m/>
    <m/>
    <m/>
    <m/>
    <m/>
    <m/>
  </r>
  <r>
    <x v="2"/>
    <x v="1"/>
    <x v="22"/>
    <x v="11"/>
    <m/>
    <m/>
    <m/>
    <m/>
    <m/>
    <m/>
    <m/>
    <m/>
    <m/>
    <m/>
    <m/>
    <m/>
    <m/>
    <m/>
    <m/>
    <m/>
    <m/>
    <m/>
    <m/>
    <m/>
    <m/>
    <m/>
    <m/>
    <m/>
    <m/>
    <m/>
    <m/>
    <m/>
    <m/>
    <m/>
    <m/>
  </r>
  <r>
    <x v="2"/>
    <x v="1"/>
    <x v="23"/>
    <x v="11"/>
    <m/>
    <m/>
    <m/>
    <m/>
    <m/>
    <m/>
    <m/>
    <m/>
    <m/>
    <m/>
    <m/>
    <m/>
    <m/>
    <m/>
    <m/>
    <m/>
    <m/>
    <m/>
    <m/>
    <m/>
    <m/>
    <m/>
    <m/>
    <m/>
    <m/>
    <m/>
    <m/>
    <m/>
    <m/>
    <m/>
    <m/>
  </r>
  <r>
    <x v="2"/>
    <x v="1"/>
    <x v="24"/>
    <x v="11"/>
    <m/>
    <m/>
    <m/>
    <m/>
    <m/>
    <m/>
    <m/>
    <m/>
    <m/>
    <m/>
    <m/>
    <m/>
    <m/>
    <m/>
    <m/>
    <m/>
    <m/>
    <m/>
    <m/>
    <m/>
    <m/>
    <m/>
    <m/>
    <m/>
    <m/>
    <m/>
    <m/>
    <m/>
    <m/>
    <m/>
    <m/>
  </r>
  <r>
    <x v="2"/>
    <x v="1"/>
    <x v="25"/>
    <x v="11"/>
    <m/>
    <m/>
    <m/>
    <m/>
    <m/>
    <m/>
    <m/>
    <m/>
    <m/>
    <m/>
    <m/>
    <m/>
    <m/>
    <m/>
    <m/>
    <m/>
    <m/>
    <m/>
    <m/>
    <m/>
    <m/>
    <m/>
    <m/>
    <m/>
    <m/>
    <m/>
    <m/>
    <m/>
    <m/>
    <m/>
    <m/>
  </r>
  <r>
    <x v="2"/>
    <x v="1"/>
    <x v="26"/>
    <x v="11"/>
    <m/>
    <m/>
    <m/>
    <m/>
    <m/>
    <m/>
    <m/>
    <m/>
    <m/>
    <m/>
    <m/>
    <m/>
    <m/>
    <m/>
    <m/>
    <m/>
    <m/>
    <m/>
    <m/>
    <m/>
    <m/>
    <m/>
    <m/>
    <m/>
    <m/>
    <m/>
    <m/>
    <m/>
    <m/>
    <m/>
    <m/>
  </r>
  <r>
    <x v="2"/>
    <x v="1"/>
    <x v="27"/>
    <x v="11"/>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6A97E3-1E1C-4A1F-BF86-C0B741233578}" name="PivotTable2"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E19"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AK Fisik Reguler" fld="4" baseField="0" baseItem="0" numFmtId="164"/>
  </dataFields>
  <formats count="1">
    <format dxfId="93">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951F1-6810-484C-97D4-0D27482CA11F}" name="PivotTable3"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AK Fisik Penugasan" fld="5" baseField="0" baseItem="0" numFmtId="164"/>
  </dataFields>
  <formats count="1">
    <format dxfId="92">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3F3D71-28D4-48AB-A704-5A9E76B89C70}" name="PivotTable4"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AK Fisik Afirmasi" fld="6" baseField="0" baseItem="0" numFmtId="164"/>
  </dataFields>
  <formats count="1">
    <format dxfId="91">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AE5319-93F7-45D2-A116-E5150F9F5A40}" name="PivotTable5"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AK Non Fisik" fld="7" baseField="0" baseItem="0" numFmtId="164"/>
  </dataFields>
  <formats count="1">
    <format dxfId="90">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95E50F-C2DA-4CEC-8E6F-4FBAB96519A7}" name="PivotTable6"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AU" fld="8" baseField="0" baseItem="0" numFmtId="164"/>
  </dataFields>
  <formats count="1">
    <format dxfId="89">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3">
          <reference field="4294967294" count="1" selected="0">
            <x v="0"/>
          </reference>
          <reference field="0" count="1" selected="0">
            <x v="0"/>
          </reference>
          <reference field="2" count="1" selected="0">
            <x v="27"/>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09E8BF-1FFF-4174-A13E-A286BFA64E73}" name="PivotTable3"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ID" fld="9" baseField="0" baseItem="0" numFmtId="164"/>
  </dataFields>
  <formats count="1">
    <format dxfId="88">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FDDEF7-A1F0-48C0-9ACE-654294857B08}" name="PivotTable4"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ana Desa" fld="10" baseField="0" baseItem="0" numFmtId="164"/>
  </dataFields>
  <formats count="2">
    <format dxfId="87">
      <pivotArea outline="0" collapsedLevelsAreSubtotals="1" fieldPosition="0"/>
    </format>
    <format dxfId="86">
      <pivotArea dataOnly="0" labelOnly="1" outline="0" axis="axisValues"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DFE967-5DBB-4E3F-8F3A-7EFE2EEEE44E}" name="PivotTable29"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J3:AN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BH CHT" fld="34" baseField="2" baseItem="38"/>
  </dataFields>
  <formats count="1">
    <format dxfId="69">
      <pivotArea outline="0" collapsedLevelsAreSubtotals="1" fieldPosition="0"/>
    </format>
  </formats>
  <chartFormats count="3">
    <chartFormat chart="9" format="6" series="1">
      <pivotArea type="data" outline="0" fieldPosition="0">
        <references count="2">
          <reference field="4294967294" count="1" selected="0">
            <x v="0"/>
          </reference>
          <reference field="0" count="1" selected="0">
            <x v="0"/>
          </reference>
        </references>
      </pivotArea>
    </chartFormat>
    <chartFormat chart="9" format="7" series="1">
      <pivotArea type="data" outline="0" fieldPosition="0">
        <references count="2">
          <reference field="4294967294" count="1" selected="0">
            <x v="0"/>
          </reference>
          <reference field="0" count="1" selected="0">
            <x v="1"/>
          </reference>
        </references>
      </pivotArea>
    </chartFormat>
    <chartFormat chart="9"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52E956B-60E0-4F40-82A8-5E6F99F6B9EC}" name="PivotTable11"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Z3:AD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dataField="1"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BH SDA Perikanan" fld="16" baseField="0" baseItem="0"/>
  </dataFields>
  <formats count="1">
    <format dxfId="78">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25A062-3934-4028-9B2A-464470FB54B7}" name="PivotTable8"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3:O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BH SDA Migas" fld="13" baseField="0" baseItem="0"/>
  </dataFields>
  <formats count="1">
    <format dxfId="79">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3">
          <reference field="4294967294" count="1" selected="0">
            <x v="0"/>
          </reference>
          <reference field="0" count="1" selected="0">
            <x v="1"/>
          </reference>
          <reference field="2" count="1" selected="0">
            <x v="3"/>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131428A-5A9B-4B6A-A8A9-6CE84B600713}" name="PivotTable12"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E3:AI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dataField="1"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BH SDA Panas Bumi" fld="17" baseField="0" baseItem="0"/>
  </dataFields>
  <formats count="1">
    <format dxfId="80">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B671DE3-156C-451F-A85C-398EA98D5B8F}" name="PivotTable9"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3:T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BH SDA Minerba" fld="14" baseField="0" baseItem="0"/>
  </dataFields>
  <formats count="1">
    <format dxfId="81">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2A87C5F-F579-487B-B882-56E605A031BF}" name="PivotTable10"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3:Y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BH SDA Kehutanan" fld="15" baseField="0" baseItem="0"/>
  </dataFields>
  <formats count="1">
    <format dxfId="82">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C8841F1-059C-4CD2-BA4F-4AC2F994C873}" name="PivotTable5"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BH PPh" fld="11" baseField="0" baseItem="0"/>
  </dataFields>
  <formats count="2">
    <format dxfId="84">
      <pivotArea outline="0" collapsedLevelsAreSubtotals="1" fieldPosition="0"/>
    </format>
    <format dxfId="83">
      <pivotArea dataOnly="0" labelOnly="1" outline="0" fieldPosition="0">
        <references count="1">
          <reference field="4294967294" count="1">
            <x v="0"/>
          </reference>
        </references>
      </pivotArea>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217AEAA-D7CD-47CC-B00C-EFD76C1DB66E}" name="PivotTable7"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3:J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DBH PBB" fld="12" baseField="0" baseItem="0"/>
  </dataFields>
  <formats count="1">
    <format dxfId="85">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F91F5A2-D9B9-4444-9824-4981B019F42A}" name="PivotTable12"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5:Y22"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RLS (thn)"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80E298B-4612-4FB6-9648-6B412CF0F903}" name="PivotTable9"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5:T22"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dataField="1"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HLS (thn)"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56AEB14-539B-4DB0-BF89-056EBC0CA4B6}" name="PivotTable4"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5:O22"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dataField="1"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AHH (thn)"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8C09D8F-3BAF-4841-A2D0-F7E8F332E932}" name="PivotTable1"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5:J22"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Count of IPM (%)" fld="18" subtotal="count" baseField="2" baseItem="0"/>
  </dataFields>
  <chartFormats count="8">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A3E7996-E682-4679-9545-F6BA7BB0C8F6}" name="PivotTable13"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5:E22"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IPM (%)" fld="18" baseField="2" baseItem="7"/>
  </dataFields>
  <chartFormats count="9">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 chart="6" format="2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E8FE405-97A5-4C67-89D5-195AE4834556}" name="PivotTable15"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Z5:AD22"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dataField="1"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Pengeluaran per Kapita (Rp 000)" fld="22" baseField="0" baseItem="0" numFmtId="164"/>
  </dataFields>
  <formats count="1">
    <format dxfId="7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26D525F3-6384-47A0-8BDF-A419E6F6B3E9}" name="PivotTable7"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F3:J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dataField="1"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TPT (%)" fld="23" baseField="0" baseItem="0"/>
  </dataFields>
  <formats count="1">
    <format dxfId="74">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E1AAD83-A36B-498C-B83E-8EF8FD21C934}" name="PivotTable19" cacheId="10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L3:L4" firstHeaderRow="1" firstDataRow="1" firstDataCol="1"/>
  <pivotFields count="36">
    <pivotField showAll="0">
      <items count="4">
        <item x="0"/>
        <item x="1"/>
        <item x="2"/>
        <item t="default"/>
      </items>
    </pivotField>
    <pivotField axis="axisRow" showAll="0">
      <items count="15">
        <item h="1" m="1" x="12"/>
        <item h="1" m="1" x="6"/>
        <item h="1" m="1" x="13"/>
        <item h="1" m="1" x="2"/>
        <item h="1" m="1" x="7"/>
        <item h="1" m="1" x="8"/>
        <item h="1" m="1" x="4"/>
        <item h="1" m="1" x="9"/>
        <item h="1" m="1" x="11"/>
        <item h="1" m="1" x="10"/>
        <item h="1" m="1" x="5"/>
        <item h="1" m="1" x="3"/>
        <item h="1" x="1"/>
        <item x="0"/>
        <item t="default"/>
      </items>
    </pivotField>
    <pivotField showAll="0"/>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1">
    <i>
      <x v="13"/>
    </i>
  </rowItems>
  <colItems count="1">
    <i/>
  </colItems>
  <formats count="1">
    <format dxfId="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F1C8037-4519-4A2E-A4E4-0591867F852F}" name="PivotTable6"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20"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dataField="1"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TPAK (%)" fld="24" baseField="0" baseItem="0"/>
  </dataFields>
  <formats count="1">
    <format dxfId="76">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F3316BC-55FC-4CEC-A4BA-B3BEDB979260}" name="PivotTable32"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4:O21"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Count of Jml. Pend. Miskin (juta jiwa)" fld="25" subtotal="count" baseField="2" baseItem="5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503B5BF-89F6-4CB0-95CE-CE72449B2D8B}" name="PivotTable30"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4:J21"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Average of % Pend. Miskin" fld="26" subtotal="average" baseField="2" baseItem="5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2F62637-A3AC-4D71-9CB9-68FAC1DA0424}" name="PivotTable18" cacheId="1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E21"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m="1" x="43"/>
        <item m="1" x="37"/>
        <item m="1" x="31"/>
        <item m="1" x="60"/>
        <item m="1" x="38"/>
        <item m="1" x="54"/>
        <item m="1" x="62"/>
        <item m="1" x="57"/>
        <item m="1" x="46"/>
        <item x="0"/>
        <item x="1"/>
        <item x="2"/>
        <item x="3"/>
        <item x="4"/>
        <item m="1" x="52"/>
        <item x="6"/>
        <item x="7"/>
        <item x="8"/>
        <item x="9"/>
        <item x="10"/>
        <item x="11"/>
        <item x="12"/>
        <item x="13"/>
        <item x="14"/>
        <item x="15"/>
        <item x="16"/>
        <item x="17"/>
        <item x="18"/>
        <item x="19"/>
        <item x="20"/>
        <item x="21"/>
        <item x="22"/>
        <item x="23"/>
        <item x="24"/>
        <item x="25"/>
        <item x="26"/>
        <item m="1" x="45"/>
        <item x="5"/>
        <item x="27"/>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numFmtId="43" showAll="0"/>
    <pivotField numFmtId="43" showAll="0"/>
    <pivotField numFmtId="43"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v="38"/>
    </i>
    <i>
      <x v="39"/>
    </i>
    <i>
      <x v="40"/>
    </i>
    <i>
      <x v="41"/>
    </i>
    <i>
      <x v="42"/>
    </i>
    <i>
      <x v="44"/>
    </i>
    <i>
      <x v="45"/>
    </i>
    <i>
      <x v="46"/>
    </i>
    <i>
      <x v="47"/>
    </i>
    <i>
      <x v="48"/>
    </i>
    <i>
      <x v="49"/>
    </i>
    <i>
      <x v="50"/>
    </i>
    <i>
      <x v="51"/>
    </i>
    <i>
      <x v="52"/>
    </i>
    <i>
      <x v="66"/>
    </i>
    <i t="grand">
      <x/>
    </i>
  </rowItems>
  <colFields count="1">
    <field x="0"/>
  </colFields>
  <colItems count="4">
    <i>
      <x/>
    </i>
    <i>
      <x v="1"/>
    </i>
    <i>
      <x v="2"/>
    </i>
    <i t="grand">
      <x/>
    </i>
  </colItems>
  <dataFields count="1">
    <dataField name="Sum of Jml. Pend. Miskin (juta jiwa)" fld="25" baseField="2" baseItem="10"/>
  </dataFields>
  <chartFormats count="3">
    <chartFormat chart="2" format="6" series="1">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77C668A-B640-462B-B650-4B2414FC7937}" name="PivotTable43" cacheId="10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Y4:AB21"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x="0"/>
        <item x="14"/>
        <item x="13"/>
        <item x="11"/>
        <item x="15"/>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x="23"/>
        <item x="9"/>
        <item x="5"/>
        <item m="1" x="52"/>
        <item m="1" x="43"/>
        <item x="3"/>
        <item m="1" x="37"/>
        <item m="1" x="31"/>
        <item x="10"/>
        <item m="1" x="60"/>
        <item m="1" x="38"/>
        <item x="4"/>
        <item m="1" x="54"/>
        <item m="1" x="62"/>
        <item m="1" x="57"/>
        <item x="18"/>
        <item m="1" x="46"/>
        <item x="7"/>
        <item x="16"/>
        <item x="26"/>
        <item x="24"/>
        <item x="1"/>
        <item x="6"/>
        <item x="12"/>
        <item x="8"/>
        <item x="27"/>
        <item m="1" x="45"/>
        <item x="19"/>
        <item x="2"/>
        <item x="17"/>
        <item x="20"/>
        <item x="25"/>
        <item x="21"/>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1">
    <field x="2"/>
  </rowFields>
  <rowItems count="16">
    <i>
      <x/>
    </i>
    <i>
      <x v="1"/>
    </i>
    <i>
      <x v="2"/>
    </i>
    <i>
      <x v="3"/>
    </i>
    <i>
      <x v="35"/>
    </i>
    <i>
      <x v="36"/>
    </i>
    <i>
      <x v="39"/>
    </i>
    <i>
      <x v="42"/>
    </i>
    <i>
      <x v="45"/>
    </i>
    <i>
      <x v="51"/>
    </i>
    <i>
      <x v="55"/>
    </i>
    <i>
      <x v="56"/>
    </i>
    <i>
      <x v="57"/>
    </i>
    <i>
      <x v="58"/>
    </i>
    <i>
      <x v="62"/>
    </i>
    <i t="grand">
      <x/>
    </i>
  </rowItems>
  <colFields count="1">
    <field x="0"/>
  </colFields>
  <colItems count="3">
    <i>
      <x/>
    </i>
    <i>
      <x v="1"/>
    </i>
    <i>
      <x v="2"/>
    </i>
  </colItems>
  <dataFields count="1">
    <dataField name="Average of APM SMA" fld="33"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43321F-2B21-4C48-950B-7ACB475B1C52}" name="PivotTable42" cacheId="10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U4:X21"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x="0"/>
        <item x="14"/>
        <item x="13"/>
        <item x="11"/>
        <item x="15"/>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x="23"/>
        <item x="9"/>
        <item x="5"/>
        <item m="1" x="52"/>
        <item m="1" x="43"/>
        <item x="3"/>
        <item m="1" x="37"/>
        <item m="1" x="31"/>
        <item x="10"/>
        <item m="1" x="60"/>
        <item m="1" x="38"/>
        <item x="4"/>
        <item m="1" x="54"/>
        <item m="1" x="62"/>
        <item m="1" x="57"/>
        <item x="18"/>
        <item m="1" x="46"/>
        <item x="7"/>
        <item x="16"/>
        <item x="26"/>
        <item x="24"/>
        <item x="1"/>
        <item x="6"/>
        <item x="12"/>
        <item x="8"/>
        <item x="27"/>
        <item m="1" x="45"/>
        <item x="19"/>
        <item x="2"/>
        <item x="17"/>
        <item x="20"/>
        <item x="25"/>
        <item x="21"/>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2"/>
  </rowFields>
  <rowItems count="16">
    <i>
      <x/>
    </i>
    <i>
      <x v="1"/>
    </i>
    <i>
      <x v="2"/>
    </i>
    <i>
      <x v="3"/>
    </i>
    <i>
      <x v="35"/>
    </i>
    <i>
      <x v="36"/>
    </i>
    <i>
      <x v="39"/>
    </i>
    <i>
      <x v="42"/>
    </i>
    <i>
      <x v="45"/>
    </i>
    <i>
      <x v="51"/>
    </i>
    <i>
      <x v="55"/>
    </i>
    <i>
      <x v="56"/>
    </i>
    <i>
      <x v="57"/>
    </i>
    <i>
      <x v="58"/>
    </i>
    <i>
      <x v="62"/>
    </i>
    <i t="grand">
      <x/>
    </i>
  </rowItems>
  <colFields count="1">
    <field x="0"/>
  </colFields>
  <colItems count="3">
    <i>
      <x/>
    </i>
    <i>
      <x v="1"/>
    </i>
    <i>
      <x v="2"/>
    </i>
  </colItems>
  <dataFields count="1">
    <dataField name="Average of APM SMP" fld="32"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A4646E-5D41-4020-9B79-EE388DC83257}" name="PivotTable41" cacheId="10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Q4:T21"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x="0"/>
        <item x="14"/>
        <item x="13"/>
        <item x="11"/>
        <item x="15"/>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x="23"/>
        <item x="9"/>
        <item x="5"/>
        <item m="1" x="52"/>
        <item m="1" x="43"/>
        <item x="3"/>
        <item m="1" x="37"/>
        <item m="1" x="31"/>
        <item x="10"/>
        <item m="1" x="60"/>
        <item m="1" x="38"/>
        <item x="4"/>
        <item m="1" x="54"/>
        <item m="1" x="62"/>
        <item m="1" x="57"/>
        <item x="18"/>
        <item m="1" x="46"/>
        <item x="7"/>
        <item x="16"/>
        <item x="26"/>
        <item x="24"/>
        <item x="1"/>
        <item x="6"/>
        <item x="12"/>
        <item x="8"/>
        <item x="27"/>
        <item m="1" x="45"/>
        <item x="19"/>
        <item x="2"/>
        <item x="17"/>
        <item x="20"/>
        <item x="25"/>
        <item x="21"/>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2"/>
  </rowFields>
  <rowItems count="16">
    <i>
      <x/>
    </i>
    <i>
      <x v="1"/>
    </i>
    <i>
      <x v="2"/>
    </i>
    <i>
      <x v="3"/>
    </i>
    <i>
      <x v="35"/>
    </i>
    <i>
      <x v="36"/>
    </i>
    <i>
      <x v="39"/>
    </i>
    <i>
      <x v="42"/>
    </i>
    <i>
      <x v="45"/>
    </i>
    <i>
      <x v="51"/>
    </i>
    <i>
      <x v="55"/>
    </i>
    <i>
      <x v="56"/>
    </i>
    <i>
      <x v="57"/>
    </i>
    <i>
      <x v="58"/>
    </i>
    <i>
      <x v="62"/>
    </i>
    <i t="grand">
      <x/>
    </i>
  </rowItems>
  <colFields count="1">
    <field x="0"/>
  </colFields>
  <colItems count="3">
    <i>
      <x/>
    </i>
    <i>
      <x v="1"/>
    </i>
    <i>
      <x v="2"/>
    </i>
  </colItems>
  <dataFields count="1">
    <dataField name="Average of APM SD" fld="31"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33C43BE-27F2-4079-B1D5-21A54A9B18FE}" name="PivotTable40" cacheId="10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M4:P21"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x="0"/>
        <item x="14"/>
        <item x="13"/>
        <item x="11"/>
        <item x="15"/>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x="23"/>
        <item x="9"/>
        <item x="5"/>
        <item m="1" x="52"/>
        <item m="1" x="43"/>
        <item x="3"/>
        <item m="1" x="37"/>
        <item m="1" x="31"/>
        <item x="10"/>
        <item m="1" x="60"/>
        <item m="1" x="38"/>
        <item x="4"/>
        <item m="1" x="54"/>
        <item m="1" x="62"/>
        <item m="1" x="57"/>
        <item x="18"/>
        <item m="1" x="46"/>
        <item x="7"/>
        <item x="16"/>
        <item x="26"/>
        <item x="24"/>
        <item x="1"/>
        <item x="6"/>
        <item x="12"/>
        <item x="8"/>
        <item x="27"/>
        <item m="1" x="45"/>
        <item x="19"/>
        <item x="2"/>
        <item x="17"/>
        <item x="20"/>
        <item x="25"/>
        <item x="21"/>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s>
  <rowFields count="1">
    <field x="2"/>
  </rowFields>
  <rowItems count="16">
    <i>
      <x/>
    </i>
    <i>
      <x v="1"/>
    </i>
    <i>
      <x v="2"/>
    </i>
    <i>
      <x v="3"/>
    </i>
    <i>
      <x v="35"/>
    </i>
    <i>
      <x v="36"/>
    </i>
    <i>
      <x v="39"/>
    </i>
    <i>
      <x v="42"/>
    </i>
    <i>
      <x v="45"/>
    </i>
    <i>
      <x v="51"/>
    </i>
    <i>
      <x v="55"/>
    </i>
    <i>
      <x v="56"/>
    </i>
    <i>
      <x v="57"/>
    </i>
    <i>
      <x v="58"/>
    </i>
    <i>
      <x v="62"/>
    </i>
    <i t="grand">
      <x/>
    </i>
  </rowItems>
  <colFields count="1">
    <field x="0"/>
  </colFields>
  <colItems count="3">
    <i>
      <x/>
    </i>
    <i>
      <x v="1"/>
    </i>
    <i>
      <x v="2"/>
    </i>
  </colItems>
  <dataFields count="1">
    <dataField name="Average of APK SMA" fld="30"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483A48C-1DEC-4AF3-8C33-6DC49713BF1E}" name="PivotTable39" cacheId="10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I4:L21"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x="0"/>
        <item x="14"/>
        <item x="13"/>
        <item x="11"/>
        <item x="15"/>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x="23"/>
        <item x="9"/>
        <item x="5"/>
        <item m="1" x="52"/>
        <item m="1" x="43"/>
        <item x="3"/>
        <item m="1" x="37"/>
        <item m="1" x="31"/>
        <item x="10"/>
        <item m="1" x="60"/>
        <item m="1" x="38"/>
        <item x="4"/>
        <item m="1" x="54"/>
        <item m="1" x="62"/>
        <item m="1" x="57"/>
        <item x="18"/>
        <item m="1" x="46"/>
        <item x="7"/>
        <item x="16"/>
        <item x="26"/>
        <item x="24"/>
        <item x="1"/>
        <item x="6"/>
        <item x="12"/>
        <item x="8"/>
        <item x="27"/>
        <item m="1" x="45"/>
        <item x="19"/>
        <item x="2"/>
        <item x="17"/>
        <item x="20"/>
        <item x="25"/>
        <item x="21"/>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s>
  <rowFields count="1">
    <field x="2"/>
  </rowFields>
  <rowItems count="16">
    <i>
      <x/>
    </i>
    <i>
      <x v="1"/>
    </i>
    <i>
      <x v="2"/>
    </i>
    <i>
      <x v="3"/>
    </i>
    <i>
      <x v="35"/>
    </i>
    <i>
      <x v="36"/>
    </i>
    <i>
      <x v="39"/>
    </i>
    <i>
      <x v="42"/>
    </i>
    <i>
      <x v="45"/>
    </i>
    <i>
      <x v="51"/>
    </i>
    <i>
      <x v="55"/>
    </i>
    <i>
      <x v="56"/>
    </i>
    <i>
      <x v="57"/>
    </i>
    <i>
      <x v="58"/>
    </i>
    <i>
      <x v="62"/>
    </i>
    <i t="grand">
      <x/>
    </i>
  </rowItems>
  <colFields count="1">
    <field x="0"/>
  </colFields>
  <colItems count="3">
    <i>
      <x/>
    </i>
    <i>
      <x v="1"/>
    </i>
    <i>
      <x v="2"/>
    </i>
  </colItems>
  <dataFields count="1">
    <dataField name="Average of APK SMP" fld="29"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4EBDA59-31CF-411F-BE37-D62293372ECE}" name="PivotTable38" cacheId="10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E4:H21"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x="0"/>
        <item x="14"/>
        <item x="13"/>
        <item x="11"/>
        <item x="15"/>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x="23"/>
        <item x="9"/>
        <item x="5"/>
        <item m="1" x="52"/>
        <item m="1" x="43"/>
        <item x="3"/>
        <item m="1" x="37"/>
        <item m="1" x="31"/>
        <item x="10"/>
        <item m="1" x="60"/>
        <item m="1" x="38"/>
        <item x="4"/>
        <item m="1" x="54"/>
        <item m="1" x="62"/>
        <item m="1" x="57"/>
        <item x="18"/>
        <item m="1" x="46"/>
        <item x="7"/>
        <item x="16"/>
        <item x="26"/>
        <item x="24"/>
        <item x="1"/>
        <item x="6"/>
        <item x="12"/>
        <item x="8"/>
        <item x="27"/>
        <item m="1" x="45"/>
        <item x="19"/>
        <item x="2"/>
        <item x="17"/>
        <item x="20"/>
        <item x="25"/>
        <item x="21"/>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16">
    <i>
      <x/>
    </i>
    <i>
      <x v="1"/>
    </i>
    <i>
      <x v="2"/>
    </i>
    <i>
      <x v="3"/>
    </i>
    <i>
      <x v="35"/>
    </i>
    <i>
      <x v="36"/>
    </i>
    <i>
      <x v="39"/>
    </i>
    <i>
      <x v="42"/>
    </i>
    <i>
      <x v="45"/>
    </i>
    <i>
      <x v="51"/>
    </i>
    <i>
      <x v="55"/>
    </i>
    <i>
      <x v="56"/>
    </i>
    <i>
      <x v="57"/>
    </i>
    <i>
      <x v="58"/>
    </i>
    <i>
      <x v="62"/>
    </i>
    <i t="grand">
      <x/>
    </i>
  </rowItems>
  <colFields count="1">
    <field x="0"/>
  </colFields>
  <colItems count="3">
    <i>
      <x/>
    </i>
    <i>
      <x v="1"/>
    </i>
    <i>
      <x v="2"/>
    </i>
  </colItems>
  <dataFields count="1">
    <dataField name="Average of APK SD" fld="28" subtotal="average" baseField="2"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A3B3C51-48B3-45E8-BE0C-7F073B06524D}" name="PivotTable37" cacheId="10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4:D21" firstHeaderRow="1" firstDataRow="2" firstDataCol="1"/>
  <pivotFields count="36">
    <pivotField axis="axisCol" showAll="0">
      <items count="4">
        <item x="0"/>
        <item x="1"/>
        <item x="2"/>
        <item t="default"/>
      </items>
    </pivotField>
    <pivotField showAll="0">
      <items count="15">
        <item h="1" m="1" x="12"/>
        <item h="1" m="1" x="6"/>
        <item h="1" m="1" x="13"/>
        <item h="1" m="1" x="2"/>
        <item h="1" m="1" x="7"/>
        <item h="1" m="1" x="8"/>
        <item h="1" m="1" x="4"/>
        <item h="1" m="1" x="9"/>
        <item h="1" m="1" x="11"/>
        <item h="1" m="1" x="10"/>
        <item h="1" m="1" x="5"/>
        <item h="1" x="1"/>
        <item x="0"/>
        <item h="1" m="1" x="3"/>
        <item t="default"/>
      </items>
    </pivotField>
    <pivotField axis="axisRow" showAll="0">
      <items count="69">
        <item x="0"/>
        <item x="14"/>
        <item x="13"/>
        <item x="11"/>
        <item x="15"/>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x="23"/>
        <item x="9"/>
        <item x="5"/>
        <item m="1" x="52"/>
        <item m="1" x="43"/>
        <item x="3"/>
        <item m="1" x="37"/>
        <item m="1" x="31"/>
        <item x="10"/>
        <item m="1" x="60"/>
        <item m="1" x="38"/>
        <item x="4"/>
        <item m="1" x="54"/>
        <item m="1" x="62"/>
        <item m="1" x="57"/>
        <item x="18"/>
        <item m="1" x="46"/>
        <item x="7"/>
        <item x="16"/>
        <item x="26"/>
        <item x="24"/>
        <item x="1"/>
        <item x="6"/>
        <item x="12"/>
        <item x="8"/>
        <item x="27"/>
        <item m="1" x="45"/>
        <item x="19"/>
        <item x="2"/>
        <item x="17"/>
        <item x="20"/>
        <item x="25"/>
        <item x="21"/>
        <item x="22"/>
        <item t="default"/>
      </items>
    </pivotField>
    <pivotField showAll="0">
      <items count="13">
        <item x="6"/>
        <item x="4"/>
        <item x="10"/>
        <item x="7"/>
        <item x="11"/>
        <item x="2"/>
        <item x="9"/>
        <item x="8"/>
        <item x="1"/>
        <item x="5"/>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16">
    <i>
      <x/>
    </i>
    <i>
      <x v="1"/>
    </i>
    <i>
      <x v="2"/>
    </i>
    <i>
      <x v="3"/>
    </i>
    <i>
      <x v="35"/>
    </i>
    <i>
      <x v="36"/>
    </i>
    <i>
      <x v="39"/>
    </i>
    <i>
      <x v="42"/>
    </i>
    <i>
      <x v="45"/>
    </i>
    <i>
      <x v="51"/>
    </i>
    <i>
      <x v="55"/>
    </i>
    <i>
      <x v="56"/>
    </i>
    <i>
      <x v="57"/>
    </i>
    <i>
      <x v="58"/>
    </i>
    <i>
      <x v="62"/>
    </i>
    <i t="grand">
      <x/>
    </i>
  </rowItems>
  <colFields count="1">
    <field x="0"/>
  </colFields>
  <colItems count="3">
    <i>
      <x/>
    </i>
    <i>
      <x v="1"/>
    </i>
    <i>
      <x v="2"/>
    </i>
  </colItems>
  <dataFields count="1">
    <dataField name="Average of APK PAUD" fld="27"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C77BC8E-409B-4133-9AC0-EA5162563245}" name="PivotTable58" cacheId="102"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B4:S20" firstHeaderRow="0" firstDataRow="2" firstDataCol="1"/>
  <pivotFields count="36">
    <pivotField axis="axisCol" showAll="0" defaultSubtotal="0">
      <items count="3">
        <item sd="0" x="0"/>
        <item sd="0" x="1"/>
        <item x="2"/>
      </items>
      <extLst>
        <ext xmlns:x14="http://schemas.microsoft.com/office/spreadsheetml/2009/9/main" uri="{2946ED86-A175-432a-8AC1-64E0C546D7DE}">
          <x14:pivotField fillDownLabels="1"/>
        </ext>
      </extLst>
    </pivotField>
    <pivotField showAll="0" defaultSubtotal="0">
      <items count="14">
        <item h="1" m="1" x="12"/>
        <item h="1" m="1" x="6"/>
        <item h="1" m="1" x="13"/>
        <item h="1" m="1" x="2"/>
        <item h="1" m="1" x="7"/>
        <item h="1" m="1" x="8"/>
        <item h="1" m="1" x="4"/>
        <item h="1" m="1" x="9"/>
        <item h="1" m="1" x="11"/>
        <item h="1" m="1" x="10"/>
        <item h="1" m="1" x="5"/>
        <item h="1" x="1"/>
        <item x="0"/>
        <item h="1" m="1" x="3"/>
      </items>
      <extLst>
        <ext xmlns:x14="http://schemas.microsoft.com/office/spreadsheetml/2009/9/main" uri="{2946ED86-A175-432a-8AC1-64E0C546D7DE}">
          <x14:pivotField fillDownLabels="1"/>
        </ext>
      </extLst>
    </pivotField>
    <pivotField axis="axisCol" showAll="0" defaultSubtotal="0">
      <items count="68">
        <item x="0"/>
        <item x="14"/>
        <item x="13"/>
        <item x="11"/>
        <item x="15"/>
        <item m="1" x="56"/>
        <item m="1" x="29"/>
        <item m="1" x="41"/>
        <item m="1" x="36"/>
        <item m="1" x="30"/>
        <item m="1" x="28"/>
        <item m="1" x="44"/>
        <item m="1" x="34"/>
        <item m="1" x="32"/>
        <item m="1" x="64"/>
        <item m="1" x="48"/>
        <item m="1" x="63"/>
        <item m="1" x="33"/>
        <item m="1" x="42"/>
        <item m="1" x="58"/>
        <item m="1" x="50"/>
        <item m="1" x="53"/>
        <item m="1" x="66"/>
        <item m="1" x="40"/>
        <item m="1" x="67"/>
        <item m="1" x="65"/>
        <item m="1" x="61"/>
        <item m="1" x="47"/>
        <item m="1" x="39"/>
        <item m="1" x="55"/>
        <item m="1" x="49"/>
        <item m="1" x="35"/>
        <item m="1" x="59"/>
        <item m="1" x="51"/>
        <item x="23"/>
        <item x="9"/>
        <item x="5"/>
        <item m="1" x="52"/>
        <item m="1" x="43"/>
        <item x="3"/>
        <item m="1" x="37"/>
        <item m="1" x="31"/>
        <item x="10"/>
        <item m="1" x="60"/>
        <item m="1" x="38"/>
        <item x="4"/>
        <item m="1" x="54"/>
        <item m="1" x="62"/>
        <item m="1" x="57"/>
        <item x="18"/>
        <item m="1" x="46"/>
        <item x="7"/>
        <item x="16"/>
        <item x="26"/>
        <item x="24"/>
        <item x="1"/>
        <item x="6"/>
        <item x="12"/>
        <item x="8"/>
        <item x="27"/>
        <item m="1" x="45"/>
        <item x="19"/>
        <item x="2"/>
        <item x="17"/>
        <item x="20"/>
        <item x="25"/>
        <item x="21"/>
        <item x="22"/>
      </items>
      <extLst>
        <ext xmlns:x14="http://schemas.microsoft.com/office/spreadsheetml/2009/9/main" uri="{2946ED86-A175-432a-8AC1-64E0C546D7DE}">
          <x14:pivotField fillDownLabels="1"/>
        </ext>
      </extLst>
    </pivotField>
    <pivotField showAll="0" defaultSubtotal="0">
      <items count="12">
        <item x="6"/>
        <item x="4"/>
        <item x="10"/>
        <item x="7"/>
        <item x="11"/>
        <item x="2"/>
        <item x="9"/>
        <item x="8"/>
        <item x="1"/>
        <item x="5"/>
        <item x="3"/>
        <item x="0"/>
      </items>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5">
    <i>
      <x/>
    </i>
    <i i="1">
      <x v="1"/>
    </i>
    <i i="2">
      <x v="2"/>
    </i>
    <i i="3">
      <x v="3"/>
    </i>
    <i i="4">
      <x v="4"/>
    </i>
    <i i="5">
      <x v="5"/>
    </i>
    <i i="6">
      <x v="6"/>
    </i>
    <i i="7">
      <x v="7"/>
    </i>
    <i i="8">
      <x v="8"/>
    </i>
    <i i="9">
      <x v="9"/>
    </i>
    <i i="10">
      <x v="10"/>
    </i>
    <i i="11">
      <x v="11"/>
    </i>
    <i i="12">
      <x v="12"/>
    </i>
    <i i="13">
      <x v="13"/>
    </i>
    <i i="14">
      <x v="14"/>
    </i>
  </rowItems>
  <colFields count="2">
    <field x="0"/>
    <field x="2"/>
  </colFields>
  <colItems count="17">
    <i>
      <x/>
    </i>
    <i>
      <x v="1"/>
    </i>
    <i>
      <x v="2"/>
      <x/>
    </i>
    <i r="1">
      <x v="1"/>
    </i>
    <i r="1">
      <x v="2"/>
    </i>
    <i r="1">
      <x v="3"/>
    </i>
    <i r="1">
      <x v="35"/>
    </i>
    <i r="1">
      <x v="36"/>
    </i>
    <i r="1">
      <x v="39"/>
    </i>
    <i r="1">
      <x v="42"/>
    </i>
    <i r="1">
      <x v="45"/>
    </i>
    <i r="1">
      <x v="51"/>
    </i>
    <i r="1">
      <x v="55"/>
    </i>
    <i r="1">
      <x v="56"/>
    </i>
    <i r="1">
      <x v="57"/>
    </i>
    <i r="1">
      <x v="58"/>
    </i>
    <i r="1">
      <x v="62"/>
    </i>
  </colItems>
  <dataFields count="15">
    <dataField name="Sum of DBH PPh" fld="11" baseField="0" baseItem="0"/>
    <dataField name="Sum of DBH PBB" fld="12" baseField="0" baseItem="0"/>
    <dataField name="Sum of DBH CHT" fld="34" baseField="2" baseItem="0"/>
    <dataField name="Sum of DBH SDA Migas" fld="13" baseField="0" baseItem="0"/>
    <dataField name="Sum of DBH SDA Minerba" fld="14" baseField="0" baseItem="0"/>
    <dataField name="Sum of DBH SDA Kehutanan" fld="15" baseField="0" baseItem="0"/>
    <dataField name="Sum of DBH SDA Perikanan" fld="16" baseField="0" baseItem="0"/>
    <dataField name="Sum of DBH SDA Panas Bumi" fld="17" baseField="0" baseItem="0"/>
    <dataField name="Sum of DAU" fld="8" baseField="0" baseItem="0"/>
    <dataField name="Sum of DAK Fisik Reguler" fld="4" baseField="0" baseItem="0"/>
    <dataField name="Sum of DAK Fisik Penugasan" fld="5" baseField="0" baseItem="0"/>
    <dataField name="Sum of DAK Fisik Afirmasi" fld="6" baseField="0" baseItem="0"/>
    <dataField name="Sum of DAK Non Fisik" fld="7" baseField="0" baseItem="0"/>
    <dataField name="Sum of DID" fld="9" baseField="0" baseItem="0"/>
    <dataField name="Sum of Dana Desa" fld="10" baseField="0" baseItem="0"/>
  </dataFields>
  <formats count="7">
    <format dxfId="68">
      <pivotArea outline="0" collapsedLevelsAreSubtotals="1" fieldPosition="0"/>
    </format>
    <format dxfId="66">
      <pivotArea dataOnly="0" labelOnly="1" outline="0" fieldPosition="0">
        <references count="1">
          <reference field="4294967294" count="15">
            <x v="0"/>
            <x v="1"/>
            <x v="2"/>
            <x v="3"/>
            <x v="4"/>
            <x v="5"/>
            <x v="6"/>
            <x v="7"/>
            <x v="8"/>
            <x v="9"/>
            <x v="10"/>
            <x v="11"/>
            <x v="12"/>
            <x v="13"/>
            <x v="14"/>
          </reference>
        </references>
      </pivotArea>
    </format>
    <format dxfId="29">
      <pivotArea outline="0" collapsedLevelsAreSubtotals="1" fieldPosition="0"/>
    </format>
    <format dxfId="28">
      <pivotArea outline="0" collapsedLevelsAreSubtotals="1" fieldPosition="0"/>
    </format>
    <format dxfId="2">
      <pivotArea dataOnly="0" labelOnly="1" fieldPosition="0">
        <references count="1">
          <reference field="0" count="0"/>
        </references>
      </pivotArea>
    </format>
    <format dxfId="1">
      <pivotArea dataOnly="0" labelOnly="1" fieldPosition="0">
        <references count="1">
          <reference field="0" count="0"/>
        </references>
      </pivotArea>
    </format>
    <format dxfId="0">
      <pivotArea dataOnly="0" labelOnly="1" fieldPosition="0">
        <references count="1">
          <reference field="0" count="0"/>
        </references>
      </pivotArea>
    </format>
  </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erah_Pemilihan" xr10:uid="{5EE628EE-B55D-4AEF-8263-0704ED1A5296}" sourceName="Daerah Pemilihan">
  <pivotTables>
    <pivotTable tabId="11" name="PivotTable2"/>
    <pivotTable tabId="9" name="PivotTable4"/>
    <pivotTable tabId="10" name="PivotTable3"/>
    <pivotTable tabId="6" name="PivotTable4"/>
    <pivotTable tabId="7" name="PivotTable5"/>
    <pivotTable tabId="5" name="PivotTable3"/>
    <pivotTable tabId="3" name="PivotTable5"/>
    <pivotTable tabId="4" name="PivotTable6"/>
    <pivotTable tabId="7" name="PivotTable7"/>
    <pivotTable tabId="7" name="PivotTable8"/>
    <pivotTable tabId="7" name="PivotTable9"/>
    <pivotTable tabId="7" name="PivotTable10"/>
    <pivotTable tabId="7" name="PivotTable11"/>
    <pivotTable tabId="7" name="PivotTable12"/>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29"/>
    <pivotTable tabId="18" name="PivotTable18"/>
    <pivotTable tabId="18" name="PivotTable30"/>
    <pivotTable tabId="18" name="PivotTable32"/>
    <pivotTable tabId="19" name="PivotTable37"/>
    <pivotTable tabId="19" name="PivotTable38"/>
    <pivotTable tabId="19" name="PivotTable39"/>
    <pivotTable tabId="19" name="PivotTable40"/>
    <pivotTable tabId="19" name="PivotTable41"/>
    <pivotTable tabId="19" name="PivotTable42"/>
    <pivotTable tabId="19" name="PivotTable43"/>
    <pivotTable tabId="20" name="PivotTable58"/>
  </pivotTables>
  <data>
    <tabular pivotCacheId="1508825348" showMissing="0">
      <items count="14">
        <i x="1"/>
        <i x="0" s="1"/>
        <i x="12" nd="1"/>
        <i x="6" nd="1"/>
        <i x="13" nd="1"/>
        <i x="2" nd="1"/>
        <i x="7" nd="1"/>
        <i x="8" nd="1"/>
        <i x="4" nd="1"/>
        <i x="9" nd="1"/>
        <i x="11" nd="1"/>
        <i x="10" nd="1"/>
        <i x="5" nd="1"/>
        <i x="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dang" xr10:uid="{85F0DADE-BD5D-4D75-AD54-C924296E3F4B}" sourceName="Bidang">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29"/>
    <pivotTable tabId="18" name="PivotTable18"/>
    <pivotTable tabId="18" name="PivotTable30"/>
    <pivotTable tabId="18" name="PivotTable32"/>
    <pivotTable tabId="19" name="PivotTable37"/>
    <pivotTable tabId="19" name="PivotTable38"/>
    <pivotTable tabId="19" name="PivotTable39"/>
    <pivotTable tabId="19" name="PivotTable40"/>
    <pivotTable tabId="19" name="PivotTable41"/>
    <pivotTable tabId="19" name="PivotTable42"/>
    <pivotTable tabId="19" name="PivotTable43"/>
    <pivotTable tabId="20" name="PivotTable58"/>
  </pivotTables>
  <data>
    <tabular pivotCacheId="1508825348">
      <items count="12">
        <i x="6" s="1"/>
        <i x="4" s="1"/>
        <i x="10" s="1"/>
        <i x="7" s="1"/>
        <i x="11" s="1"/>
        <i x="2" s="1"/>
        <i x="9" s="1"/>
        <i x="8" s="1"/>
        <i x="1" s="1"/>
        <i x="5"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hun" xr10:uid="{4026A911-242B-44EC-A7EB-08B05D28AE4C}" sourceName="Tahun">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29"/>
    <pivotTable tabId="18" name="PivotTable18"/>
    <pivotTable tabId="18" name="PivotTable30"/>
    <pivotTable tabId="18" name="PivotTable32"/>
    <pivotTable tabId="19" name="PivotTable37"/>
    <pivotTable tabId="19" name="PivotTable38"/>
    <pivotTable tabId="19" name="PivotTable39"/>
    <pivotTable tabId="19" name="PivotTable40"/>
    <pivotTable tabId="19" name="PivotTable41"/>
    <pivotTable tabId="19" name="PivotTable42"/>
    <pivotTable tabId="19" name="PivotTable43"/>
    <pivotTable tabId="20" name="PivotTable58"/>
  </pivotTables>
  <data>
    <tabular pivotCacheId="15088253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erah Pemilihan" xr10:uid="{48AAF3A9-8F1C-4907-9E5F-9A80B8650D3B}" cache="Slicer_Daerah_Pemilihan" caption="Daerah Pemilihan" style="SlicerStyleLight4" rowHeight="241300"/>
  <slicer name="Bidang" xr10:uid="{82A57F0C-C712-460D-A521-0C0A17B1D6F6}" cache="Slicer_Bidang" caption="Bidang" rowHeight="241300"/>
  <slicer name="Tahun" xr10:uid="{BC3BD9C0-8732-424E-92E0-13B6D82FC0CE}" cache="Slicer_Tahun" caption="Tahu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A8104-4080-420C-88D9-8F580A687A58}" name="Sulut_PapuaBarat" displayName="Sulut_PapuaBarat" ref="A1:AI1009" totalsRowShown="0" headerRowDxfId="126" dataDxfId="125" headerRowCellStyle="Comma" dataCellStyle="Comma">
  <autoFilter ref="A1:AI1009" xr:uid="{032511A6-0B26-4EAE-8EDC-F4B02C704E0D}"/>
  <tableColumns count="35">
    <tableColumn id="1" xr3:uid="{8C691686-EF66-4053-969B-DF5C60539707}" name="Tahun" dataDxfId="124" dataCellStyle="Comma"/>
    <tableColumn id="2" xr3:uid="{4DA588A7-DF71-4E7C-83A7-BA5521C8196C}" name="Daerah Pemilihan" dataDxfId="123" dataCellStyle="Comma"/>
    <tableColumn id="3" xr3:uid="{D54C0D10-DC2F-4948-9CC7-8A2AE37A5B97}" name="Nama Daerah" dataDxfId="122" dataCellStyle="Comma"/>
    <tableColumn id="4" xr3:uid="{68A10EC7-8B27-4713-ABD1-D1369CA7F16A}" name="Bidang" dataDxfId="121" dataCellStyle="Comma"/>
    <tableColumn id="5" xr3:uid="{A7479874-5843-4A07-8A7B-A58DC69092C3}" name="DAK Fisik Reguler" dataDxfId="120" dataCellStyle="Comma"/>
    <tableColumn id="6" xr3:uid="{52ADAE8D-FFAD-4E7C-8A65-AFDF75B0E4D3}" name="DAK Fisik Penugasan" dataDxfId="119" dataCellStyle="Comma"/>
    <tableColumn id="7" xr3:uid="{93667917-5EC9-4D6E-845A-7C67A6D988E0}" name="DAK Fisik Afirmasi" dataDxfId="118" dataCellStyle="Comma"/>
    <tableColumn id="8" xr3:uid="{7FBE1236-C05C-4021-A3CE-AF2C830E855F}" name="DAK Non Fisik" dataDxfId="117" dataCellStyle="Comma"/>
    <tableColumn id="9" xr3:uid="{04D48674-9F86-4BFD-A060-E0C5F06B26C4}" name="DAU" dataDxfId="116" dataCellStyle="Comma"/>
    <tableColumn id="10" xr3:uid="{D77D5E0C-AFEB-4F19-965A-18692EEF40F1}" name="DID" dataDxfId="115" dataCellStyle="Comma"/>
    <tableColumn id="11" xr3:uid="{4E448F1B-2A59-4C93-A761-A3CEAFBAE039}" name="Dana Desa" dataDxfId="114" dataCellStyle="Comma"/>
    <tableColumn id="12" xr3:uid="{4DD6069E-D117-454A-A2BB-C599FA388538}" name="DBH PPh" dataDxfId="113" dataCellStyle="Comma"/>
    <tableColumn id="13" xr3:uid="{FBA90FB3-FDE0-42EB-912F-1F1CE965942C}" name="DBH PBB" dataDxfId="112" dataCellStyle="Comma"/>
    <tableColumn id="14" xr3:uid="{58D2B1A3-FFBC-4B96-BDF6-2447CE3C4580}" name="DBH SDA Migas" dataDxfId="111" dataCellStyle="Comma"/>
    <tableColumn id="15" xr3:uid="{03855E66-F410-4670-A4E6-50BAB104127F}" name="DBH SDA Minerba" dataDxfId="110" dataCellStyle="Comma"/>
    <tableColumn id="16" xr3:uid="{DD75722B-25D5-459D-9715-804D5820A693}" name="DBH SDA Kehutanan" dataDxfId="109" dataCellStyle="Comma"/>
    <tableColumn id="17" xr3:uid="{58107161-8310-4AC8-B806-0D2F19C3AD43}" name="DBH SDA Perikanan" dataDxfId="108" dataCellStyle="Comma"/>
    <tableColumn id="18" xr3:uid="{78C3DEF1-800B-473F-AD97-782DD97D3247}" name="DBH SDA Panas Bumi" dataDxfId="107" dataCellStyle="Comma"/>
    <tableColumn id="19" xr3:uid="{0145AF31-8700-4F11-B461-DC6C4746309E}" name="IPM (%)" dataDxfId="106" dataCellStyle="Comma"/>
    <tableColumn id="20" xr3:uid="{97F9D2FD-C3D6-463B-B07E-61930D0BAE58}" name="AHH (thn)" dataDxfId="105" dataCellStyle="Comma"/>
    <tableColumn id="21" xr3:uid="{42362E3F-38F8-4EB4-8410-F0A89BA14936}" name="HLS (thn)" dataDxfId="104" dataCellStyle="Comma"/>
    <tableColumn id="22" xr3:uid="{D7DFE82D-741B-4884-8A9A-356E164C073F}" name="RLS (thn)" dataDxfId="103" dataCellStyle="Comma"/>
    <tableColumn id="23" xr3:uid="{763F7910-C7AF-4044-ABB6-DC7195BEE933}" name="Pengeluaran per Kapita (Rp 000)" dataDxfId="102" dataCellStyle="Comma"/>
    <tableColumn id="24" xr3:uid="{E25B5614-607A-4332-8331-F9F658049372}" name="TPT (%)" dataDxfId="101" dataCellStyle="Comma"/>
    <tableColumn id="25" xr3:uid="{056FE4AD-4D82-47D5-A9EC-F61B1C34F9A6}" name="TPAK (%)" dataDxfId="100" dataCellStyle="Comma"/>
    <tableColumn id="26" xr3:uid="{72DECF6B-5901-410B-9147-04439EA0B611}" name="Jml. Pend. Miskin (juta jiwa)" dataDxfId="99" dataCellStyle="Comma"/>
    <tableColumn id="27" xr3:uid="{D9FFD548-476A-4646-87BF-E745717A1B08}" name="% Pend. Miskin" dataDxfId="98" dataCellStyle="Comma"/>
    <tableColumn id="28" xr3:uid="{C7B82E01-6183-4D1B-B3B8-5F0D3FCEC5C2}" name="APK PAUD" dataDxfId="97" dataCellStyle="Comma"/>
    <tableColumn id="29" xr3:uid="{8C9B9464-8D88-44FF-94F7-EB64D28AB039}" name="APK SD" dataDxfId="96" dataCellStyle="Comma"/>
    <tableColumn id="30" xr3:uid="{870BD326-6EA5-4564-942E-2CF3182F6521}" name="APK SMP" dataDxfId="95" dataCellStyle="Comma"/>
    <tableColumn id="31" xr3:uid="{5DAC6872-6B81-4CBA-B801-967F7E4F7CC5}" name="APK SMA" dataDxfId="94" dataCellStyle="Comma"/>
    <tableColumn id="33" xr3:uid="{E190F9A3-6EDC-43C4-8F55-463CE0AF4B61}" name="APM SD" dataDxfId="73" dataCellStyle="Comma"/>
    <tableColumn id="34" xr3:uid="{9BB4B006-8ECD-49BF-AE7B-B74C79EB977C}" name="APM SMP" dataDxfId="72" dataCellStyle="Comma"/>
    <tableColumn id="35" xr3:uid="{B693653D-B2F2-4238-866D-647885F22E8C}" name="APM SMA" dataDxfId="71" dataCellStyle="Comma"/>
    <tableColumn id="36" xr3:uid="{6982C62D-1FF2-45E6-89C6-E5E251C21D0A}" name="DBH CHT" dataDxfId="70" dataCellStyle="Comma"/>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printerSettings" Target="../printerSettings/printerSettings2.bin"/><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5.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7720-F2B9-48F6-8336-385FDC4F00DE}">
  <sheetPr filterMode="1"/>
  <dimension ref="A1:C543"/>
  <sheetViews>
    <sheetView showGridLines="0" topLeftCell="A322" workbookViewId="0">
      <selection activeCell="A316" sqref="A316:B530"/>
    </sheetView>
  </sheetViews>
  <sheetFormatPr defaultRowHeight="15" x14ac:dyDescent="0.25"/>
  <cols>
    <col min="1" max="1" width="14.5703125" bestFit="1" customWidth="1"/>
    <col min="2" max="2" width="28" bestFit="1" customWidth="1"/>
    <col min="3" max="3" width="22.140625" bestFit="1" customWidth="1"/>
  </cols>
  <sheetData>
    <row r="1" spans="1:3" x14ac:dyDescent="0.25">
      <c r="A1" s="1" t="s">
        <v>0</v>
      </c>
      <c r="B1" s="1" t="s">
        <v>2</v>
      </c>
      <c r="C1" s="1" t="s">
        <v>1</v>
      </c>
    </row>
    <row r="2" spans="1:3" hidden="1" x14ac:dyDescent="0.25">
      <c r="A2" s="1"/>
      <c r="B2" s="1" t="s">
        <v>4</v>
      </c>
      <c r="C2" s="1" t="s">
        <v>3</v>
      </c>
    </row>
    <row r="3" spans="1:3" hidden="1" x14ac:dyDescent="0.25">
      <c r="A3" s="1" t="s">
        <v>5</v>
      </c>
      <c r="B3" s="1" t="s">
        <v>6</v>
      </c>
      <c r="C3" s="1" t="s">
        <v>3</v>
      </c>
    </row>
    <row r="4" spans="1:3" hidden="1" x14ac:dyDescent="0.25">
      <c r="A4" s="1" t="s">
        <v>5</v>
      </c>
      <c r="B4" s="1" t="s">
        <v>7</v>
      </c>
      <c r="C4" s="1" t="s">
        <v>3</v>
      </c>
    </row>
    <row r="5" spans="1:3" hidden="1" x14ac:dyDescent="0.25">
      <c r="A5" s="1" t="s">
        <v>5</v>
      </c>
      <c r="B5" s="1" t="s">
        <v>8</v>
      </c>
      <c r="C5" s="1" t="s">
        <v>3</v>
      </c>
    </row>
    <row r="6" spans="1:3" hidden="1" x14ac:dyDescent="0.25">
      <c r="A6" s="1" t="s">
        <v>5</v>
      </c>
      <c r="B6" s="1" t="s">
        <v>9</v>
      </c>
      <c r="C6" s="1" t="s">
        <v>3</v>
      </c>
    </row>
    <row r="7" spans="1:3" hidden="1" x14ac:dyDescent="0.25">
      <c r="A7" s="1" t="s">
        <v>10</v>
      </c>
      <c r="B7" s="1" t="s">
        <v>11</v>
      </c>
      <c r="C7" s="1" t="s">
        <v>3</v>
      </c>
    </row>
    <row r="8" spans="1:3" hidden="1" x14ac:dyDescent="0.25">
      <c r="A8" s="1" t="s">
        <v>5</v>
      </c>
      <c r="B8" s="1" t="s">
        <v>12</v>
      </c>
      <c r="C8" s="1" t="s">
        <v>3</v>
      </c>
    </row>
    <row r="9" spans="1:3" hidden="1" x14ac:dyDescent="0.25">
      <c r="A9" s="1" t="s">
        <v>10</v>
      </c>
      <c r="B9" s="1" t="s">
        <v>13</v>
      </c>
      <c r="C9" s="1" t="s">
        <v>3</v>
      </c>
    </row>
    <row r="10" spans="1:3" hidden="1" x14ac:dyDescent="0.25">
      <c r="A10" s="1" t="s">
        <v>10</v>
      </c>
      <c r="B10" s="1" t="s">
        <v>14</v>
      </c>
      <c r="C10" s="1" t="s">
        <v>3</v>
      </c>
    </row>
    <row r="11" spans="1:3" hidden="1" x14ac:dyDescent="0.25">
      <c r="A11" s="1" t="s">
        <v>10</v>
      </c>
      <c r="B11" s="1" t="s">
        <v>15</v>
      </c>
      <c r="C11" s="1" t="s">
        <v>3</v>
      </c>
    </row>
    <row r="12" spans="1:3" hidden="1" x14ac:dyDescent="0.25">
      <c r="A12" s="1" t="s">
        <v>5</v>
      </c>
      <c r="B12" s="1" t="s">
        <v>16</v>
      </c>
      <c r="C12" s="1" t="s">
        <v>3</v>
      </c>
    </row>
    <row r="13" spans="1:3" hidden="1" x14ac:dyDescent="0.25">
      <c r="A13" s="1" t="s">
        <v>5</v>
      </c>
      <c r="B13" s="1" t="s">
        <v>17</v>
      </c>
      <c r="C13" s="1" t="s">
        <v>3</v>
      </c>
    </row>
    <row r="14" spans="1:3" hidden="1" x14ac:dyDescent="0.25">
      <c r="A14" s="1" t="s">
        <v>5</v>
      </c>
      <c r="B14" s="1" t="s">
        <v>18</v>
      </c>
      <c r="C14" s="1" t="s">
        <v>3</v>
      </c>
    </row>
    <row r="15" spans="1:3" hidden="1" x14ac:dyDescent="0.25">
      <c r="A15" s="1" t="s">
        <v>5</v>
      </c>
      <c r="B15" s="1" t="s">
        <v>19</v>
      </c>
      <c r="C15" s="1" t="s">
        <v>3</v>
      </c>
    </row>
    <row r="16" spans="1:3" hidden="1" x14ac:dyDescent="0.25">
      <c r="A16" s="1" t="s">
        <v>10</v>
      </c>
      <c r="B16" s="1" t="s">
        <v>20</v>
      </c>
      <c r="C16" s="1" t="s">
        <v>3</v>
      </c>
    </row>
    <row r="17" spans="1:3" hidden="1" x14ac:dyDescent="0.25">
      <c r="A17" s="1" t="s">
        <v>10</v>
      </c>
      <c r="B17" s="1" t="s">
        <v>21</v>
      </c>
      <c r="C17" s="1" t="s">
        <v>3</v>
      </c>
    </row>
    <row r="18" spans="1:3" hidden="1" x14ac:dyDescent="0.25">
      <c r="A18" s="1" t="s">
        <v>5</v>
      </c>
      <c r="B18" s="1" t="s">
        <v>22</v>
      </c>
      <c r="C18" s="1" t="s">
        <v>3</v>
      </c>
    </row>
    <row r="19" spans="1:3" hidden="1" x14ac:dyDescent="0.25">
      <c r="A19" s="1" t="s">
        <v>5</v>
      </c>
      <c r="B19" s="1" t="s">
        <v>23</v>
      </c>
      <c r="C19" s="1" t="s">
        <v>3</v>
      </c>
    </row>
    <row r="20" spans="1:3" hidden="1" x14ac:dyDescent="0.25">
      <c r="A20" s="1" t="s">
        <v>5</v>
      </c>
      <c r="B20" s="1" t="s">
        <v>24</v>
      </c>
      <c r="C20" s="1" t="s">
        <v>3</v>
      </c>
    </row>
    <row r="21" spans="1:3" hidden="1" x14ac:dyDescent="0.25">
      <c r="A21" s="1" t="s">
        <v>5</v>
      </c>
      <c r="B21" s="1" t="s">
        <v>25</v>
      </c>
      <c r="C21" s="1" t="s">
        <v>3</v>
      </c>
    </row>
    <row r="22" spans="1:3" hidden="1" x14ac:dyDescent="0.25">
      <c r="A22" s="1" t="s">
        <v>10</v>
      </c>
      <c r="B22" s="1" t="s">
        <v>26</v>
      </c>
      <c r="C22" s="1" t="s">
        <v>3</v>
      </c>
    </row>
    <row r="23" spans="1:3" hidden="1" x14ac:dyDescent="0.25">
      <c r="A23" s="1" t="s">
        <v>10</v>
      </c>
      <c r="B23" s="1" t="s">
        <v>27</v>
      </c>
      <c r="C23" s="1" t="s">
        <v>3</v>
      </c>
    </row>
    <row r="24" spans="1:3" hidden="1" x14ac:dyDescent="0.25">
      <c r="A24" s="1" t="s">
        <v>5</v>
      </c>
      <c r="B24" s="1" t="s">
        <v>28</v>
      </c>
      <c r="C24" s="1" t="s">
        <v>3</v>
      </c>
    </row>
    <row r="25" spans="1:3" hidden="1" x14ac:dyDescent="0.25">
      <c r="A25" s="1" t="s">
        <v>5</v>
      </c>
      <c r="B25" s="1" t="s">
        <v>29</v>
      </c>
      <c r="C25" s="1" t="s">
        <v>3</v>
      </c>
    </row>
    <row r="26" spans="1:3" hidden="1" x14ac:dyDescent="0.25">
      <c r="A26" s="1"/>
      <c r="B26" s="1" t="s">
        <v>31</v>
      </c>
      <c r="C26" s="1" t="s">
        <v>30</v>
      </c>
    </row>
    <row r="27" spans="1:3" hidden="1" x14ac:dyDescent="0.25">
      <c r="A27" s="1" t="s">
        <v>32</v>
      </c>
      <c r="B27" s="1" t="s">
        <v>33</v>
      </c>
      <c r="C27" s="1" t="s">
        <v>30</v>
      </c>
    </row>
    <row r="28" spans="1:3" hidden="1" x14ac:dyDescent="0.25">
      <c r="A28" s="1" t="s">
        <v>32</v>
      </c>
      <c r="B28" s="1" t="s">
        <v>34</v>
      </c>
      <c r="C28" s="1" t="s">
        <v>30</v>
      </c>
    </row>
    <row r="29" spans="1:3" hidden="1" x14ac:dyDescent="0.25">
      <c r="A29" s="1" t="s">
        <v>35</v>
      </c>
      <c r="B29" s="1" t="s">
        <v>36</v>
      </c>
      <c r="C29" s="1" t="s">
        <v>30</v>
      </c>
    </row>
    <row r="30" spans="1:3" hidden="1" x14ac:dyDescent="0.25">
      <c r="A30" s="1" t="s">
        <v>32</v>
      </c>
      <c r="B30" s="1" t="s">
        <v>37</v>
      </c>
      <c r="C30" s="1" t="s">
        <v>30</v>
      </c>
    </row>
    <row r="31" spans="1:3" hidden="1" x14ac:dyDescent="0.25">
      <c r="A31" s="1" t="s">
        <v>38</v>
      </c>
      <c r="B31" s="1" t="s">
        <v>39</v>
      </c>
      <c r="C31" s="1" t="s">
        <v>30</v>
      </c>
    </row>
    <row r="32" spans="1:3" hidden="1" x14ac:dyDescent="0.25">
      <c r="A32" s="1" t="s">
        <v>32</v>
      </c>
      <c r="B32" s="1" t="s">
        <v>40</v>
      </c>
      <c r="C32" s="1" t="s">
        <v>30</v>
      </c>
    </row>
    <row r="33" spans="1:3" hidden="1" x14ac:dyDescent="0.25">
      <c r="A33" s="1" t="s">
        <v>38</v>
      </c>
      <c r="B33" s="1" t="s">
        <v>41</v>
      </c>
      <c r="C33" s="1" t="s">
        <v>30</v>
      </c>
    </row>
    <row r="34" spans="1:3" hidden="1" x14ac:dyDescent="0.25">
      <c r="A34" s="1" t="s">
        <v>38</v>
      </c>
      <c r="B34" s="1" t="s">
        <v>42</v>
      </c>
      <c r="C34" s="1" t="s">
        <v>30</v>
      </c>
    </row>
    <row r="35" spans="1:3" hidden="1" x14ac:dyDescent="0.25">
      <c r="A35" s="1" t="s">
        <v>32</v>
      </c>
      <c r="B35" s="1" t="s">
        <v>43</v>
      </c>
      <c r="C35" s="1" t="s">
        <v>30</v>
      </c>
    </row>
    <row r="36" spans="1:3" hidden="1" x14ac:dyDescent="0.25">
      <c r="A36" s="1" t="s">
        <v>38</v>
      </c>
      <c r="B36" s="1" t="s">
        <v>44</v>
      </c>
      <c r="C36" s="1" t="s">
        <v>30</v>
      </c>
    </row>
    <row r="37" spans="1:3" hidden="1" x14ac:dyDescent="0.25">
      <c r="A37" s="1" t="s">
        <v>38</v>
      </c>
      <c r="B37" s="1" t="s">
        <v>45</v>
      </c>
      <c r="C37" s="1" t="s">
        <v>30</v>
      </c>
    </row>
    <row r="38" spans="1:3" hidden="1" x14ac:dyDescent="0.25">
      <c r="A38" s="1" t="s">
        <v>38</v>
      </c>
      <c r="B38" s="1" t="s">
        <v>46</v>
      </c>
      <c r="C38" s="1" t="s">
        <v>30</v>
      </c>
    </row>
    <row r="39" spans="1:3" hidden="1" x14ac:dyDescent="0.25">
      <c r="A39" s="1" t="s">
        <v>38</v>
      </c>
      <c r="B39" s="1" t="s">
        <v>47</v>
      </c>
      <c r="C39" s="1" t="s">
        <v>30</v>
      </c>
    </row>
    <row r="40" spans="1:3" hidden="1" x14ac:dyDescent="0.25">
      <c r="A40" s="1" t="s">
        <v>32</v>
      </c>
      <c r="B40" s="1" t="s">
        <v>48</v>
      </c>
      <c r="C40" s="1" t="s">
        <v>30</v>
      </c>
    </row>
    <row r="41" spans="1:3" hidden="1" x14ac:dyDescent="0.25">
      <c r="A41" s="1" t="s">
        <v>35</v>
      </c>
      <c r="B41" s="1" t="s">
        <v>49</v>
      </c>
      <c r="C41" s="1" t="s">
        <v>30</v>
      </c>
    </row>
    <row r="42" spans="1:3" hidden="1" x14ac:dyDescent="0.25">
      <c r="A42" s="1" t="s">
        <v>32</v>
      </c>
      <c r="B42" s="1" t="s">
        <v>50</v>
      </c>
      <c r="C42" s="1" t="s">
        <v>30</v>
      </c>
    </row>
    <row r="43" spans="1:3" hidden="1" x14ac:dyDescent="0.25">
      <c r="A43" s="1" t="s">
        <v>38</v>
      </c>
      <c r="B43" s="1" t="s">
        <v>51</v>
      </c>
      <c r="C43" s="1" t="s">
        <v>30</v>
      </c>
    </row>
    <row r="44" spans="1:3" hidden="1" x14ac:dyDescent="0.25">
      <c r="A44" s="1" t="s">
        <v>32</v>
      </c>
      <c r="B44" s="1" t="s">
        <v>52</v>
      </c>
      <c r="C44" s="1" t="s">
        <v>30</v>
      </c>
    </row>
    <row r="45" spans="1:3" hidden="1" x14ac:dyDescent="0.25">
      <c r="A45" s="1" t="s">
        <v>35</v>
      </c>
      <c r="B45" s="1" t="s">
        <v>53</v>
      </c>
      <c r="C45" s="1" t="s">
        <v>30</v>
      </c>
    </row>
    <row r="46" spans="1:3" hidden="1" x14ac:dyDescent="0.25">
      <c r="A46" s="1" t="s">
        <v>38</v>
      </c>
      <c r="B46" s="1" t="s">
        <v>54</v>
      </c>
      <c r="C46" s="1" t="s">
        <v>30</v>
      </c>
    </row>
    <row r="47" spans="1:3" hidden="1" x14ac:dyDescent="0.25">
      <c r="A47" s="1" t="s">
        <v>32</v>
      </c>
      <c r="B47" s="1" t="s">
        <v>55</v>
      </c>
      <c r="C47" s="1" t="s">
        <v>30</v>
      </c>
    </row>
    <row r="48" spans="1:3" hidden="1" x14ac:dyDescent="0.25">
      <c r="A48" s="1" t="s">
        <v>38</v>
      </c>
      <c r="B48" s="1" t="s">
        <v>56</v>
      </c>
      <c r="C48" s="1" t="s">
        <v>30</v>
      </c>
    </row>
    <row r="49" spans="1:3" hidden="1" x14ac:dyDescent="0.25">
      <c r="A49" s="1" t="s">
        <v>38</v>
      </c>
      <c r="B49" s="1" t="s">
        <v>57</v>
      </c>
      <c r="C49" s="1" t="s">
        <v>30</v>
      </c>
    </row>
    <row r="50" spans="1:3" hidden="1" x14ac:dyDescent="0.25">
      <c r="A50" s="1" t="s">
        <v>35</v>
      </c>
      <c r="B50" s="1" t="s">
        <v>58</v>
      </c>
      <c r="C50" s="1" t="s">
        <v>30</v>
      </c>
    </row>
    <row r="51" spans="1:3" hidden="1" x14ac:dyDescent="0.25">
      <c r="A51" s="1" t="s">
        <v>38</v>
      </c>
      <c r="B51" s="1" t="s">
        <v>59</v>
      </c>
      <c r="C51" s="1" t="s">
        <v>30</v>
      </c>
    </row>
    <row r="52" spans="1:3" hidden="1" x14ac:dyDescent="0.25">
      <c r="A52" s="1" t="s">
        <v>32</v>
      </c>
      <c r="B52" s="1" t="s">
        <v>60</v>
      </c>
      <c r="C52" s="1" t="s">
        <v>30</v>
      </c>
    </row>
    <row r="53" spans="1:3" hidden="1" x14ac:dyDescent="0.25">
      <c r="A53" s="1" t="s">
        <v>38</v>
      </c>
      <c r="B53" s="1" t="s">
        <v>61</v>
      </c>
      <c r="C53" s="1" t="s">
        <v>30</v>
      </c>
    </row>
    <row r="54" spans="1:3" hidden="1" x14ac:dyDescent="0.25">
      <c r="A54" s="1" t="s">
        <v>38</v>
      </c>
      <c r="B54" s="1" t="s">
        <v>62</v>
      </c>
      <c r="C54" s="1" t="s">
        <v>30</v>
      </c>
    </row>
    <row r="55" spans="1:3" hidden="1" x14ac:dyDescent="0.25">
      <c r="A55" s="1" t="s">
        <v>38</v>
      </c>
      <c r="B55" s="1" t="s">
        <v>63</v>
      </c>
      <c r="C55" s="1" t="s">
        <v>30</v>
      </c>
    </row>
    <row r="56" spans="1:3" hidden="1" x14ac:dyDescent="0.25">
      <c r="A56" s="1" t="s">
        <v>38</v>
      </c>
      <c r="B56" s="1" t="s">
        <v>64</v>
      </c>
      <c r="C56" s="1" t="s">
        <v>30</v>
      </c>
    </row>
    <row r="57" spans="1:3" hidden="1" x14ac:dyDescent="0.25">
      <c r="A57" s="1" t="s">
        <v>38</v>
      </c>
      <c r="B57" s="1" t="s">
        <v>65</v>
      </c>
      <c r="C57" s="1" t="s">
        <v>30</v>
      </c>
    </row>
    <row r="58" spans="1:3" hidden="1" x14ac:dyDescent="0.25">
      <c r="A58" s="1" t="s">
        <v>38</v>
      </c>
      <c r="B58" s="1" t="s">
        <v>66</v>
      </c>
      <c r="C58" s="1" t="s">
        <v>30</v>
      </c>
    </row>
    <row r="59" spans="1:3" hidden="1" x14ac:dyDescent="0.25">
      <c r="A59" s="1" t="s">
        <v>38</v>
      </c>
      <c r="B59" s="1" t="s">
        <v>67</v>
      </c>
      <c r="C59" s="1" t="s">
        <v>30</v>
      </c>
    </row>
    <row r="60" spans="1:3" hidden="1" x14ac:dyDescent="0.25">
      <c r="A60" s="1"/>
      <c r="B60" s="1" t="s">
        <v>69</v>
      </c>
      <c r="C60" s="1" t="s">
        <v>68</v>
      </c>
    </row>
    <row r="61" spans="1:3" hidden="1" x14ac:dyDescent="0.25">
      <c r="A61" s="1" t="s">
        <v>70</v>
      </c>
      <c r="B61" s="1" t="s">
        <v>71</v>
      </c>
      <c r="C61" s="1" t="s">
        <v>68</v>
      </c>
    </row>
    <row r="62" spans="1:3" hidden="1" x14ac:dyDescent="0.25">
      <c r="A62" s="1" t="s">
        <v>70</v>
      </c>
      <c r="B62" s="1" t="s">
        <v>72</v>
      </c>
      <c r="C62" s="1" t="s">
        <v>68</v>
      </c>
    </row>
    <row r="63" spans="1:3" hidden="1" x14ac:dyDescent="0.25">
      <c r="A63" s="1" t="s">
        <v>73</v>
      </c>
      <c r="B63" s="1" t="s">
        <v>74</v>
      </c>
      <c r="C63" s="1" t="s">
        <v>68</v>
      </c>
    </row>
    <row r="64" spans="1:3" hidden="1" x14ac:dyDescent="0.25">
      <c r="A64" s="1" t="s">
        <v>70</v>
      </c>
      <c r="B64" s="1" t="s">
        <v>75</v>
      </c>
      <c r="C64" s="1" t="s">
        <v>68</v>
      </c>
    </row>
    <row r="65" spans="1:3" hidden="1" x14ac:dyDescent="0.25">
      <c r="A65" s="1" t="s">
        <v>70</v>
      </c>
      <c r="B65" s="1" t="s">
        <v>76</v>
      </c>
      <c r="C65" s="1" t="s">
        <v>68</v>
      </c>
    </row>
    <row r="66" spans="1:3" hidden="1" x14ac:dyDescent="0.25">
      <c r="A66" s="1" t="s">
        <v>73</v>
      </c>
      <c r="B66" s="1" t="s">
        <v>77</v>
      </c>
      <c r="C66" s="1" t="s">
        <v>68</v>
      </c>
    </row>
    <row r="67" spans="1:3" hidden="1" x14ac:dyDescent="0.25">
      <c r="A67" s="1" t="s">
        <v>73</v>
      </c>
      <c r="B67" s="1" t="s">
        <v>78</v>
      </c>
      <c r="C67" s="1" t="s">
        <v>68</v>
      </c>
    </row>
    <row r="68" spans="1:3" hidden="1" x14ac:dyDescent="0.25">
      <c r="A68" s="1" t="s">
        <v>73</v>
      </c>
      <c r="B68" s="1" t="s">
        <v>79</v>
      </c>
      <c r="C68" s="1" t="s">
        <v>68</v>
      </c>
    </row>
    <row r="69" spans="1:3" hidden="1" x14ac:dyDescent="0.25">
      <c r="A69" s="1" t="s">
        <v>73</v>
      </c>
      <c r="B69" s="1" t="s">
        <v>80</v>
      </c>
      <c r="C69" s="1" t="s">
        <v>68</v>
      </c>
    </row>
    <row r="70" spans="1:3" hidden="1" x14ac:dyDescent="0.25">
      <c r="A70" s="1" t="s">
        <v>70</v>
      </c>
      <c r="B70" s="1" t="s">
        <v>81</v>
      </c>
      <c r="C70" s="1" t="s">
        <v>68</v>
      </c>
    </row>
    <row r="71" spans="1:3" hidden="1" x14ac:dyDescent="0.25">
      <c r="A71" s="1" t="s">
        <v>73</v>
      </c>
      <c r="B71" s="1" t="s">
        <v>82</v>
      </c>
      <c r="C71" s="1" t="s">
        <v>68</v>
      </c>
    </row>
    <row r="72" spans="1:3" hidden="1" x14ac:dyDescent="0.25">
      <c r="A72" s="1" t="s">
        <v>73</v>
      </c>
      <c r="B72" s="1" t="s">
        <v>83</v>
      </c>
      <c r="C72" s="1" t="s">
        <v>68</v>
      </c>
    </row>
    <row r="73" spans="1:3" hidden="1" x14ac:dyDescent="0.25">
      <c r="A73" s="1" t="s">
        <v>70</v>
      </c>
      <c r="B73" s="1" t="s">
        <v>84</v>
      </c>
      <c r="C73" s="1" t="s">
        <v>68</v>
      </c>
    </row>
    <row r="74" spans="1:3" hidden="1" x14ac:dyDescent="0.25">
      <c r="A74" s="1" t="s">
        <v>73</v>
      </c>
      <c r="B74" s="1" t="s">
        <v>85</v>
      </c>
      <c r="C74" s="1" t="s">
        <v>68</v>
      </c>
    </row>
    <row r="75" spans="1:3" hidden="1" x14ac:dyDescent="0.25">
      <c r="A75" s="1" t="s">
        <v>73</v>
      </c>
      <c r="B75" s="1" t="s">
        <v>86</v>
      </c>
      <c r="C75" s="1" t="s">
        <v>68</v>
      </c>
    </row>
    <row r="76" spans="1:3" hidden="1" x14ac:dyDescent="0.25">
      <c r="A76" s="1" t="s">
        <v>70</v>
      </c>
      <c r="B76" s="1" t="s">
        <v>87</v>
      </c>
      <c r="C76" s="1" t="s">
        <v>68</v>
      </c>
    </row>
    <row r="77" spans="1:3" hidden="1" x14ac:dyDescent="0.25">
      <c r="A77" s="1" t="s">
        <v>70</v>
      </c>
      <c r="B77" s="1" t="s">
        <v>88</v>
      </c>
      <c r="C77" s="1" t="s">
        <v>68</v>
      </c>
    </row>
    <row r="78" spans="1:3" hidden="1" x14ac:dyDescent="0.25">
      <c r="A78" s="1" t="s">
        <v>73</v>
      </c>
      <c r="B78" s="1" t="s">
        <v>89</v>
      </c>
      <c r="C78" s="1" t="s">
        <v>68</v>
      </c>
    </row>
    <row r="79" spans="1:3" hidden="1" x14ac:dyDescent="0.25">
      <c r="A79" s="1" t="s">
        <v>73</v>
      </c>
      <c r="B79" s="1" t="s">
        <v>90</v>
      </c>
      <c r="C79" s="1" t="s">
        <v>68</v>
      </c>
    </row>
    <row r="80" spans="1:3" hidden="1" x14ac:dyDescent="0.25">
      <c r="A80" s="1"/>
      <c r="B80" s="1" t="s">
        <v>92</v>
      </c>
      <c r="C80" s="1" t="s">
        <v>91</v>
      </c>
    </row>
    <row r="81" spans="1:3" hidden="1" x14ac:dyDescent="0.25">
      <c r="A81" s="1" t="s">
        <v>93</v>
      </c>
      <c r="B81" s="1" t="s">
        <v>94</v>
      </c>
      <c r="C81" s="1" t="s">
        <v>91</v>
      </c>
    </row>
    <row r="82" spans="1:3" hidden="1" x14ac:dyDescent="0.25">
      <c r="A82" s="1" t="s">
        <v>95</v>
      </c>
      <c r="B82" s="1" t="s">
        <v>96</v>
      </c>
      <c r="C82" s="1" t="s">
        <v>91</v>
      </c>
    </row>
    <row r="83" spans="1:3" hidden="1" x14ac:dyDescent="0.25">
      <c r="A83" s="1" t="s">
        <v>95</v>
      </c>
      <c r="B83" s="1" t="s">
        <v>97</v>
      </c>
      <c r="C83" s="1" t="s">
        <v>91</v>
      </c>
    </row>
    <row r="84" spans="1:3" hidden="1" x14ac:dyDescent="0.25">
      <c r="A84" s="1" t="s">
        <v>95</v>
      </c>
      <c r="B84" s="1" t="s">
        <v>98</v>
      </c>
      <c r="C84" s="1" t="s">
        <v>91</v>
      </c>
    </row>
    <row r="85" spans="1:3" hidden="1" x14ac:dyDescent="0.25">
      <c r="A85" s="1" t="s">
        <v>95</v>
      </c>
      <c r="B85" s="1" t="s">
        <v>99</v>
      </c>
      <c r="C85" s="1" t="s">
        <v>91</v>
      </c>
    </row>
    <row r="86" spans="1:3" hidden="1" x14ac:dyDescent="0.25">
      <c r="A86" s="1" t="s">
        <v>95</v>
      </c>
      <c r="B86" s="1" t="s">
        <v>100</v>
      </c>
      <c r="C86" s="1" t="s">
        <v>91</v>
      </c>
    </row>
    <row r="87" spans="1:3" hidden="1" x14ac:dyDescent="0.25">
      <c r="A87" s="1" t="s">
        <v>93</v>
      </c>
      <c r="B87" s="1" t="s">
        <v>101</v>
      </c>
      <c r="C87" s="1" t="s">
        <v>91</v>
      </c>
    </row>
    <row r="88" spans="1:3" hidden="1" x14ac:dyDescent="0.25">
      <c r="A88" s="1" t="s">
        <v>93</v>
      </c>
      <c r="B88" s="1" t="s">
        <v>102</v>
      </c>
      <c r="C88" s="1" t="s">
        <v>91</v>
      </c>
    </row>
    <row r="89" spans="1:3" hidden="1" x14ac:dyDescent="0.25">
      <c r="A89" s="1" t="s">
        <v>93</v>
      </c>
      <c r="B89" s="1" t="s">
        <v>103</v>
      </c>
      <c r="C89" s="1" t="s">
        <v>91</v>
      </c>
    </row>
    <row r="90" spans="1:3" hidden="1" x14ac:dyDescent="0.25">
      <c r="A90" s="1" t="s">
        <v>93</v>
      </c>
      <c r="B90" s="1" t="s">
        <v>104</v>
      </c>
      <c r="C90" s="1" t="s">
        <v>91</v>
      </c>
    </row>
    <row r="91" spans="1:3" hidden="1" x14ac:dyDescent="0.25">
      <c r="A91" s="1" t="s">
        <v>93</v>
      </c>
      <c r="B91" s="1" t="s">
        <v>105</v>
      </c>
      <c r="C91" s="1" t="s">
        <v>91</v>
      </c>
    </row>
    <row r="92" spans="1:3" hidden="1" x14ac:dyDescent="0.25">
      <c r="A92" s="1" t="s">
        <v>93</v>
      </c>
      <c r="B92" s="1" t="s">
        <v>106</v>
      </c>
      <c r="C92" s="1" t="s">
        <v>91</v>
      </c>
    </row>
    <row r="93" spans="1:3" hidden="1" x14ac:dyDescent="0.25">
      <c r="A93" s="1"/>
      <c r="B93" s="1" t="s">
        <v>108</v>
      </c>
      <c r="C93" s="1" t="s">
        <v>107</v>
      </c>
    </row>
    <row r="94" spans="1:3" hidden="1" x14ac:dyDescent="0.25">
      <c r="A94" s="1" t="s">
        <v>109</v>
      </c>
      <c r="B94" s="1" t="s">
        <v>110</v>
      </c>
      <c r="C94" s="1" t="s">
        <v>107</v>
      </c>
    </row>
    <row r="95" spans="1:3" hidden="1" x14ac:dyDescent="0.25">
      <c r="A95" s="1" t="s">
        <v>109</v>
      </c>
      <c r="B95" s="1" t="s">
        <v>111</v>
      </c>
      <c r="C95" s="1" t="s">
        <v>107</v>
      </c>
    </row>
    <row r="96" spans="1:3" hidden="1" x14ac:dyDescent="0.25">
      <c r="A96" s="1" t="s">
        <v>109</v>
      </c>
      <c r="B96" s="1" t="s">
        <v>112</v>
      </c>
      <c r="C96" s="1" t="s">
        <v>107</v>
      </c>
    </row>
    <row r="97" spans="1:3" hidden="1" x14ac:dyDescent="0.25">
      <c r="A97" s="1" t="s">
        <v>109</v>
      </c>
      <c r="B97" s="1" t="s">
        <v>113</v>
      </c>
      <c r="C97" s="1" t="s">
        <v>107</v>
      </c>
    </row>
    <row r="98" spans="1:3" hidden="1" x14ac:dyDescent="0.25">
      <c r="A98" s="1" t="s">
        <v>109</v>
      </c>
      <c r="B98" s="1" t="s">
        <v>114</v>
      </c>
      <c r="C98" s="1" t="s">
        <v>107</v>
      </c>
    </row>
    <row r="99" spans="1:3" hidden="1" x14ac:dyDescent="0.25">
      <c r="A99" s="1" t="s">
        <v>109</v>
      </c>
      <c r="B99" s="1" t="s">
        <v>115</v>
      </c>
      <c r="C99" s="1" t="s">
        <v>107</v>
      </c>
    </row>
    <row r="100" spans="1:3" hidden="1" x14ac:dyDescent="0.25">
      <c r="A100" s="1" t="s">
        <v>109</v>
      </c>
      <c r="B100" s="1" t="s">
        <v>116</v>
      </c>
      <c r="C100" s="1" t="s">
        <v>107</v>
      </c>
    </row>
    <row r="101" spans="1:3" hidden="1" x14ac:dyDescent="0.25">
      <c r="A101" s="1" t="s">
        <v>109</v>
      </c>
      <c r="B101" s="1" t="s">
        <v>117</v>
      </c>
      <c r="C101" s="1" t="s">
        <v>107</v>
      </c>
    </row>
    <row r="102" spans="1:3" hidden="1" x14ac:dyDescent="0.25">
      <c r="A102" s="1" t="s">
        <v>109</v>
      </c>
      <c r="B102" s="1" t="s">
        <v>118</v>
      </c>
      <c r="C102" s="1" t="s">
        <v>107</v>
      </c>
    </row>
    <row r="103" spans="1:3" hidden="1" x14ac:dyDescent="0.25">
      <c r="A103" s="1" t="s">
        <v>109</v>
      </c>
      <c r="B103" s="1" t="s">
        <v>119</v>
      </c>
      <c r="C103" s="1" t="s">
        <v>107</v>
      </c>
    </row>
    <row r="104" spans="1:3" hidden="1" x14ac:dyDescent="0.25">
      <c r="A104" s="1" t="s">
        <v>109</v>
      </c>
      <c r="B104" s="1" t="s">
        <v>120</v>
      </c>
      <c r="C104" s="1" t="s">
        <v>107</v>
      </c>
    </row>
    <row r="105" spans="1:3" hidden="1" x14ac:dyDescent="0.25">
      <c r="A105" s="1"/>
      <c r="B105" s="1" t="s">
        <v>122</v>
      </c>
      <c r="C105" s="1" t="s">
        <v>121</v>
      </c>
    </row>
    <row r="106" spans="1:3" hidden="1" x14ac:dyDescent="0.25">
      <c r="A106" s="1" t="s">
        <v>123</v>
      </c>
      <c r="B106" s="1" t="s">
        <v>124</v>
      </c>
      <c r="C106" s="1" t="s">
        <v>121</v>
      </c>
    </row>
    <row r="107" spans="1:3" hidden="1" x14ac:dyDescent="0.25">
      <c r="A107" s="1" t="s">
        <v>125</v>
      </c>
      <c r="B107" s="1" t="s">
        <v>126</v>
      </c>
      <c r="C107" s="1" t="s">
        <v>121</v>
      </c>
    </row>
    <row r="108" spans="1:3" hidden="1" x14ac:dyDescent="0.25">
      <c r="A108" s="1" t="s">
        <v>125</v>
      </c>
      <c r="B108" s="1" t="s">
        <v>127</v>
      </c>
      <c r="C108" s="1" t="s">
        <v>121</v>
      </c>
    </row>
    <row r="109" spans="1:3" hidden="1" x14ac:dyDescent="0.25">
      <c r="A109" s="1" t="s">
        <v>123</v>
      </c>
      <c r="B109" s="1" t="s">
        <v>128</v>
      </c>
      <c r="C109" s="1" t="s">
        <v>121</v>
      </c>
    </row>
    <row r="110" spans="1:3" hidden="1" x14ac:dyDescent="0.25">
      <c r="A110" s="1" t="s">
        <v>123</v>
      </c>
      <c r="B110" s="1" t="s">
        <v>129</v>
      </c>
      <c r="C110" s="1" t="s">
        <v>121</v>
      </c>
    </row>
    <row r="111" spans="1:3" hidden="1" x14ac:dyDescent="0.25">
      <c r="A111" s="1" t="s">
        <v>123</v>
      </c>
      <c r="B111" s="1" t="s">
        <v>130</v>
      </c>
      <c r="C111" s="1" t="s">
        <v>121</v>
      </c>
    </row>
    <row r="112" spans="1:3" hidden="1" x14ac:dyDescent="0.25">
      <c r="A112" s="1" t="s">
        <v>125</v>
      </c>
      <c r="B112" s="1" t="s">
        <v>131</v>
      </c>
      <c r="C112" s="1" t="s">
        <v>121</v>
      </c>
    </row>
    <row r="113" spans="1:3" hidden="1" x14ac:dyDescent="0.25">
      <c r="A113" s="1" t="s">
        <v>123</v>
      </c>
      <c r="B113" s="1" t="s">
        <v>132</v>
      </c>
      <c r="C113" s="1" t="s">
        <v>121</v>
      </c>
    </row>
    <row r="114" spans="1:3" hidden="1" x14ac:dyDescent="0.25">
      <c r="A114" s="1" t="s">
        <v>123</v>
      </c>
      <c r="B114" s="1" t="s">
        <v>133</v>
      </c>
      <c r="C114" s="1" t="s">
        <v>121</v>
      </c>
    </row>
    <row r="115" spans="1:3" hidden="1" x14ac:dyDescent="0.25">
      <c r="A115" s="1" t="s">
        <v>125</v>
      </c>
      <c r="B115" s="1" t="s">
        <v>134</v>
      </c>
      <c r="C115" s="1" t="s">
        <v>121</v>
      </c>
    </row>
    <row r="116" spans="1:3" hidden="1" x14ac:dyDescent="0.25">
      <c r="A116" s="1" t="s">
        <v>125</v>
      </c>
      <c r="B116" s="1" t="s">
        <v>135</v>
      </c>
      <c r="C116" s="1" t="s">
        <v>121</v>
      </c>
    </row>
    <row r="117" spans="1:3" hidden="1" x14ac:dyDescent="0.25">
      <c r="A117" s="1" t="s">
        <v>123</v>
      </c>
      <c r="B117" s="1" t="s">
        <v>136</v>
      </c>
      <c r="C117" s="1" t="s">
        <v>121</v>
      </c>
    </row>
    <row r="118" spans="1:3" hidden="1" x14ac:dyDescent="0.25">
      <c r="A118" s="1" t="s">
        <v>123</v>
      </c>
      <c r="B118" s="1" t="s">
        <v>137</v>
      </c>
      <c r="C118" s="1" t="s">
        <v>121</v>
      </c>
    </row>
    <row r="119" spans="1:3" hidden="1" x14ac:dyDescent="0.25">
      <c r="A119" s="1" t="s">
        <v>123</v>
      </c>
      <c r="B119" s="1" t="s">
        <v>138</v>
      </c>
      <c r="C119" s="1" t="s">
        <v>121</v>
      </c>
    </row>
    <row r="120" spans="1:3" hidden="1" x14ac:dyDescent="0.25">
      <c r="A120" s="1" t="s">
        <v>123</v>
      </c>
      <c r="B120" s="1" t="s">
        <v>139</v>
      </c>
      <c r="C120" s="1" t="s">
        <v>121</v>
      </c>
    </row>
    <row r="121" spans="1:3" hidden="1" x14ac:dyDescent="0.25">
      <c r="A121" s="1" t="s">
        <v>123</v>
      </c>
      <c r="B121" s="1" t="s">
        <v>140</v>
      </c>
      <c r="C121" s="1" t="s">
        <v>121</v>
      </c>
    </row>
    <row r="122" spans="1:3" hidden="1" x14ac:dyDescent="0.25">
      <c r="A122" s="1" t="s">
        <v>125</v>
      </c>
      <c r="B122" s="1" t="s">
        <v>141</v>
      </c>
      <c r="C122" s="1" t="s">
        <v>121</v>
      </c>
    </row>
    <row r="123" spans="1:3" hidden="1" x14ac:dyDescent="0.25">
      <c r="A123" s="1"/>
      <c r="B123" s="1" t="s">
        <v>143</v>
      </c>
      <c r="C123" s="1" t="s">
        <v>142</v>
      </c>
    </row>
    <row r="124" spans="1:3" hidden="1" x14ac:dyDescent="0.25">
      <c r="A124" s="1" t="s">
        <v>144</v>
      </c>
      <c r="B124" s="1" t="s">
        <v>145</v>
      </c>
      <c r="C124" s="1" t="s">
        <v>142</v>
      </c>
    </row>
    <row r="125" spans="1:3" hidden="1" x14ac:dyDescent="0.25">
      <c r="A125" s="1" t="s">
        <v>144</v>
      </c>
      <c r="B125" s="1" t="s">
        <v>146</v>
      </c>
      <c r="C125" s="1" t="s">
        <v>142</v>
      </c>
    </row>
    <row r="126" spans="1:3" hidden="1" x14ac:dyDescent="0.25">
      <c r="A126" s="1" t="s">
        <v>144</v>
      </c>
      <c r="B126" s="1" t="s">
        <v>147</v>
      </c>
      <c r="C126" s="1" t="s">
        <v>142</v>
      </c>
    </row>
    <row r="127" spans="1:3" hidden="1" x14ac:dyDescent="0.25">
      <c r="A127" s="1" t="s">
        <v>144</v>
      </c>
      <c r="B127" s="1" t="s">
        <v>148</v>
      </c>
      <c r="C127" s="1" t="s">
        <v>142</v>
      </c>
    </row>
    <row r="128" spans="1:3" hidden="1" x14ac:dyDescent="0.25">
      <c r="A128" s="1" t="s">
        <v>144</v>
      </c>
      <c r="B128" s="1" t="s">
        <v>149</v>
      </c>
      <c r="C128" s="1" t="s">
        <v>142</v>
      </c>
    </row>
    <row r="129" spans="1:3" hidden="1" x14ac:dyDescent="0.25">
      <c r="A129" s="1" t="s">
        <v>144</v>
      </c>
      <c r="B129" s="1" t="s">
        <v>150</v>
      </c>
      <c r="C129" s="1" t="s">
        <v>142</v>
      </c>
    </row>
    <row r="130" spans="1:3" hidden="1" x14ac:dyDescent="0.25">
      <c r="A130" s="1" t="s">
        <v>144</v>
      </c>
      <c r="B130" s="1" t="s">
        <v>151</v>
      </c>
      <c r="C130" s="1" t="s">
        <v>142</v>
      </c>
    </row>
    <row r="131" spans="1:3" hidden="1" x14ac:dyDescent="0.25">
      <c r="A131" s="1" t="s">
        <v>144</v>
      </c>
      <c r="B131" s="1" t="s">
        <v>152</v>
      </c>
      <c r="C131" s="1" t="s">
        <v>142</v>
      </c>
    </row>
    <row r="132" spans="1:3" hidden="1" x14ac:dyDescent="0.25">
      <c r="A132" s="1" t="s">
        <v>144</v>
      </c>
      <c r="B132" s="1" t="s">
        <v>153</v>
      </c>
      <c r="C132" s="1" t="s">
        <v>142</v>
      </c>
    </row>
    <row r="133" spans="1:3" hidden="1" x14ac:dyDescent="0.25">
      <c r="A133" s="1" t="s">
        <v>144</v>
      </c>
      <c r="B133" s="1" t="s">
        <v>154</v>
      </c>
      <c r="C133" s="1" t="s">
        <v>142</v>
      </c>
    </row>
    <row r="134" spans="1:3" hidden="1" x14ac:dyDescent="0.25">
      <c r="A134" s="1"/>
      <c r="B134" s="1" t="s">
        <v>156</v>
      </c>
      <c r="C134" s="1" t="s">
        <v>155</v>
      </c>
    </row>
    <row r="135" spans="1:3" hidden="1" x14ac:dyDescent="0.25">
      <c r="A135" s="1" t="s">
        <v>157</v>
      </c>
      <c r="B135" s="1" t="s">
        <v>158</v>
      </c>
      <c r="C135" s="1" t="s">
        <v>155</v>
      </c>
    </row>
    <row r="136" spans="1:3" hidden="1" x14ac:dyDescent="0.25">
      <c r="A136" s="1" t="s">
        <v>157</v>
      </c>
      <c r="B136" s="1" t="s">
        <v>159</v>
      </c>
      <c r="C136" s="1" t="s">
        <v>155</v>
      </c>
    </row>
    <row r="137" spans="1:3" hidden="1" x14ac:dyDescent="0.25">
      <c r="A137" s="1" t="s">
        <v>160</v>
      </c>
      <c r="B137" s="1" t="s">
        <v>161</v>
      </c>
      <c r="C137" s="1" t="s">
        <v>155</v>
      </c>
    </row>
    <row r="138" spans="1:3" hidden="1" x14ac:dyDescent="0.25">
      <c r="A138" s="1" t="s">
        <v>160</v>
      </c>
      <c r="B138" s="1" t="s">
        <v>162</v>
      </c>
      <c r="C138" s="1" t="s">
        <v>155</v>
      </c>
    </row>
    <row r="139" spans="1:3" hidden="1" x14ac:dyDescent="0.25">
      <c r="A139" s="1" t="s">
        <v>160</v>
      </c>
      <c r="B139" s="1" t="s">
        <v>163</v>
      </c>
      <c r="C139" s="1" t="s">
        <v>155</v>
      </c>
    </row>
    <row r="140" spans="1:3" hidden="1" x14ac:dyDescent="0.25">
      <c r="A140" s="1" t="s">
        <v>157</v>
      </c>
      <c r="B140" s="1" t="s">
        <v>164</v>
      </c>
      <c r="C140" s="1" t="s">
        <v>155</v>
      </c>
    </row>
    <row r="141" spans="1:3" hidden="1" x14ac:dyDescent="0.25">
      <c r="A141" s="1" t="s">
        <v>160</v>
      </c>
      <c r="B141" s="1" t="s">
        <v>165</v>
      </c>
      <c r="C141" s="1" t="s">
        <v>155</v>
      </c>
    </row>
    <row r="142" spans="1:3" hidden="1" x14ac:dyDescent="0.25">
      <c r="A142" s="1" t="s">
        <v>160</v>
      </c>
      <c r="B142" s="1" t="s">
        <v>166</v>
      </c>
      <c r="C142" s="1" t="s">
        <v>155</v>
      </c>
    </row>
    <row r="143" spans="1:3" hidden="1" x14ac:dyDescent="0.25">
      <c r="A143" s="1" t="s">
        <v>157</v>
      </c>
      <c r="B143" s="1" t="s">
        <v>167</v>
      </c>
      <c r="C143" s="1" t="s">
        <v>155</v>
      </c>
    </row>
    <row r="144" spans="1:3" hidden="1" x14ac:dyDescent="0.25">
      <c r="A144" s="1" t="s">
        <v>157</v>
      </c>
      <c r="B144" s="1" t="s">
        <v>168</v>
      </c>
      <c r="C144" s="1" t="s">
        <v>155</v>
      </c>
    </row>
    <row r="145" spans="1:3" hidden="1" x14ac:dyDescent="0.25">
      <c r="A145" s="1" t="s">
        <v>157</v>
      </c>
      <c r="B145" s="1" t="s">
        <v>169</v>
      </c>
      <c r="C145" s="1" t="s">
        <v>155</v>
      </c>
    </row>
    <row r="146" spans="1:3" hidden="1" x14ac:dyDescent="0.25">
      <c r="A146" s="1" t="s">
        <v>157</v>
      </c>
      <c r="B146" s="1" t="s">
        <v>170</v>
      </c>
      <c r="C146" s="1" t="s">
        <v>155</v>
      </c>
    </row>
    <row r="147" spans="1:3" hidden="1" x14ac:dyDescent="0.25">
      <c r="A147" s="1" t="s">
        <v>160</v>
      </c>
      <c r="B147" s="1" t="s">
        <v>171</v>
      </c>
      <c r="C147" s="1" t="s">
        <v>155</v>
      </c>
    </row>
    <row r="148" spans="1:3" hidden="1" x14ac:dyDescent="0.25">
      <c r="A148" s="1" t="s">
        <v>160</v>
      </c>
      <c r="B148" s="1" t="s">
        <v>172</v>
      </c>
      <c r="C148" s="1" t="s">
        <v>155</v>
      </c>
    </row>
    <row r="149" spans="1:3" hidden="1" x14ac:dyDescent="0.25">
      <c r="A149" s="1" t="s">
        <v>157</v>
      </c>
      <c r="B149" s="1" t="s">
        <v>173</v>
      </c>
      <c r="C149" s="1" t="s">
        <v>155</v>
      </c>
    </row>
    <row r="150" spans="1:3" hidden="1" x14ac:dyDescent="0.25">
      <c r="A150" s="1" t="s">
        <v>174</v>
      </c>
      <c r="B150" s="1" t="s">
        <v>176</v>
      </c>
      <c r="C150" s="1" t="s">
        <v>175</v>
      </c>
    </row>
    <row r="151" spans="1:3" hidden="1" x14ac:dyDescent="0.25">
      <c r="A151" s="1"/>
      <c r="B151" s="1" t="s">
        <v>178</v>
      </c>
      <c r="C151" s="1" t="s">
        <v>177</v>
      </c>
    </row>
    <row r="152" spans="1:3" hidden="1" x14ac:dyDescent="0.25">
      <c r="A152" s="1" t="s">
        <v>179</v>
      </c>
      <c r="B152" s="1" t="s">
        <v>180</v>
      </c>
      <c r="C152" s="1" t="s">
        <v>177</v>
      </c>
    </row>
    <row r="153" spans="1:3" hidden="1" x14ac:dyDescent="0.25">
      <c r="A153" s="1" t="s">
        <v>181</v>
      </c>
      <c r="B153" s="1" t="s">
        <v>182</v>
      </c>
      <c r="C153" s="1" t="s">
        <v>177</v>
      </c>
    </row>
    <row r="154" spans="1:3" hidden="1" x14ac:dyDescent="0.25">
      <c r="A154" s="1" t="s">
        <v>183</v>
      </c>
      <c r="B154" s="1" t="s">
        <v>184</v>
      </c>
      <c r="C154" s="1" t="s">
        <v>177</v>
      </c>
    </row>
    <row r="155" spans="1:3" hidden="1" x14ac:dyDescent="0.25">
      <c r="A155" s="1" t="s">
        <v>185</v>
      </c>
      <c r="B155" s="1" t="s">
        <v>186</v>
      </c>
      <c r="C155" s="1" t="s">
        <v>177</v>
      </c>
    </row>
    <row r="156" spans="1:3" hidden="1" x14ac:dyDescent="0.25">
      <c r="A156" s="1" t="s">
        <v>187</v>
      </c>
      <c r="B156" s="1" t="s">
        <v>188</v>
      </c>
      <c r="C156" s="1" t="s">
        <v>177</v>
      </c>
    </row>
    <row r="157" spans="1:3" hidden="1" x14ac:dyDescent="0.25">
      <c r="A157" s="1" t="s">
        <v>189</v>
      </c>
      <c r="B157" s="1" t="s">
        <v>190</v>
      </c>
      <c r="C157" s="1" t="s">
        <v>177</v>
      </c>
    </row>
    <row r="158" spans="1:3" hidden="1" x14ac:dyDescent="0.25">
      <c r="A158" s="1" t="s">
        <v>191</v>
      </c>
      <c r="B158" s="1" t="s">
        <v>192</v>
      </c>
      <c r="C158" s="1" t="s">
        <v>177</v>
      </c>
    </row>
    <row r="159" spans="1:3" hidden="1" x14ac:dyDescent="0.25">
      <c r="A159" s="1" t="s">
        <v>189</v>
      </c>
      <c r="B159" s="1" t="s">
        <v>193</v>
      </c>
      <c r="C159" s="1" t="s">
        <v>177</v>
      </c>
    </row>
    <row r="160" spans="1:3" hidden="1" x14ac:dyDescent="0.25">
      <c r="A160" s="1" t="s">
        <v>181</v>
      </c>
      <c r="B160" s="1" t="s">
        <v>194</v>
      </c>
      <c r="C160" s="1" t="s">
        <v>177</v>
      </c>
    </row>
    <row r="161" spans="1:3" hidden="1" x14ac:dyDescent="0.25">
      <c r="A161" s="1" t="s">
        <v>185</v>
      </c>
      <c r="B161" s="1" t="s">
        <v>195</v>
      </c>
      <c r="C161" s="1" t="s">
        <v>177</v>
      </c>
    </row>
    <row r="162" spans="1:3" hidden="1" x14ac:dyDescent="0.25">
      <c r="A162" s="1" t="s">
        <v>196</v>
      </c>
      <c r="B162" s="1" t="s">
        <v>197</v>
      </c>
      <c r="C162" s="1" t="s">
        <v>177</v>
      </c>
    </row>
    <row r="163" spans="1:3" hidden="1" x14ac:dyDescent="0.25">
      <c r="A163" s="1" t="s">
        <v>181</v>
      </c>
      <c r="B163" s="1" t="s">
        <v>198</v>
      </c>
      <c r="C163" s="1" t="s">
        <v>177</v>
      </c>
    </row>
    <row r="164" spans="1:3" hidden="1" x14ac:dyDescent="0.25">
      <c r="A164" s="1" t="s">
        <v>196</v>
      </c>
      <c r="B164" s="1" t="s">
        <v>199</v>
      </c>
      <c r="C164" s="1" t="s">
        <v>177</v>
      </c>
    </row>
    <row r="165" spans="1:3" hidden="1" x14ac:dyDescent="0.25">
      <c r="A165" s="1" t="s">
        <v>200</v>
      </c>
      <c r="B165" s="1" t="s">
        <v>201</v>
      </c>
      <c r="C165" s="1" t="s">
        <v>177</v>
      </c>
    </row>
    <row r="166" spans="1:3" hidden="1" x14ac:dyDescent="0.25">
      <c r="A166" s="1" t="s">
        <v>196</v>
      </c>
      <c r="B166" s="1" t="s">
        <v>202</v>
      </c>
      <c r="C166" s="1" t="s">
        <v>177</v>
      </c>
    </row>
    <row r="167" spans="1:3" hidden="1" x14ac:dyDescent="0.25">
      <c r="A167" s="1" t="s">
        <v>191</v>
      </c>
      <c r="B167" s="1" t="s">
        <v>203</v>
      </c>
      <c r="C167" s="1" t="s">
        <v>177</v>
      </c>
    </row>
    <row r="168" spans="1:3" hidden="1" x14ac:dyDescent="0.25">
      <c r="A168" s="1" t="s">
        <v>204</v>
      </c>
      <c r="B168" s="1" t="s">
        <v>205</v>
      </c>
      <c r="C168" s="1" t="s">
        <v>177</v>
      </c>
    </row>
    <row r="169" spans="1:3" hidden="1" x14ac:dyDescent="0.25">
      <c r="A169" s="1" t="s">
        <v>206</v>
      </c>
      <c r="B169" s="1" t="s">
        <v>207</v>
      </c>
      <c r="C169" s="1" t="s">
        <v>177</v>
      </c>
    </row>
    <row r="170" spans="1:3" hidden="1" x14ac:dyDescent="0.25">
      <c r="A170" s="1" t="s">
        <v>187</v>
      </c>
      <c r="B170" s="1" t="s">
        <v>208</v>
      </c>
      <c r="C170" s="1" t="s">
        <v>177</v>
      </c>
    </row>
    <row r="171" spans="1:3" hidden="1" x14ac:dyDescent="0.25">
      <c r="A171" s="1" t="s">
        <v>189</v>
      </c>
      <c r="B171" s="1" t="s">
        <v>209</v>
      </c>
      <c r="C171" s="1" t="s">
        <v>177</v>
      </c>
    </row>
    <row r="172" spans="1:3" hidden="1" x14ac:dyDescent="0.25">
      <c r="A172" s="1" t="s">
        <v>206</v>
      </c>
      <c r="B172" s="1" t="s">
        <v>210</v>
      </c>
      <c r="C172" s="1" t="s">
        <v>177</v>
      </c>
    </row>
    <row r="173" spans="1:3" hidden="1" x14ac:dyDescent="0.25">
      <c r="A173" s="1" t="s">
        <v>200</v>
      </c>
      <c r="B173" s="1" t="s">
        <v>211</v>
      </c>
      <c r="C173" s="1" t="s">
        <v>177</v>
      </c>
    </row>
    <row r="174" spans="1:3" hidden="1" x14ac:dyDescent="0.25">
      <c r="A174" s="1" t="s">
        <v>191</v>
      </c>
      <c r="B174" s="1" t="s">
        <v>212</v>
      </c>
      <c r="C174" s="1" t="s">
        <v>177</v>
      </c>
    </row>
    <row r="175" spans="1:3" hidden="1" x14ac:dyDescent="0.25">
      <c r="A175" s="1" t="s">
        <v>204</v>
      </c>
      <c r="B175" s="1" t="s">
        <v>213</v>
      </c>
      <c r="C175" s="1" t="s">
        <v>177</v>
      </c>
    </row>
    <row r="176" spans="1:3" hidden="1" x14ac:dyDescent="0.25">
      <c r="A176" s="1" t="s">
        <v>185</v>
      </c>
      <c r="B176" s="1" t="s">
        <v>214</v>
      </c>
      <c r="C176" s="1" t="s">
        <v>177</v>
      </c>
    </row>
    <row r="177" spans="1:3" hidden="1" x14ac:dyDescent="0.25">
      <c r="A177" s="1" t="s">
        <v>179</v>
      </c>
      <c r="B177" s="1" t="s">
        <v>215</v>
      </c>
      <c r="C177" s="1" t="s">
        <v>177</v>
      </c>
    </row>
    <row r="178" spans="1:3" hidden="1" x14ac:dyDescent="0.25">
      <c r="A178" s="1" t="s">
        <v>185</v>
      </c>
      <c r="B178" s="1" t="s">
        <v>216</v>
      </c>
      <c r="C178" s="1" t="s">
        <v>177</v>
      </c>
    </row>
    <row r="179" spans="1:3" hidden="1" x14ac:dyDescent="0.25">
      <c r="A179" s="1"/>
      <c r="B179" s="1" t="s">
        <v>218</v>
      </c>
      <c r="C179" s="1" t="s">
        <v>217</v>
      </c>
    </row>
    <row r="180" spans="1:3" hidden="1" x14ac:dyDescent="0.25">
      <c r="A180" s="1" t="s">
        <v>219</v>
      </c>
      <c r="B180" s="1" t="s">
        <v>220</v>
      </c>
      <c r="C180" s="1" t="s">
        <v>217</v>
      </c>
    </row>
    <row r="181" spans="1:3" hidden="1" x14ac:dyDescent="0.25">
      <c r="A181" s="1" t="s">
        <v>221</v>
      </c>
      <c r="B181" s="1" t="s">
        <v>222</v>
      </c>
      <c r="C181" s="1" t="s">
        <v>217</v>
      </c>
    </row>
    <row r="182" spans="1:3" hidden="1" x14ac:dyDescent="0.25">
      <c r="A182" s="1" t="s">
        <v>223</v>
      </c>
      <c r="B182" s="1" t="s">
        <v>224</v>
      </c>
      <c r="C182" s="1" t="s">
        <v>217</v>
      </c>
    </row>
    <row r="183" spans="1:3" hidden="1" x14ac:dyDescent="0.25">
      <c r="A183" s="1" t="s">
        <v>225</v>
      </c>
      <c r="B183" s="1" t="s">
        <v>226</v>
      </c>
      <c r="C183" s="1" t="s">
        <v>217</v>
      </c>
    </row>
    <row r="184" spans="1:3" hidden="1" x14ac:dyDescent="0.25">
      <c r="A184" s="1" t="s">
        <v>227</v>
      </c>
      <c r="B184" s="1" t="s">
        <v>228</v>
      </c>
      <c r="C184" s="1" t="s">
        <v>217</v>
      </c>
    </row>
    <row r="185" spans="1:3" hidden="1" x14ac:dyDescent="0.25">
      <c r="A185" s="1" t="s">
        <v>229</v>
      </c>
      <c r="B185" s="1" t="s">
        <v>230</v>
      </c>
      <c r="C185" s="1" t="s">
        <v>217</v>
      </c>
    </row>
    <row r="186" spans="1:3" hidden="1" x14ac:dyDescent="0.25">
      <c r="A186" s="1" t="s">
        <v>221</v>
      </c>
      <c r="B186" s="1" t="s">
        <v>231</v>
      </c>
      <c r="C186" s="1" t="s">
        <v>217</v>
      </c>
    </row>
    <row r="187" spans="1:3" hidden="1" x14ac:dyDescent="0.25">
      <c r="A187" s="1" t="s">
        <v>232</v>
      </c>
      <c r="B187" s="1" t="s">
        <v>233</v>
      </c>
      <c r="C187" s="1" t="s">
        <v>217</v>
      </c>
    </row>
    <row r="188" spans="1:3" hidden="1" x14ac:dyDescent="0.25">
      <c r="A188" s="1" t="s">
        <v>225</v>
      </c>
      <c r="B188" s="1" t="s">
        <v>234</v>
      </c>
      <c r="C188" s="1" t="s">
        <v>217</v>
      </c>
    </row>
    <row r="189" spans="1:3" hidden="1" x14ac:dyDescent="0.25">
      <c r="A189" s="1" t="s">
        <v>232</v>
      </c>
      <c r="B189" s="1" t="s">
        <v>235</v>
      </c>
      <c r="C189" s="1" t="s">
        <v>217</v>
      </c>
    </row>
    <row r="190" spans="1:3" hidden="1" x14ac:dyDescent="0.25">
      <c r="A190" s="1" t="s">
        <v>236</v>
      </c>
      <c r="B190" s="1" t="s">
        <v>237</v>
      </c>
      <c r="C190" s="1" t="s">
        <v>217</v>
      </c>
    </row>
    <row r="191" spans="1:3" hidden="1" x14ac:dyDescent="0.25">
      <c r="A191" s="1" t="s">
        <v>219</v>
      </c>
      <c r="B191" s="1" t="s">
        <v>238</v>
      </c>
      <c r="C191" s="1" t="s">
        <v>217</v>
      </c>
    </row>
    <row r="192" spans="1:3" hidden="1" x14ac:dyDescent="0.25">
      <c r="A192" s="1" t="s">
        <v>239</v>
      </c>
      <c r="B192" s="1" t="s">
        <v>240</v>
      </c>
      <c r="C192" s="1" t="s">
        <v>217</v>
      </c>
    </row>
    <row r="193" spans="1:3" hidden="1" x14ac:dyDescent="0.25">
      <c r="A193" s="1" t="s">
        <v>227</v>
      </c>
      <c r="B193" s="1" t="s">
        <v>241</v>
      </c>
      <c r="C193" s="1" t="s">
        <v>217</v>
      </c>
    </row>
    <row r="194" spans="1:3" hidden="1" x14ac:dyDescent="0.25">
      <c r="A194" s="1" t="s">
        <v>232</v>
      </c>
      <c r="B194" s="1" t="s">
        <v>242</v>
      </c>
      <c r="C194" s="1" t="s">
        <v>217</v>
      </c>
    </row>
    <row r="195" spans="1:3" hidden="1" x14ac:dyDescent="0.25">
      <c r="A195" s="1" t="s">
        <v>243</v>
      </c>
      <c r="B195" s="1" t="s">
        <v>244</v>
      </c>
      <c r="C195" s="1" t="s">
        <v>217</v>
      </c>
    </row>
    <row r="196" spans="1:3" hidden="1" x14ac:dyDescent="0.25">
      <c r="A196" s="1" t="s">
        <v>225</v>
      </c>
      <c r="B196" s="1" t="s">
        <v>245</v>
      </c>
      <c r="C196" s="1" t="s">
        <v>217</v>
      </c>
    </row>
    <row r="197" spans="1:3" hidden="1" x14ac:dyDescent="0.25">
      <c r="A197" s="1" t="s">
        <v>223</v>
      </c>
      <c r="B197" s="1" t="s">
        <v>246</v>
      </c>
      <c r="C197" s="1" t="s">
        <v>217</v>
      </c>
    </row>
    <row r="198" spans="1:3" hidden="1" x14ac:dyDescent="0.25">
      <c r="A198" s="1" t="s">
        <v>223</v>
      </c>
      <c r="B198" s="1" t="s">
        <v>247</v>
      </c>
      <c r="C198" s="1" t="s">
        <v>217</v>
      </c>
    </row>
    <row r="199" spans="1:3" hidden="1" x14ac:dyDescent="0.25">
      <c r="A199" s="1" t="s">
        <v>219</v>
      </c>
      <c r="B199" s="1" t="s">
        <v>248</v>
      </c>
      <c r="C199" s="1" t="s">
        <v>217</v>
      </c>
    </row>
    <row r="200" spans="1:3" hidden="1" x14ac:dyDescent="0.25">
      <c r="A200" s="1" t="s">
        <v>243</v>
      </c>
      <c r="B200" s="1" t="s">
        <v>249</v>
      </c>
      <c r="C200" s="1" t="s">
        <v>217</v>
      </c>
    </row>
    <row r="201" spans="1:3" hidden="1" x14ac:dyDescent="0.25">
      <c r="A201" s="1" t="s">
        <v>225</v>
      </c>
      <c r="B201" s="1" t="s">
        <v>250</v>
      </c>
      <c r="C201" s="1" t="s">
        <v>217</v>
      </c>
    </row>
    <row r="202" spans="1:3" hidden="1" x14ac:dyDescent="0.25">
      <c r="A202" s="1" t="s">
        <v>239</v>
      </c>
      <c r="B202" s="1" t="s">
        <v>251</v>
      </c>
      <c r="C202" s="1" t="s">
        <v>217</v>
      </c>
    </row>
    <row r="203" spans="1:3" hidden="1" x14ac:dyDescent="0.25">
      <c r="A203" s="1" t="s">
        <v>236</v>
      </c>
      <c r="B203" s="1" t="s">
        <v>252</v>
      </c>
      <c r="C203" s="1" t="s">
        <v>217</v>
      </c>
    </row>
    <row r="204" spans="1:3" hidden="1" x14ac:dyDescent="0.25">
      <c r="A204" s="1" t="s">
        <v>227</v>
      </c>
      <c r="B204" s="1" t="s">
        <v>253</v>
      </c>
      <c r="C204" s="1" t="s">
        <v>217</v>
      </c>
    </row>
    <row r="205" spans="1:3" hidden="1" x14ac:dyDescent="0.25">
      <c r="A205" s="1" t="s">
        <v>229</v>
      </c>
      <c r="B205" s="1" t="s">
        <v>254</v>
      </c>
      <c r="C205" s="1" t="s">
        <v>217</v>
      </c>
    </row>
    <row r="206" spans="1:3" hidden="1" x14ac:dyDescent="0.25">
      <c r="A206" s="1" t="s">
        <v>243</v>
      </c>
      <c r="B206" s="1" t="s">
        <v>255</v>
      </c>
      <c r="C206" s="1" t="s">
        <v>217</v>
      </c>
    </row>
    <row r="207" spans="1:3" hidden="1" x14ac:dyDescent="0.25">
      <c r="A207" s="1" t="s">
        <v>236</v>
      </c>
      <c r="B207" s="1" t="s">
        <v>256</v>
      </c>
      <c r="C207" s="1" t="s">
        <v>217</v>
      </c>
    </row>
    <row r="208" spans="1:3" hidden="1" x14ac:dyDescent="0.25">
      <c r="A208" s="1" t="s">
        <v>243</v>
      </c>
      <c r="B208" s="1" t="s">
        <v>257</v>
      </c>
      <c r="C208" s="1" t="s">
        <v>217</v>
      </c>
    </row>
    <row r="209" spans="1:3" hidden="1" x14ac:dyDescent="0.25">
      <c r="A209" s="1" t="s">
        <v>243</v>
      </c>
      <c r="B209" s="1" t="s">
        <v>258</v>
      </c>
      <c r="C209" s="1" t="s">
        <v>217</v>
      </c>
    </row>
    <row r="210" spans="1:3" hidden="1" x14ac:dyDescent="0.25">
      <c r="A210" s="1" t="s">
        <v>223</v>
      </c>
      <c r="B210" s="1" t="s">
        <v>259</v>
      </c>
      <c r="C210" s="1" t="s">
        <v>217</v>
      </c>
    </row>
    <row r="211" spans="1:3" hidden="1" x14ac:dyDescent="0.25">
      <c r="A211" s="1" t="s">
        <v>239</v>
      </c>
      <c r="B211" s="1" t="s">
        <v>260</v>
      </c>
      <c r="C211" s="1" t="s">
        <v>217</v>
      </c>
    </row>
    <row r="212" spans="1:3" hidden="1" x14ac:dyDescent="0.25">
      <c r="A212" s="1" t="s">
        <v>239</v>
      </c>
      <c r="B212" s="1" t="s">
        <v>261</v>
      </c>
      <c r="C212" s="1" t="s">
        <v>217</v>
      </c>
    </row>
    <row r="213" spans="1:3" hidden="1" x14ac:dyDescent="0.25">
      <c r="A213" s="1" t="s">
        <v>227</v>
      </c>
      <c r="B213" s="1" t="s">
        <v>262</v>
      </c>
      <c r="C213" s="1" t="s">
        <v>217</v>
      </c>
    </row>
    <row r="214" spans="1:3" hidden="1" x14ac:dyDescent="0.25">
      <c r="A214" s="1" t="s">
        <v>229</v>
      </c>
      <c r="B214" s="1" t="s">
        <v>263</v>
      </c>
      <c r="C214" s="1" t="s">
        <v>217</v>
      </c>
    </row>
    <row r="215" spans="1:3" hidden="1" x14ac:dyDescent="0.25">
      <c r="A215" s="1"/>
      <c r="B215" s="1" t="s">
        <v>265</v>
      </c>
      <c r="C215" s="1" t="s">
        <v>264</v>
      </c>
    </row>
    <row r="216" spans="1:3" hidden="1" x14ac:dyDescent="0.25">
      <c r="A216" s="1" t="s">
        <v>266</v>
      </c>
      <c r="B216" s="1" t="s">
        <v>267</v>
      </c>
      <c r="C216" s="1" t="s">
        <v>264</v>
      </c>
    </row>
    <row r="217" spans="1:3" hidden="1" x14ac:dyDescent="0.25">
      <c r="A217" s="1" t="s">
        <v>266</v>
      </c>
      <c r="B217" s="1" t="s">
        <v>268</v>
      </c>
      <c r="C217" s="1" t="s">
        <v>264</v>
      </c>
    </row>
    <row r="218" spans="1:3" hidden="1" x14ac:dyDescent="0.25">
      <c r="A218" s="1" t="s">
        <v>266</v>
      </c>
      <c r="B218" s="1" t="s">
        <v>269</v>
      </c>
      <c r="C218" s="1" t="s">
        <v>264</v>
      </c>
    </row>
    <row r="219" spans="1:3" hidden="1" x14ac:dyDescent="0.25">
      <c r="A219" s="1" t="s">
        <v>266</v>
      </c>
      <c r="B219" s="1" t="s">
        <v>270</v>
      </c>
      <c r="C219" s="1" t="s">
        <v>264</v>
      </c>
    </row>
    <row r="220" spans="1:3" hidden="1" x14ac:dyDescent="0.25">
      <c r="A220" s="1" t="s">
        <v>266</v>
      </c>
      <c r="B220" s="1" t="s">
        <v>271</v>
      </c>
      <c r="C220" s="1" t="s">
        <v>264</v>
      </c>
    </row>
    <row r="221" spans="1:3" hidden="1" x14ac:dyDescent="0.25">
      <c r="A221" s="1"/>
      <c r="B221" s="1" t="s">
        <v>273</v>
      </c>
      <c r="C221" s="1" t="s">
        <v>272</v>
      </c>
    </row>
    <row r="222" spans="1:3" hidden="1" x14ac:dyDescent="0.25">
      <c r="A222" s="1" t="s">
        <v>274</v>
      </c>
      <c r="B222" s="1" t="s">
        <v>275</v>
      </c>
      <c r="C222" s="1" t="s">
        <v>272</v>
      </c>
    </row>
    <row r="223" spans="1:3" hidden="1" x14ac:dyDescent="0.25">
      <c r="A223" s="1" t="s">
        <v>276</v>
      </c>
      <c r="B223" s="1" t="s">
        <v>277</v>
      </c>
      <c r="C223" s="1" t="s">
        <v>272</v>
      </c>
    </row>
    <row r="224" spans="1:3" hidden="1" x14ac:dyDescent="0.25">
      <c r="A224" s="1" t="s">
        <v>278</v>
      </c>
      <c r="B224" s="1" t="s">
        <v>279</v>
      </c>
      <c r="C224" s="1" t="s">
        <v>272</v>
      </c>
    </row>
    <row r="225" spans="1:3" hidden="1" x14ac:dyDescent="0.25">
      <c r="A225" s="1" t="s">
        <v>280</v>
      </c>
      <c r="B225" s="1" t="s">
        <v>281</v>
      </c>
      <c r="C225" s="1" t="s">
        <v>272</v>
      </c>
    </row>
    <row r="226" spans="1:3" hidden="1" x14ac:dyDescent="0.25">
      <c r="A226" s="1" t="s">
        <v>276</v>
      </c>
      <c r="B226" s="1" t="s">
        <v>282</v>
      </c>
      <c r="C226" s="1" t="s">
        <v>272</v>
      </c>
    </row>
    <row r="227" spans="1:3" hidden="1" x14ac:dyDescent="0.25">
      <c r="A227" s="1" t="s">
        <v>283</v>
      </c>
      <c r="B227" s="1" t="s">
        <v>284</v>
      </c>
      <c r="C227" s="1" t="s">
        <v>272</v>
      </c>
    </row>
    <row r="228" spans="1:3" hidden="1" x14ac:dyDescent="0.25">
      <c r="A228" s="1" t="s">
        <v>285</v>
      </c>
      <c r="B228" s="1" t="s">
        <v>286</v>
      </c>
      <c r="C228" s="1" t="s">
        <v>272</v>
      </c>
    </row>
    <row r="229" spans="1:3" hidden="1" x14ac:dyDescent="0.25">
      <c r="A229" s="1" t="s">
        <v>287</v>
      </c>
      <c r="B229" s="1" t="s">
        <v>288</v>
      </c>
      <c r="C229" s="1" t="s">
        <v>272</v>
      </c>
    </row>
    <row r="230" spans="1:3" hidden="1" x14ac:dyDescent="0.25">
      <c r="A230" s="1" t="s">
        <v>278</v>
      </c>
      <c r="B230" s="1" t="s">
        <v>289</v>
      </c>
      <c r="C230" s="1" t="s">
        <v>272</v>
      </c>
    </row>
    <row r="231" spans="1:3" hidden="1" x14ac:dyDescent="0.25">
      <c r="A231" s="1" t="s">
        <v>283</v>
      </c>
      <c r="B231" s="1" t="s">
        <v>290</v>
      </c>
      <c r="C231" s="1" t="s">
        <v>272</v>
      </c>
    </row>
    <row r="232" spans="1:3" hidden="1" x14ac:dyDescent="0.25">
      <c r="A232" s="1" t="s">
        <v>285</v>
      </c>
      <c r="B232" s="1" t="s">
        <v>291</v>
      </c>
      <c r="C232" s="1" t="s">
        <v>272</v>
      </c>
    </row>
    <row r="233" spans="1:3" hidden="1" x14ac:dyDescent="0.25">
      <c r="A233" s="1" t="s">
        <v>287</v>
      </c>
      <c r="B233" s="1" t="s">
        <v>292</v>
      </c>
      <c r="C233" s="1" t="s">
        <v>272</v>
      </c>
    </row>
    <row r="234" spans="1:3" hidden="1" x14ac:dyDescent="0.25">
      <c r="A234" s="1" t="s">
        <v>293</v>
      </c>
      <c r="B234" s="1" t="s">
        <v>294</v>
      </c>
      <c r="C234" s="1" t="s">
        <v>272</v>
      </c>
    </row>
    <row r="235" spans="1:3" hidden="1" x14ac:dyDescent="0.25">
      <c r="A235" s="1" t="s">
        <v>295</v>
      </c>
      <c r="B235" s="1" t="s">
        <v>296</v>
      </c>
      <c r="C235" s="1" t="s">
        <v>272</v>
      </c>
    </row>
    <row r="236" spans="1:3" hidden="1" x14ac:dyDescent="0.25">
      <c r="A236" s="1" t="s">
        <v>287</v>
      </c>
      <c r="B236" s="1" t="s">
        <v>297</v>
      </c>
      <c r="C236" s="1" t="s">
        <v>272</v>
      </c>
    </row>
    <row r="237" spans="1:3" hidden="1" x14ac:dyDescent="0.25">
      <c r="A237" s="1" t="s">
        <v>287</v>
      </c>
      <c r="B237" s="1" t="s">
        <v>298</v>
      </c>
      <c r="C237" s="1" t="s">
        <v>272</v>
      </c>
    </row>
    <row r="238" spans="1:3" hidden="1" x14ac:dyDescent="0.25">
      <c r="A238" s="1" t="s">
        <v>293</v>
      </c>
      <c r="B238" s="1" t="s">
        <v>299</v>
      </c>
      <c r="C238" s="1" t="s">
        <v>272</v>
      </c>
    </row>
    <row r="239" spans="1:3" hidden="1" x14ac:dyDescent="0.25">
      <c r="A239" s="1" t="s">
        <v>293</v>
      </c>
      <c r="B239" s="1" t="s">
        <v>300</v>
      </c>
      <c r="C239" s="1" t="s">
        <v>272</v>
      </c>
    </row>
    <row r="240" spans="1:3" hidden="1" x14ac:dyDescent="0.25">
      <c r="A240" s="1" t="s">
        <v>274</v>
      </c>
      <c r="B240" s="1" t="s">
        <v>301</v>
      </c>
      <c r="C240" s="1" t="s">
        <v>272</v>
      </c>
    </row>
    <row r="241" spans="1:3" hidden="1" x14ac:dyDescent="0.25">
      <c r="A241" s="1" t="s">
        <v>302</v>
      </c>
      <c r="B241" s="1" t="s">
        <v>303</v>
      </c>
      <c r="C241" s="1" t="s">
        <v>272</v>
      </c>
    </row>
    <row r="242" spans="1:3" hidden="1" x14ac:dyDescent="0.25">
      <c r="A242" s="1" t="s">
        <v>293</v>
      </c>
      <c r="B242" s="1" t="s">
        <v>304</v>
      </c>
      <c r="C242" s="1" t="s">
        <v>272</v>
      </c>
    </row>
    <row r="243" spans="1:3" hidden="1" x14ac:dyDescent="0.25">
      <c r="A243" s="1" t="s">
        <v>302</v>
      </c>
      <c r="B243" s="1" t="s">
        <v>305</v>
      </c>
      <c r="C243" s="1" t="s">
        <v>272</v>
      </c>
    </row>
    <row r="244" spans="1:3" hidden="1" x14ac:dyDescent="0.25">
      <c r="A244" s="1" t="s">
        <v>274</v>
      </c>
      <c r="B244" s="1" t="s">
        <v>306</v>
      </c>
      <c r="C244" s="1" t="s">
        <v>272</v>
      </c>
    </row>
    <row r="245" spans="1:3" hidden="1" x14ac:dyDescent="0.25">
      <c r="A245" s="1" t="s">
        <v>307</v>
      </c>
      <c r="B245" s="1" t="s">
        <v>308</v>
      </c>
      <c r="C245" s="1" t="s">
        <v>272</v>
      </c>
    </row>
    <row r="246" spans="1:3" hidden="1" x14ac:dyDescent="0.25">
      <c r="A246" s="1" t="s">
        <v>276</v>
      </c>
      <c r="B246" s="1" t="s">
        <v>309</v>
      </c>
      <c r="C246" s="1" t="s">
        <v>272</v>
      </c>
    </row>
    <row r="247" spans="1:3" hidden="1" x14ac:dyDescent="0.25">
      <c r="A247" s="1" t="s">
        <v>274</v>
      </c>
      <c r="B247" s="1" t="s">
        <v>310</v>
      </c>
      <c r="C247" s="1" t="s">
        <v>272</v>
      </c>
    </row>
    <row r="248" spans="1:3" hidden="1" x14ac:dyDescent="0.25">
      <c r="A248" s="1" t="s">
        <v>293</v>
      </c>
      <c r="B248" s="1" t="s">
        <v>311</v>
      </c>
      <c r="C248" s="1" t="s">
        <v>272</v>
      </c>
    </row>
    <row r="249" spans="1:3" hidden="1" x14ac:dyDescent="0.25">
      <c r="A249" s="1" t="s">
        <v>280</v>
      </c>
      <c r="B249" s="1" t="s">
        <v>312</v>
      </c>
      <c r="C249" s="1" t="s">
        <v>272</v>
      </c>
    </row>
    <row r="250" spans="1:3" hidden="1" x14ac:dyDescent="0.25">
      <c r="A250" s="1" t="s">
        <v>278</v>
      </c>
      <c r="B250" s="1" t="s">
        <v>313</v>
      </c>
      <c r="C250" s="1" t="s">
        <v>272</v>
      </c>
    </row>
    <row r="251" spans="1:3" hidden="1" x14ac:dyDescent="0.25">
      <c r="A251" s="1" t="s">
        <v>278</v>
      </c>
      <c r="B251" s="1" t="s">
        <v>314</v>
      </c>
      <c r="C251" s="1" t="s">
        <v>272</v>
      </c>
    </row>
    <row r="252" spans="1:3" hidden="1" x14ac:dyDescent="0.25">
      <c r="A252" s="1" t="s">
        <v>278</v>
      </c>
      <c r="B252" s="1" t="s">
        <v>315</v>
      </c>
      <c r="C252" s="1" t="s">
        <v>272</v>
      </c>
    </row>
    <row r="253" spans="1:3" hidden="1" x14ac:dyDescent="0.25">
      <c r="A253" s="1" t="s">
        <v>287</v>
      </c>
      <c r="B253" s="1" t="s">
        <v>316</v>
      </c>
      <c r="C253" s="1" t="s">
        <v>272</v>
      </c>
    </row>
    <row r="254" spans="1:3" hidden="1" x14ac:dyDescent="0.25">
      <c r="A254" s="1" t="s">
        <v>295</v>
      </c>
      <c r="B254" s="1" t="s">
        <v>317</v>
      </c>
      <c r="C254" s="1" t="s">
        <v>272</v>
      </c>
    </row>
    <row r="255" spans="1:3" hidden="1" x14ac:dyDescent="0.25">
      <c r="A255" s="1" t="s">
        <v>287</v>
      </c>
      <c r="B255" s="1" t="s">
        <v>318</v>
      </c>
      <c r="C255" s="1" t="s">
        <v>272</v>
      </c>
    </row>
    <row r="256" spans="1:3" hidden="1" x14ac:dyDescent="0.25">
      <c r="A256" s="1" t="s">
        <v>302</v>
      </c>
      <c r="B256" s="1" t="s">
        <v>319</v>
      </c>
      <c r="C256" s="1" t="s">
        <v>272</v>
      </c>
    </row>
    <row r="257" spans="1:3" hidden="1" x14ac:dyDescent="0.25">
      <c r="A257" s="1" t="s">
        <v>302</v>
      </c>
      <c r="B257" s="1" t="s">
        <v>320</v>
      </c>
      <c r="C257" s="1" t="s">
        <v>272</v>
      </c>
    </row>
    <row r="258" spans="1:3" hidden="1" x14ac:dyDescent="0.25">
      <c r="A258" s="1" t="s">
        <v>307</v>
      </c>
      <c r="B258" s="1" t="s">
        <v>321</v>
      </c>
      <c r="C258" s="1" t="s">
        <v>272</v>
      </c>
    </row>
    <row r="259" spans="1:3" hidden="1" x14ac:dyDescent="0.25">
      <c r="A259" s="1" t="s">
        <v>295</v>
      </c>
      <c r="B259" s="1" t="s">
        <v>322</v>
      </c>
      <c r="C259" s="1" t="s">
        <v>272</v>
      </c>
    </row>
    <row r="260" spans="1:3" hidden="1" x14ac:dyDescent="0.25">
      <c r="A260" s="1"/>
      <c r="B260" s="1" t="s">
        <v>324</v>
      </c>
      <c r="C260" s="1" t="s">
        <v>323</v>
      </c>
    </row>
    <row r="261" spans="1:3" hidden="1" x14ac:dyDescent="0.25">
      <c r="A261" s="1" t="s">
        <v>325</v>
      </c>
      <c r="B261" s="1" t="s">
        <v>326</v>
      </c>
      <c r="C261" s="1" t="s">
        <v>323</v>
      </c>
    </row>
    <row r="262" spans="1:3" hidden="1" x14ac:dyDescent="0.25">
      <c r="A262" s="1" t="s">
        <v>325</v>
      </c>
      <c r="B262" s="1" t="s">
        <v>327</v>
      </c>
      <c r="C262" s="1" t="s">
        <v>323</v>
      </c>
    </row>
    <row r="263" spans="1:3" hidden="1" x14ac:dyDescent="0.25">
      <c r="A263" s="1" t="s">
        <v>328</v>
      </c>
      <c r="B263" s="1" t="s">
        <v>329</v>
      </c>
      <c r="C263" s="1" t="s">
        <v>323</v>
      </c>
    </row>
    <row r="264" spans="1:3" hidden="1" x14ac:dyDescent="0.25">
      <c r="A264" s="1" t="s">
        <v>325</v>
      </c>
      <c r="B264" s="1" t="s">
        <v>330</v>
      </c>
      <c r="C264" s="1" t="s">
        <v>323</v>
      </c>
    </row>
    <row r="265" spans="1:3" hidden="1" x14ac:dyDescent="0.25">
      <c r="A265" s="1" t="s">
        <v>325</v>
      </c>
      <c r="B265" s="1" t="s">
        <v>331</v>
      </c>
      <c r="C265" s="1" t="s">
        <v>323</v>
      </c>
    </row>
    <row r="266" spans="1:3" hidden="1" x14ac:dyDescent="0.25">
      <c r="A266" s="1" t="s">
        <v>325</v>
      </c>
      <c r="B266" s="1" t="s">
        <v>332</v>
      </c>
      <c r="C266" s="1" t="s">
        <v>323</v>
      </c>
    </row>
    <row r="267" spans="1:3" hidden="1" x14ac:dyDescent="0.25">
      <c r="A267" s="1" t="s">
        <v>328</v>
      </c>
      <c r="B267" s="1" t="s">
        <v>333</v>
      </c>
      <c r="C267" s="1" t="s">
        <v>323</v>
      </c>
    </row>
    <row r="268" spans="1:3" hidden="1" x14ac:dyDescent="0.25">
      <c r="A268" s="1" t="s">
        <v>328</v>
      </c>
      <c r="B268" s="1" t="s">
        <v>334</v>
      </c>
      <c r="C268" s="1" t="s">
        <v>323</v>
      </c>
    </row>
    <row r="269" spans="1:3" hidden="1" x14ac:dyDescent="0.25">
      <c r="A269" s="1" t="s">
        <v>325</v>
      </c>
      <c r="B269" s="1" t="s">
        <v>335</v>
      </c>
      <c r="C269" s="1" t="s">
        <v>323</v>
      </c>
    </row>
    <row r="270" spans="1:3" hidden="1" x14ac:dyDescent="0.25">
      <c r="A270" s="1" t="s">
        <v>325</v>
      </c>
      <c r="B270" s="1" t="s">
        <v>336</v>
      </c>
      <c r="C270" s="1" t="s">
        <v>323</v>
      </c>
    </row>
    <row r="271" spans="1:3" hidden="1" x14ac:dyDescent="0.25">
      <c r="A271" s="1" t="s">
        <v>328</v>
      </c>
      <c r="B271" s="1" t="s">
        <v>337</v>
      </c>
      <c r="C271" s="1" t="s">
        <v>323</v>
      </c>
    </row>
    <row r="272" spans="1:3" hidden="1" x14ac:dyDescent="0.25">
      <c r="A272" s="1" t="s">
        <v>328</v>
      </c>
      <c r="B272" s="1" t="s">
        <v>338</v>
      </c>
      <c r="C272" s="1" t="s">
        <v>323</v>
      </c>
    </row>
    <row r="273" spans="1:3" hidden="1" x14ac:dyDescent="0.25">
      <c r="A273" s="1" t="s">
        <v>325</v>
      </c>
      <c r="B273" s="1" t="s">
        <v>339</v>
      </c>
      <c r="C273" s="1" t="s">
        <v>323</v>
      </c>
    </row>
    <row r="274" spans="1:3" hidden="1" x14ac:dyDescent="0.25">
      <c r="A274" s="1" t="s">
        <v>325</v>
      </c>
      <c r="B274" s="1" t="s">
        <v>340</v>
      </c>
      <c r="C274" s="1" t="s">
        <v>323</v>
      </c>
    </row>
    <row r="275" spans="1:3" hidden="1" x14ac:dyDescent="0.25">
      <c r="A275" s="1"/>
      <c r="B275" s="1" t="s">
        <v>342</v>
      </c>
      <c r="C275" s="1" t="s">
        <v>341</v>
      </c>
    </row>
    <row r="276" spans="1:3" hidden="1" x14ac:dyDescent="0.25">
      <c r="A276" s="1" t="s">
        <v>343</v>
      </c>
      <c r="B276" s="1" t="s">
        <v>344</v>
      </c>
      <c r="C276" s="1" t="s">
        <v>341</v>
      </c>
    </row>
    <row r="277" spans="1:3" hidden="1" x14ac:dyDescent="0.25">
      <c r="A277" s="1" t="s">
        <v>343</v>
      </c>
      <c r="B277" s="1" t="s">
        <v>345</v>
      </c>
      <c r="C277" s="1" t="s">
        <v>341</v>
      </c>
    </row>
    <row r="278" spans="1:3" hidden="1" x14ac:dyDescent="0.25">
      <c r="A278" s="1" t="s">
        <v>343</v>
      </c>
      <c r="B278" s="1" t="s">
        <v>346</v>
      </c>
      <c r="C278" s="1" t="s">
        <v>341</v>
      </c>
    </row>
    <row r="279" spans="1:3" hidden="1" x14ac:dyDescent="0.25">
      <c r="A279" s="1" t="s">
        <v>343</v>
      </c>
      <c r="B279" s="1" t="s">
        <v>347</v>
      </c>
      <c r="C279" s="1" t="s">
        <v>341</v>
      </c>
    </row>
    <row r="280" spans="1:3" hidden="1" x14ac:dyDescent="0.25">
      <c r="A280" s="1" t="s">
        <v>343</v>
      </c>
      <c r="B280" s="1" t="s">
        <v>348</v>
      </c>
      <c r="C280" s="1" t="s">
        <v>341</v>
      </c>
    </row>
    <row r="281" spans="1:3" hidden="1" x14ac:dyDescent="0.25">
      <c r="A281" s="1" t="s">
        <v>343</v>
      </c>
      <c r="B281" s="1" t="s">
        <v>349</v>
      </c>
      <c r="C281" s="1" t="s">
        <v>341</v>
      </c>
    </row>
    <row r="282" spans="1:3" hidden="1" x14ac:dyDescent="0.25">
      <c r="A282" s="1" t="s">
        <v>343</v>
      </c>
      <c r="B282" s="1" t="s">
        <v>350</v>
      </c>
      <c r="C282" s="1" t="s">
        <v>341</v>
      </c>
    </row>
    <row r="283" spans="1:3" hidden="1" x14ac:dyDescent="0.25">
      <c r="A283" s="1" t="s">
        <v>343</v>
      </c>
      <c r="B283" s="1" t="s">
        <v>351</v>
      </c>
      <c r="C283" s="1" t="s">
        <v>341</v>
      </c>
    </row>
    <row r="284" spans="1:3" hidden="1" x14ac:dyDescent="0.25">
      <c r="A284" s="1" t="s">
        <v>343</v>
      </c>
      <c r="B284" s="1" t="s">
        <v>352</v>
      </c>
      <c r="C284" s="1" t="s">
        <v>341</v>
      </c>
    </row>
    <row r="285" spans="1:3" hidden="1" x14ac:dyDescent="0.25">
      <c r="A285" s="1" t="s">
        <v>343</v>
      </c>
      <c r="B285" s="1" t="s">
        <v>353</v>
      </c>
      <c r="C285" s="1" t="s">
        <v>341</v>
      </c>
    </row>
    <row r="286" spans="1:3" hidden="1" x14ac:dyDescent="0.25">
      <c r="A286" s="1" t="s">
        <v>343</v>
      </c>
      <c r="B286" s="1" t="s">
        <v>354</v>
      </c>
      <c r="C286" s="1" t="s">
        <v>341</v>
      </c>
    </row>
    <row r="287" spans="1:3" hidden="1" x14ac:dyDescent="0.25">
      <c r="A287" s="1" t="s">
        <v>343</v>
      </c>
      <c r="B287" s="1" t="s">
        <v>355</v>
      </c>
      <c r="C287" s="1" t="s">
        <v>341</v>
      </c>
    </row>
    <row r="288" spans="1:3" hidden="1" x14ac:dyDescent="0.25">
      <c r="A288" s="1" t="s">
        <v>343</v>
      </c>
      <c r="B288" s="1" t="s">
        <v>356</v>
      </c>
      <c r="C288" s="1" t="s">
        <v>341</v>
      </c>
    </row>
    <row r="289" spans="1:3" hidden="1" x14ac:dyDescent="0.25">
      <c r="A289" s="1" t="s">
        <v>343</v>
      </c>
      <c r="B289" s="1" t="s">
        <v>357</v>
      </c>
      <c r="C289" s="1" t="s">
        <v>341</v>
      </c>
    </row>
    <row r="290" spans="1:3" hidden="1" x14ac:dyDescent="0.25">
      <c r="A290" s="1"/>
      <c r="B290" s="1" t="s">
        <v>359</v>
      </c>
      <c r="C290" s="1" t="s">
        <v>358</v>
      </c>
    </row>
    <row r="291" spans="1:3" hidden="1" x14ac:dyDescent="0.25">
      <c r="A291" s="1" t="s">
        <v>360</v>
      </c>
      <c r="B291" s="1" t="s">
        <v>361</v>
      </c>
      <c r="C291" s="1" t="s">
        <v>358</v>
      </c>
    </row>
    <row r="292" spans="1:3" hidden="1" x14ac:dyDescent="0.25">
      <c r="A292" s="1" t="s">
        <v>360</v>
      </c>
      <c r="B292" s="1" t="s">
        <v>362</v>
      </c>
      <c r="C292" s="1" t="s">
        <v>358</v>
      </c>
    </row>
    <row r="293" spans="1:3" hidden="1" x14ac:dyDescent="0.25">
      <c r="A293" s="1" t="s">
        <v>360</v>
      </c>
      <c r="B293" s="1" t="s">
        <v>363</v>
      </c>
      <c r="C293" s="1" t="s">
        <v>358</v>
      </c>
    </row>
    <row r="294" spans="1:3" hidden="1" x14ac:dyDescent="0.25">
      <c r="A294" s="1" t="s">
        <v>360</v>
      </c>
      <c r="B294" s="1" t="s">
        <v>364</v>
      </c>
      <c r="C294" s="1" t="s">
        <v>358</v>
      </c>
    </row>
    <row r="295" spans="1:3" hidden="1" x14ac:dyDescent="0.25">
      <c r="A295" s="1" t="s">
        <v>360</v>
      </c>
      <c r="B295" s="1" t="s">
        <v>365</v>
      </c>
      <c r="C295" s="1" t="s">
        <v>358</v>
      </c>
    </row>
    <row r="296" spans="1:3" hidden="1" x14ac:dyDescent="0.25">
      <c r="A296" s="1" t="s">
        <v>366</v>
      </c>
      <c r="B296" s="1" t="s">
        <v>367</v>
      </c>
      <c r="C296" s="1" t="s">
        <v>358</v>
      </c>
    </row>
    <row r="297" spans="1:3" hidden="1" x14ac:dyDescent="0.25">
      <c r="A297" s="1" t="s">
        <v>360</v>
      </c>
      <c r="B297" s="1" t="s">
        <v>368</v>
      </c>
      <c r="C297" s="1" t="s">
        <v>358</v>
      </c>
    </row>
    <row r="298" spans="1:3" hidden="1" x14ac:dyDescent="0.25">
      <c r="A298" s="1" t="s">
        <v>366</v>
      </c>
      <c r="B298" s="1" t="s">
        <v>369</v>
      </c>
      <c r="C298" s="1" t="s">
        <v>358</v>
      </c>
    </row>
    <row r="299" spans="1:3" hidden="1" x14ac:dyDescent="0.25">
      <c r="A299" s="1" t="s">
        <v>360</v>
      </c>
      <c r="B299" s="1" t="s">
        <v>370</v>
      </c>
      <c r="C299" s="1" t="s">
        <v>358</v>
      </c>
    </row>
    <row r="300" spans="1:3" hidden="1" x14ac:dyDescent="0.25">
      <c r="A300" s="1" t="s">
        <v>366</v>
      </c>
      <c r="B300" s="1" t="s">
        <v>371</v>
      </c>
      <c r="C300" s="1" t="s">
        <v>358</v>
      </c>
    </row>
    <row r="301" spans="1:3" hidden="1" x14ac:dyDescent="0.25">
      <c r="A301" s="1" t="s">
        <v>366</v>
      </c>
      <c r="B301" s="1" t="s">
        <v>372</v>
      </c>
      <c r="C301" s="1" t="s">
        <v>358</v>
      </c>
    </row>
    <row r="302" spans="1:3" hidden="1" x14ac:dyDescent="0.25">
      <c r="A302" s="1" t="s">
        <v>360</v>
      </c>
      <c r="B302" s="1" t="s">
        <v>373</v>
      </c>
      <c r="C302" s="1" t="s">
        <v>358</v>
      </c>
    </row>
    <row r="303" spans="1:3" hidden="1" x14ac:dyDescent="0.25">
      <c r="A303" s="1" t="s">
        <v>366</v>
      </c>
      <c r="B303" s="1" t="s">
        <v>374</v>
      </c>
      <c r="C303" s="1" t="s">
        <v>358</v>
      </c>
    </row>
    <row r="304" spans="1:3" hidden="1" x14ac:dyDescent="0.25">
      <c r="A304" s="1"/>
      <c r="B304" s="1" t="s">
        <v>376</v>
      </c>
      <c r="C304" s="1" t="s">
        <v>375</v>
      </c>
    </row>
    <row r="305" spans="1:3" hidden="1" x14ac:dyDescent="0.25">
      <c r="A305" s="1" t="s">
        <v>377</v>
      </c>
      <c r="B305" s="1" t="s">
        <v>378</v>
      </c>
      <c r="C305" s="1" t="s">
        <v>375</v>
      </c>
    </row>
    <row r="306" spans="1:3" hidden="1" x14ac:dyDescent="0.25">
      <c r="A306" s="1" t="s">
        <v>377</v>
      </c>
      <c r="B306" s="1" t="s">
        <v>379</v>
      </c>
      <c r="C306" s="1" t="s">
        <v>375</v>
      </c>
    </row>
    <row r="307" spans="1:3" hidden="1" x14ac:dyDescent="0.25">
      <c r="A307" s="1" t="s">
        <v>377</v>
      </c>
      <c r="B307" s="1" t="s">
        <v>380</v>
      </c>
      <c r="C307" s="1" t="s">
        <v>375</v>
      </c>
    </row>
    <row r="308" spans="1:3" hidden="1" x14ac:dyDescent="0.25">
      <c r="A308" s="1" t="s">
        <v>377</v>
      </c>
      <c r="B308" s="1" t="s">
        <v>381</v>
      </c>
      <c r="C308" s="1" t="s">
        <v>375</v>
      </c>
    </row>
    <row r="309" spans="1:3" hidden="1" x14ac:dyDescent="0.25">
      <c r="A309" s="1" t="s">
        <v>377</v>
      </c>
      <c r="B309" s="1" t="s">
        <v>382</v>
      </c>
      <c r="C309" s="1" t="s">
        <v>375</v>
      </c>
    </row>
    <row r="310" spans="1:3" hidden="1" x14ac:dyDescent="0.25">
      <c r="A310" s="1" t="s">
        <v>377</v>
      </c>
      <c r="B310" s="1" t="s">
        <v>383</v>
      </c>
      <c r="C310" s="1" t="s">
        <v>375</v>
      </c>
    </row>
    <row r="311" spans="1:3" hidden="1" x14ac:dyDescent="0.25">
      <c r="A311" s="1" t="s">
        <v>377</v>
      </c>
      <c r="B311" s="1" t="s">
        <v>384</v>
      </c>
      <c r="C311" s="1" t="s">
        <v>375</v>
      </c>
    </row>
    <row r="312" spans="1:3" hidden="1" x14ac:dyDescent="0.25">
      <c r="A312" s="1" t="s">
        <v>377</v>
      </c>
      <c r="B312" s="1" t="s">
        <v>385</v>
      </c>
      <c r="C312" s="1" t="s">
        <v>375</v>
      </c>
    </row>
    <row r="313" spans="1:3" hidden="1" x14ac:dyDescent="0.25">
      <c r="A313" s="1" t="s">
        <v>377</v>
      </c>
      <c r="B313" s="1" t="s">
        <v>386</v>
      </c>
      <c r="C313" s="1" t="s">
        <v>375</v>
      </c>
    </row>
    <row r="314" spans="1:3" hidden="1" x14ac:dyDescent="0.25">
      <c r="A314" s="1" t="s">
        <v>377</v>
      </c>
      <c r="B314" s="1" t="s">
        <v>387</v>
      </c>
      <c r="C314" s="1" t="s">
        <v>375</v>
      </c>
    </row>
    <row r="315" spans="1:3" hidden="1" x14ac:dyDescent="0.25">
      <c r="A315" s="1"/>
      <c r="B315" s="1" t="s">
        <v>389</v>
      </c>
      <c r="C315" s="1" t="s">
        <v>388</v>
      </c>
    </row>
    <row r="316" spans="1:3" x14ac:dyDescent="0.25">
      <c r="A316" s="1" t="s">
        <v>390</v>
      </c>
      <c r="B316" s="1" t="s">
        <v>391</v>
      </c>
      <c r="C316" s="1" t="s">
        <v>388</v>
      </c>
    </row>
    <row r="317" spans="1:3" x14ac:dyDescent="0.25">
      <c r="A317" s="1" t="s">
        <v>390</v>
      </c>
      <c r="B317" s="1" t="s">
        <v>392</v>
      </c>
      <c r="C317" s="1" t="s">
        <v>388</v>
      </c>
    </row>
    <row r="318" spans="1:3" x14ac:dyDescent="0.25">
      <c r="A318" s="1" t="s">
        <v>390</v>
      </c>
      <c r="B318" s="1" t="s">
        <v>393</v>
      </c>
      <c r="C318" s="1" t="s">
        <v>388</v>
      </c>
    </row>
    <row r="319" spans="1:3" x14ac:dyDescent="0.25">
      <c r="A319" s="1" t="s">
        <v>390</v>
      </c>
      <c r="B319" s="1" t="s">
        <v>394</v>
      </c>
      <c r="C319" s="1" t="s">
        <v>388</v>
      </c>
    </row>
    <row r="320" spans="1:3" x14ac:dyDescent="0.25">
      <c r="A320" s="1" t="s">
        <v>390</v>
      </c>
      <c r="B320" s="1" t="s">
        <v>395</v>
      </c>
      <c r="C320" s="1" t="s">
        <v>388</v>
      </c>
    </row>
    <row r="321" spans="1:3" x14ac:dyDescent="0.25">
      <c r="A321" s="1" t="s">
        <v>390</v>
      </c>
      <c r="B321" s="1" t="s">
        <v>396</v>
      </c>
      <c r="C321" s="1" t="s">
        <v>388</v>
      </c>
    </row>
    <row r="322" spans="1:3" x14ac:dyDescent="0.25">
      <c r="A322" s="1" t="s">
        <v>390</v>
      </c>
      <c r="B322" s="1" t="s">
        <v>397</v>
      </c>
      <c r="C322" s="1" t="s">
        <v>388</v>
      </c>
    </row>
    <row r="323" spans="1:3" x14ac:dyDescent="0.25">
      <c r="A323" s="1" t="s">
        <v>390</v>
      </c>
      <c r="B323" s="1" t="s">
        <v>398</v>
      </c>
      <c r="C323" s="1" t="s">
        <v>388</v>
      </c>
    </row>
    <row r="324" spans="1:3" x14ac:dyDescent="0.25">
      <c r="A324" s="1" t="s">
        <v>390</v>
      </c>
      <c r="B324" s="1" t="s">
        <v>399</v>
      </c>
      <c r="C324" s="1" t="s">
        <v>388</v>
      </c>
    </row>
    <row r="325" spans="1:3" x14ac:dyDescent="0.25">
      <c r="A325" s="1" t="s">
        <v>390</v>
      </c>
      <c r="B325" s="1" t="s">
        <v>400</v>
      </c>
      <c r="C325" s="1" t="s">
        <v>388</v>
      </c>
    </row>
    <row r="326" spans="1:3" x14ac:dyDescent="0.25">
      <c r="A326" s="1" t="s">
        <v>390</v>
      </c>
      <c r="B326" s="1" t="s">
        <v>401</v>
      </c>
      <c r="C326" s="1" t="s">
        <v>388</v>
      </c>
    </row>
    <row r="327" spans="1:3" x14ac:dyDescent="0.25">
      <c r="A327" s="1" t="s">
        <v>390</v>
      </c>
      <c r="B327" s="1" t="s">
        <v>402</v>
      </c>
      <c r="C327" s="1" t="s">
        <v>388</v>
      </c>
    </row>
    <row r="328" spans="1:3" x14ac:dyDescent="0.25">
      <c r="A328" s="1" t="s">
        <v>390</v>
      </c>
      <c r="B328" s="1" t="s">
        <v>403</v>
      </c>
      <c r="C328" s="1" t="s">
        <v>388</v>
      </c>
    </row>
    <row r="329" spans="1:3" x14ac:dyDescent="0.25">
      <c r="A329" s="1" t="s">
        <v>390</v>
      </c>
      <c r="B329" s="1" t="s">
        <v>404</v>
      </c>
      <c r="C329" s="1" t="s">
        <v>388</v>
      </c>
    </row>
    <row r="330" spans="1:3" x14ac:dyDescent="0.25">
      <c r="A330" s="1" t="s">
        <v>390</v>
      </c>
      <c r="B330" s="1" t="s">
        <v>405</v>
      </c>
      <c r="C330" s="1" t="s">
        <v>388</v>
      </c>
    </row>
    <row r="331" spans="1:3" hidden="1" x14ac:dyDescent="0.25">
      <c r="A331" s="1"/>
      <c r="B331" s="1" t="s">
        <v>407</v>
      </c>
      <c r="C331" s="1" t="s">
        <v>406</v>
      </c>
    </row>
    <row r="332" spans="1:3" hidden="1" x14ac:dyDescent="0.25">
      <c r="A332" s="1" t="s">
        <v>408</v>
      </c>
      <c r="B332" s="1" t="s">
        <v>409</v>
      </c>
      <c r="C332" s="1" t="s">
        <v>406</v>
      </c>
    </row>
    <row r="333" spans="1:3" hidden="1" x14ac:dyDescent="0.25">
      <c r="A333" s="1" t="s">
        <v>408</v>
      </c>
      <c r="B333" s="1" t="s">
        <v>410</v>
      </c>
      <c r="C333" s="1" t="s">
        <v>406</v>
      </c>
    </row>
    <row r="334" spans="1:3" hidden="1" x14ac:dyDescent="0.25">
      <c r="A334" s="1" t="s">
        <v>408</v>
      </c>
      <c r="B334" s="1" t="s">
        <v>411</v>
      </c>
      <c r="C334" s="1" t="s">
        <v>406</v>
      </c>
    </row>
    <row r="335" spans="1:3" hidden="1" x14ac:dyDescent="0.25">
      <c r="A335" s="1" t="s">
        <v>408</v>
      </c>
      <c r="B335" s="1" t="s">
        <v>412</v>
      </c>
      <c r="C335" s="1" t="s">
        <v>406</v>
      </c>
    </row>
    <row r="336" spans="1:3" hidden="1" x14ac:dyDescent="0.25">
      <c r="A336" s="1" t="s">
        <v>408</v>
      </c>
      <c r="B336" s="1" t="s">
        <v>413</v>
      </c>
      <c r="C336" s="1" t="s">
        <v>406</v>
      </c>
    </row>
    <row r="337" spans="1:3" hidden="1" x14ac:dyDescent="0.25">
      <c r="A337" s="1" t="s">
        <v>408</v>
      </c>
      <c r="B337" s="1" t="s">
        <v>414</v>
      </c>
      <c r="C337" s="1" t="s">
        <v>406</v>
      </c>
    </row>
    <row r="338" spans="1:3" hidden="1" x14ac:dyDescent="0.25">
      <c r="A338" s="1" t="s">
        <v>408</v>
      </c>
      <c r="B338" s="1" t="s">
        <v>415</v>
      </c>
      <c r="C338" s="1" t="s">
        <v>406</v>
      </c>
    </row>
    <row r="339" spans="1:3" hidden="1" x14ac:dyDescent="0.25">
      <c r="A339" s="1" t="s">
        <v>408</v>
      </c>
      <c r="B339" s="1" t="s">
        <v>416</v>
      </c>
      <c r="C339" s="1" t="s">
        <v>406</v>
      </c>
    </row>
    <row r="340" spans="1:3" hidden="1" x14ac:dyDescent="0.25">
      <c r="A340" s="1" t="s">
        <v>408</v>
      </c>
      <c r="B340" s="1" t="s">
        <v>417</v>
      </c>
      <c r="C340" s="1" t="s">
        <v>406</v>
      </c>
    </row>
    <row r="341" spans="1:3" hidden="1" x14ac:dyDescent="0.25">
      <c r="A341" s="1" t="s">
        <v>408</v>
      </c>
      <c r="B341" s="1" t="s">
        <v>418</v>
      </c>
      <c r="C341" s="1" t="s">
        <v>406</v>
      </c>
    </row>
    <row r="342" spans="1:3" hidden="1" x14ac:dyDescent="0.25">
      <c r="A342" s="1" t="s">
        <v>408</v>
      </c>
      <c r="B342" s="1" t="s">
        <v>419</v>
      </c>
      <c r="C342" s="1" t="s">
        <v>406</v>
      </c>
    </row>
    <row r="343" spans="1:3" hidden="1" x14ac:dyDescent="0.25">
      <c r="A343" s="1" t="s">
        <v>408</v>
      </c>
      <c r="B343" s="1" t="s">
        <v>420</v>
      </c>
      <c r="C343" s="1" t="s">
        <v>406</v>
      </c>
    </row>
    <row r="344" spans="1:3" hidden="1" x14ac:dyDescent="0.25">
      <c r="A344" s="1" t="s">
        <v>408</v>
      </c>
      <c r="B344" s="1" t="s">
        <v>421</v>
      </c>
      <c r="C344" s="1" t="s">
        <v>406</v>
      </c>
    </row>
    <row r="345" spans="1:3" hidden="1" x14ac:dyDescent="0.25">
      <c r="A345" s="1"/>
      <c r="B345" s="1" t="s">
        <v>423</v>
      </c>
      <c r="C345" s="1" t="s">
        <v>422</v>
      </c>
    </row>
    <row r="346" spans="1:3" hidden="1" x14ac:dyDescent="0.25">
      <c r="A346" s="1" t="s">
        <v>424</v>
      </c>
      <c r="B346" s="1" t="s">
        <v>425</v>
      </c>
      <c r="C346" s="1" t="s">
        <v>422</v>
      </c>
    </row>
    <row r="347" spans="1:3" hidden="1" x14ac:dyDescent="0.25">
      <c r="A347" s="1" t="s">
        <v>426</v>
      </c>
      <c r="B347" s="1" t="s">
        <v>427</v>
      </c>
      <c r="C347" s="1" t="s">
        <v>422</v>
      </c>
    </row>
    <row r="348" spans="1:3" hidden="1" x14ac:dyDescent="0.25">
      <c r="A348" s="1" t="s">
        <v>426</v>
      </c>
      <c r="B348" s="1" t="s">
        <v>428</v>
      </c>
      <c r="C348" s="1" t="s">
        <v>422</v>
      </c>
    </row>
    <row r="349" spans="1:3" hidden="1" x14ac:dyDescent="0.25">
      <c r="A349" s="1" t="s">
        <v>426</v>
      </c>
      <c r="B349" s="1" t="s">
        <v>429</v>
      </c>
      <c r="C349" s="1" t="s">
        <v>422</v>
      </c>
    </row>
    <row r="350" spans="1:3" hidden="1" x14ac:dyDescent="0.25">
      <c r="A350" s="1" t="s">
        <v>430</v>
      </c>
      <c r="B350" s="1" t="s">
        <v>431</v>
      </c>
      <c r="C350" s="1" t="s">
        <v>422</v>
      </c>
    </row>
    <row r="351" spans="1:3" hidden="1" x14ac:dyDescent="0.25">
      <c r="A351" s="1" t="s">
        <v>424</v>
      </c>
      <c r="B351" s="1" t="s">
        <v>432</v>
      </c>
      <c r="C351" s="1" t="s">
        <v>422</v>
      </c>
    </row>
    <row r="352" spans="1:3" hidden="1" x14ac:dyDescent="0.25">
      <c r="A352" s="1" t="s">
        <v>424</v>
      </c>
      <c r="B352" s="1" t="s">
        <v>433</v>
      </c>
      <c r="C352" s="1" t="s">
        <v>422</v>
      </c>
    </row>
    <row r="353" spans="1:3" hidden="1" x14ac:dyDescent="0.25">
      <c r="A353" s="1" t="s">
        <v>430</v>
      </c>
      <c r="B353" s="1" t="s">
        <v>434</v>
      </c>
      <c r="C353" s="1" t="s">
        <v>422</v>
      </c>
    </row>
    <row r="354" spans="1:3" hidden="1" x14ac:dyDescent="0.25">
      <c r="A354" s="1" t="s">
        <v>430</v>
      </c>
      <c r="B354" s="1" t="s">
        <v>435</v>
      </c>
      <c r="C354" s="1" t="s">
        <v>422</v>
      </c>
    </row>
    <row r="355" spans="1:3" hidden="1" x14ac:dyDescent="0.25">
      <c r="A355" s="1" t="s">
        <v>426</v>
      </c>
      <c r="B355" s="1" t="s">
        <v>436</v>
      </c>
      <c r="C355" s="1" t="s">
        <v>422</v>
      </c>
    </row>
    <row r="356" spans="1:3" hidden="1" x14ac:dyDescent="0.25">
      <c r="A356" s="1" t="s">
        <v>426</v>
      </c>
      <c r="B356" s="1" t="s">
        <v>437</v>
      </c>
      <c r="C356" s="1" t="s">
        <v>422</v>
      </c>
    </row>
    <row r="357" spans="1:3" hidden="1" x14ac:dyDescent="0.25">
      <c r="A357" s="1" t="s">
        <v>430</v>
      </c>
      <c r="B357" s="1" t="s">
        <v>438</v>
      </c>
      <c r="C357" s="1" t="s">
        <v>422</v>
      </c>
    </row>
    <row r="358" spans="1:3" hidden="1" x14ac:dyDescent="0.25">
      <c r="A358" s="1" t="s">
        <v>430</v>
      </c>
      <c r="B358" s="1" t="s">
        <v>439</v>
      </c>
      <c r="C358" s="1" t="s">
        <v>422</v>
      </c>
    </row>
    <row r="359" spans="1:3" hidden="1" x14ac:dyDescent="0.25">
      <c r="A359" s="1" t="s">
        <v>430</v>
      </c>
      <c r="B359" s="1" t="s">
        <v>440</v>
      </c>
      <c r="C359" s="1" t="s">
        <v>422</v>
      </c>
    </row>
    <row r="360" spans="1:3" hidden="1" x14ac:dyDescent="0.25">
      <c r="A360" s="1" t="s">
        <v>426</v>
      </c>
      <c r="B360" s="1" t="s">
        <v>441</v>
      </c>
      <c r="C360" s="1" t="s">
        <v>422</v>
      </c>
    </row>
    <row r="361" spans="1:3" hidden="1" x14ac:dyDescent="0.25">
      <c r="A361" s="1" t="s">
        <v>424</v>
      </c>
      <c r="B361" s="1" t="s">
        <v>442</v>
      </c>
      <c r="C361" s="1" t="s">
        <v>422</v>
      </c>
    </row>
    <row r="362" spans="1:3" hidden="1" x14ac:dyDescent="0.25">
      <c r="A362" s="1" t="s">
        <v>430</v>
      </c>
      <c r="B362" s="1" t="s">
        <v>443</v>
      </c>
      <c r="C362" s="1" t="s">
        <v>422</v>
      </c>
    </row>
    <row r="363" spans="1:3" hidden="1" x14ac:dyDescent="0.25">
      <c r="A363" s="1" t="s">
        <v>426</v>
      </c>
      <c r="B363" s="1" t="s">
        <v>444</v>
      </c>
      <c r="C363" s="1" t="s">
        <v>422</v>
      </c>
    </row>
    <row r="364" spans="1:3" hidden="1" x14ac:dyDescent="0.25">
      <c r="A364" s="1" t="s">
        <v>424</v>
      </c>
      <c r="B364" s="1" t="s">
        <v>445</v>
      </c>
      <c r="C364" s="1" t="s">
        <v>422</v>
      </c>
    </row>
    <row r="365" spans="1:3" hidden="1" x14ac:dyDescent="0.25">
      <c r="A365" s="1" t="s">
        <v>430</v>
      </c>
      <c r="B365" s="1" t="s">
        <v>446</v>
      </c>
      <c r="C365" s="1" t="s">
        <v>422</v>
      </c>
    </row>
    <row r="366" spans="1:3" hidden="1" x14ac:dyDescent="0.25">
      <c r="A366" s="1" t="s">
        <v>426</v>
      </c>
      <c r="B366" s="1" t="s">
        <v>447</v>
      </c>
      <c r="C366" s="1" t="s">
        <v>422</v>
      </c>
    </row>
    <row r="367" spans="1:3" hidden="1" x14ac:dyDescent="0.25">
      <c r="A367" s="1" t="s">
        <v>426</v>
      </c>
      <c r="B367" s="1" t="s">
        <v>448</v>
      </c>
      <c r="C367" s="1" t="s">
        <v>422</v>
      </c>
    </row>
    <row r="368" spans="1:3" hidden="1" x14ac:dyDescent="0.25">
      <c r="A368" s="1" t="s">
        <v>424</v>
      </c>
      <c r="B368" s="1" t="s">
        <v>449</v>
      </c>
      <c r="C368" s="1" t="s">
        <v>422</v>
      </c>
    </row>
    <row r="369" spans="1:3" hidden="1" x14ac:dyDescent="0.25">
      <c r="A369" s="1" t="s">
        <v>430</v>
      </c>
      <c r="B369" s="1" t="s">
        <v>450</v>
      </c>
      <c r="C369" s="1" t="s">
        <v>422</v>
      </c>
    </row>
    <row r="370" spans="1:3" hidden="1" x14ac:dyDescent="0.25">
      <c r="A370" s="1"/>
      <c r="B370" s="1" t="s">
        <v>452</v>
      </c>
      <c r="C370" s="1" t="s">
        <v>451</v>
      </c>
    </row>
    <row r="371" spans="1:3" hidden="1" x14ac:dyDescent="0.25">
      <c r="A371" s="1" t="s">
        <v>453</v>
      </c>
      <c r="B371" s="1" t="s">
        <v>454</v>
      </c>
      <c r="C371" s="1" t="s">
        <v>451</v>
      </c>
    </row>
    <row r="372" spans="1:3" hidden="1" x14ac:dyDescent="0.25">
      <c r="A372" s="1" t="s">
        <v>453</v>
      </c>
      <c r="B372" s="1" t="s">
        <v>455</v>
      </c>
      <c r="C372" s="1" t="s">
        <v>451</v>
      </c>
    </row>
    <row r="373" spans="1:3" hidden="1" x14ac:dyDescent="0.25">
      <c r="A373" s="1" t="s">
        <v>453</v>
      </c>
      <c r="B373" s="1" t="s">
        <v>456</v>
      </c>
      <c r="C373" s="1" t="s">
        <v>451</v>
      </c>
    </row>
    <row r="374" spans="1:3" hidden="1" x14ac:dyDescent="0.25">
      <c r="A374" s="1" t="s">
        <v>453</v>
      </c>
      <c r="B374" s="1" t="s">
        <v>457</v>
      </c>
      <c r="C374" s="1" t="s">
        <v>451</v>
      </c>
    </row>
    <row r="375" spans="1:3" hidden="1" x14ac:dyDescent="0.25">
      <c r="A375" s="1" t="s">
        <v>453</v>
      </c>
      <c r="B375" s="1" t="s">
        <v>458</v>
      </c>
      <c r="C375" s="1" t="s">
        <v>451</v>
      </c>
    </row>
    <row r="376" spans="1:3" hidden="1" x14ac:dyDescent="0.25">
      <c r="A376" s="1" t="s">
        <v>453</v>
      </c>
      <c r="B376" s="1" t="s">
        <v>459</v>
      </c>
      <c r="C376" s="1" t="s">
        <v>451</v>
      </c>
    </row>
    <row r="377" spans="1:3" hidden="1" x14ac:dyDescent="0.25">
      <c r="A377" s="1" t="s">
        <v>453</v>
      </c>
      <c r="B377" s="1" t="s">
        <v>460</v>
      </c>
      <c r="C377" s="1" t="s">
        <v>451</v>
      </c>
    </row>
    <row r="378" spans="1:3" hidden="1" x14ac:dyDescent="0.25">
      <c r="A378" s="1" t="s">
        <v>453</v>
      </c>
      <c r="B378" s="1" t="s">
        <v>461</v>
      </c>
      <c r="C378" s="1" t="s">
        <v>451</v>
      </c>
    </row>
    <row r="379" spans="1:3" hidden="1" x14ac:dyDescent="0.25">
      <c r="A379" s="1" t="s">
        <v>453</v>
      </c>
      <c r="B379" s="1" t="s">
        <v>462</v>
      </c>
      <c r="C379" s="1" t="s">
        <v>451</v>
      </c>
    </row>
    <row r="380" spans="1:3" hidden="1" x14ac:dyDescent="0.25">
      <c r="A380" s="1" t="s">
        <v>453</v>
      </c>
      <c r="B380" s="1" t="s">
        <v>463</v>
      </c>
      <c r="C380" s="1" t="s">
        <v>451</v>
      </c>
    </row>
    <row r="381" spans="1:3" hidden="1" x14ac:dyDescent="0.25">
      <c r="A381" s="1" t="s">
        <v>453</v>
      </c>
      <c r="B381" s="1" t="s">
        <v>464</v>
      </c>
      <c r="C381" s="1" t="s">
        <v>451</v>
      </c>
    </row>
    <row r="382" spans="1:3" hidden="1" x14ac:dyDescent="0.25">
      <c r="A382" s="1" t="s">
        <v>453</v>
      </c>
      <c r="B382" s="1" t="s">
        <v>465</v>
      </c>
      <c r="C382" s="1" t="s">
        <v>451</v>
      </c>
    </row>
    <row r="383" spans="1:3" hidden="1" x14ac:dyDescent="0.25">
      <c r="A383" s="1" t="s">
        <v>453</v>
      </c>
      <c r="B383" s="1" t="s">
        <v>466</v>
      </c>
      <c r="C383" s="1" t="s">
        <v>451</v>
      </c>
    </row>
    <row r="384" spans="1:3" hidden="1" x14ac:dyDescent="0.25">
      <c r="A384" s="1" t="s">
        <v>453</v>
      </c>
      <c r="B384" s="1" t="s">
        <v>467</v>
      </c>
      <c r="C384" s="1" t="s">
        <v>451</v>
      </c>
    </row>
    <row r="385" spans="1:3" hidden="1" x14ac:dyDescent="0.25">
      <c r="A385" s="1" t="s">
        <v>453</v>
      </c>
      <c r="B385" s="1" t="s">
        <v>468</v>
      </c>
      <c r="C385" s="1" t="s">
        <v>451</v>
      </c>
    </row>
    <row r="386" spans="1:3" hidden="1" x14ac:dyDescent="0.25">
      <c r="A386" s="1" t="s">
        <v>453</v>
      </c>
      <c r="B386" s="1" t="s">
        <v>469</v>
      </c>
      <c r="C386" s="1" t="s">
        <v>451</v>
      </c>
    </row>
    <row r="387" spans="1:3" hidden="1" x14ac:dyDescent="0.25">
      <c r="A387" s="1" t="s">
        <v>453</v>
      </c>
      <c r="B387" s="1" t="s">
        <v>470</v>
      </c>
      <c r="C387" s="1" t="s">
        <v>451</v>
      </c>
    </row>
    <row r="388" spans="1:3" hidden="1" x14ac:dyDescent="0.25">
      <c r="A388" s="1"/>
      <c r="B388" s="1" t="s">
        <v>472</v>
      </c>
      <c r="C388" s="1" t="s">
        <v>471</v>
      </c>
    </row>
    <row r="389" spans="1:3" hidden="1" x14ac:dyDescent="0.25">
      <c r="A389" s="1" t="s">
        <v>473</v>
      </c>
      <c r="B389" s="1" t="s">
        <v>474</v>
      </c>
      <c r="C389" s="1" t="s">
        <v>471</v>
      </c>
    </row>
    <row r="390" spans="1:3" hidden="1" x14ac:dyDescent="0.25">
      <c r="A390" s="1" t="s">
        <v>473</v>
      </c>
      <c r="B390" s="1" t="s">
        <v>475</v>
      </c>
      <c r="C390" s="1" t="s">
        <v>471</v>
      </c>
    </row>
    <row r="391" spans="1:3" hidden="1" x14ac:dyDescent="0.25">
      <c r="A391" s="1" t="s">
        <v>473</v>
      </c>
      <c r="B391" s="1" t="s">
        <v>476</v>
      </c>
      <c r="C391" s="1" t="s">
        <v>471</v>
      </c>
    </row>
    <row r="392" spans="1:3" hidden="1" x14ac:dyDescent="0.25">
      <c r="A392" s="1" t="s">
        <v>473</v>
      </c>
      <c r="B392" s="1" t="s">
        <v>477</v>
      </c>
      <c r="C392" s="1" t="s">
        <v>471</v>
      </c>
    </row>
    <row r="393" spans="1:3" hidden="1" x14ac:dyDescent="0.25">
      <c r="A393" s="1" t="s">
        <v>473</v>
      </c>
      <c r="B393" s="1" t="s">
        <v>478</v>
      </c>
      <c r="C393" s="1" t="s">
        <v>471</v>
      </c>
    </row>
    <row r="394" spans="1:3" hidden="1" x14ac:dyDescent="0.25">
      <c r="A394" s="1" t="s">
        <v>473</v>
      </c>
      <c r="B394" s="1" t="s">
        <v>479</v>
      </c>
      <c r="C394" s="1" t="s">
        <v>471</v>
      </c>
    </row>
    <row r="395" spans="1:3" hidden="1" x14ac:dyDescent="0.25">
      <c r="A395" s="1" t="s">
        <v>473</v>
      </c>
      <c r="B395" s="1" t="s">
        <v>480</v>
      </c>
      <c r="C395" s="1" t="s">
        <v>471</v>
      </c>
    </row>
    <row r="396" spans="1:3" hidden="1" x14ac:dyDescent="0.25">
      <c r="A396" s="1" t="s">
        <v>473</v>
      </c>
      <c r="B396" s="1" t="s">
        <v>481</v>
      </c>
      <c r="C396" s="1" t="s">
        <v>471</v>
      </c>
    </row>
    <row r="397" spans="1:3" hidden="1" x14ac:dyDescent="0.25">
      <c r="A397" s="1" t="s">
        <v>473</v>
      </c>
      <c r="B397" s="1" t="s">
        <v>482</v>
      </c>
      <c r="C397" s="1" t="s">
        <v>471</v>
      </c>
    </row>
    <row r="398" spans="1:3" hidden="1" x14ac:dyDescent="0.25">
      <c r="A398" s="1"/>
      <c r="B398" s="1" t="s">
        <v>484</v>
      </c>
      <c r="C398" s="1" t="s">
        <v>483</v>
      </c>
    </row>
    <row r="399" spans="1:3" hidden="1" x14ac:dyDescent="0.25">
      <c r="A399" s="1" t="s">
        <v>485</v>
      </c>
      <c r="B399" s="1" t="s">
        <v>486</v>
      </c>
      <c r="C399" s="1" t="s">
        <v>483</v>
      </c>
    </row>
    <row r="400" spans="1:3" hidden="1" x14ac:dyDescent="0.25">
      <c r="A400" s="1" t="s">
        <v>485</v>
      </c>
      <c r="B400" s="1" t="s">
        <v>487</v>
      </c>
      <c r="C400" s="1" t="s">
        <v>483</v>
      </c>
    </row>
    <row r="401" spans="1:3" hidden="1" x14ac:dyDescent="0.25">
      <c r="A401" s="1" t="s">
        <v>488</v>
      </c>
      <c r="B401" s="1" t="s">
        <v>489</v>
      </c>
      <c r="C401" s="1" t="s">
        <v>483</v>
      </c>
    </row>
    <row r="402" spans="1:3" hidden="1" x14ac:dyDescent="0.25">
      <c r="A402" s="1" t="s">
        <v>488</v>
      </c>
      <c r="B402" s="1" t="s">
        <v>490</v>
      </c>
      <c r="C402" s="1" t="s">
        <v>483</v>
      </c>
    </row>
    <row r="403" spans="1:3" hidden="1" x14ac:dyDescent="0.25">
      <c r="A403" s="1" t="s">
        <v>488</v>
      </c>
      <c r="B403" s="1" t="s">
        <v>491</v>
      </c>
      <c r="C403" s="1" t="s">
        <v>483</v>
      </c>
    </row>
    <row r="404" spans="1:3" hidden="1" x14ac:dyDescent="0.25">
      <c r="A404" s="1" t="s">
        <v>485</v>
      </c>
      <c r="B404" s="1" t="s">
        <v>492</v>
      </c>
      <c r="C404" s="1" t="s">
        <v>483</v>
      </c>
    </row>
    <row r="405" spans="1:3" hidden="1" x14ac:dyDescent="0.25">
      <c r="A405" s="1" t="s">
        <v>488</v>
      </c>
      <c r="B405" s="1" t="s">
        <v>493</v>
      </c>
      <c r="C405" s="1" t="s">
        <v>483</v>
      </c>
    </row>
    <row r="406" spans="1:3" hidden="1" x14ac:dyDescent="0.25">
      <c r="A406" s="1" t="s">
        <v>485</v>
      </c>
      <c r="B406" s="1" t="s">
        <v>494</v>
      </c>
      <c r="C406" s="1" t="s">
        <v>483</v>
      </c>
    </row>
    <row r="407" spans="1:3" hidden="1" x14ac:dyDescent="0.25">
      <c r="A407" s="1" t="s">
        <v>485</v>
      </c>
      <c r="B407" s="1" t="s">
        <v>495</v>
      </c>
      <c r="C407" s="1" t="s">
        <v>483</v>
      </c>
    </row>
    <row r="408" spans="1:3" hidden="1" x14ac:dyDescent="0.25">
      <c r="A408" s="1" t="s">
        <v>488</v>
      </c>
      <c r="B408" s="1" t="s">
        <v>496</v>
      </c>
      <c r="C408" s="1" t="s">
        <v>483</v>
      </c>
    </row>
    <row r="409" spans="1:3" hidden="1" x14ac:dyDescent="0.25">
      <c r="A409" s="1"/>
      <c r="B409" s="1" t="s">
        <v>498</v>
      </c>
      <c r="C409" s="1" t="s">
        <v>497</v>
      </c>
    </row>
    <row r="410" spans="1:3" hidden="1" x14ac:dyDescent="0.25">
      <c r="A410" s="1" t="s">
        <v>499</v>
      </c>
      <c r="B410" s="1" t="s">
        <v>500</v>
      </c>
      <c r="C410" s="1" t="s">
        <v>497</v>
      </c>
    </row>
    <row r="411" spans="1:3" hidden="1" x14ac:dyDescent="0.25">
      <c r="A411" s="1" t="s">
        <v>501</v>
      </c>
      <c r="B411" s="1" t="s">
        <v>502</v>
      </c>
      <c r="C411" s="1" t="s">
        <v>497</v>
      </c>
    </row>
    <row r="412" spans="1:3" hidden="1" x14ac:dyDescent="0.25">
      <c r="A412" s="1" t="s">
        <v>499</v>
      </c>
      <c r="B412" s="1" t="s">
        <v>503</v>
      </c>
      <c r="C412" s="1" t="s">
        <v>497</v>
      </c>
    </row>
    <row r="413" spans="1:3" hidden="1" x14ac:dyDescent="0.25">
      <c r="A413" s="1" t="s">
        <v>499</v>
      </c>
      <c r="B413" s="1" t="s">
        <v>504</v>
      </c>
      <c r="C413" s="1" t="s">
        <v>497</v>
      </c>
    </row>
    <row r="414" spans="1:3" hidden="1" x14ac:dyDescent="0.25">
      <c r="A414" s="1" t="s">
        <v>501</v>
      </c>
      <c r="B414" s="1" t="s">
        <v>505</v>
      </c>
      <c r="C414" s="1" t="s">
        <v>497</v>
      </c>
    </row>
    <row r="415" spans="1:3" hidden="1" x14ac:dyDescent="0.25">
      <c r="A415" s="1" t="s">
        <v>499</v>
      </c>
      <c r="B415" s="1" t="s">
        <v>506</v>
      </c>
      <c r="C415" s="1" t="s">
        <v>497</v>
      </c>
    </row>
    <row r="416" spans="1:3" hidden="1" x14ac:dyDescent="0.25">
      <c r="A416" s="1" t="s">
        <v>499</v>
      </c>
      <c r="B416" s="1" t="s">
        <v>507</v>
      </c>
      <c r="C416" s="1" t="s">
        <v>497</v>
      </c>
    </row>
    <row r="417" spans="1:3" hidden="1" x14ac:dyDescent="0.25">
      <c r="A417" s="1" t="s">
        <v>499</v>
      </c>
      <c r="B417" s="1" t="s">
        <v>508</v>
      </c>
      <c r="C417" s="1" t="s">
        <v>497</v>
      </c>
    </row>
    <row r="418" spans="1:3" hidden="1" x14ac:dyDescent="0.25">
      <c r="A418" s="1" t="s">
        <v>499</v>
      </c>
      <c r="B418" s="1" t="s">
        <v>509</v>
      </c>
      <c r="C418" s="1" t="s">
        <v>497</v>
      </c>
    </row>
    <row r="419" spans="1:3" hidden="1" x14ac:dyDescent="0.25">
      <c r="A419" s="1" t="s">
        <v>501</v>
      </c>
      <c r="B419" s="1" t="s">
        <v>510</v>
      </c>
      <c r="C419" s="1" t="s">
        <v>497</v>
      </c>
    </row>
    <row r="420" spans="1:3" hidden="1" x14ac:dyDescent="0.25">
      <c r="A420" s="1" t="s">
        <v>501</v>
      </c>
      <c r="B420" s="1" t="s">
        <v>511</v>
      </c>
      <c r="C420" s="1" t="s">
        <v>497</v>
      </c>
    </row>
    <row r="421" spans="1:3" hidden="1" x14ac:dyDescent="0.25">
      <c r="A421" s="1" t="s">
        <v>501</v>
      </c>
      <c r="B421" s="1" t="s">
        <v>512</v>
      </c>
      <c r="C421" s="1" t="s">
        <v>497</v>
      </c>
    </row>
    <row r="422" spans="1:3" hidden="1" x14ac:dyDescent="0.25">
      <c r="A422" s="1" t="s">
        <v>501</v>
      </c>
      <c r="B422" s="1" t="s">
        <v>513</v>
      </c>
      <c r="C422" s="1" t="s">
        <v>497</v>
      </c>
    </row>
    <row r="423" spans="1:3" hidden="1" x14ac:dyDescent="0.25">
      <c r="A423" s="1" t="s">
        <v>501</v>
      </c>
      <c r="B423" s="1" t="s">
        <v>514</v>
      </c>
      <c r="C423" s="1" t="s">
        <v>497</v>
      </c>
    </row>
    <row r="424" spans="1:3" hidden="1" x14ac:dyDescent="0.25">
      <c r="A424" s="1" t="s">
        <v>501</v>
      </c>
      <c r="B424" s="1" t="s">
        <v>515</v>
      </c>
      <c r="C424" s="1" t="s">
        <v>497</v>
      </c>
    </row>
    <row r="425" spans="1:3" hidden="1" x14ac:dyDescent="0.25">
      <c r="A425" s="1" t="s">
        <v>499</v>
      </c>
      <c r="B425" s="1" t="s">
        <v>516</v>
      </c>
      <c r="C425" s="1" t="s">
        <v>497</v>
      </c>
    </row>
    <row r="426" spans="1:3" hidden="1" x14ac:dyDescent="0.25">
      <c r="A426" s="1" t="s">
        <v>499</v>
      </c>
      <c r="B426" s="1" t="s">
        <v>517</v>
      </c>
      <c r="C426" s="1" t="s">
        <v>497</v>
      </c>
    </row>
    <row r="427" spans="1:3" hidden="1" x14ac:dyDescent="0.25">
      <c r="A427" s="1" t="s">
        <v>501</v>
      </c>
      <c r="B427" s="1" t="s">
        <v>518</v>
      </c>
      <c r="C427" s="1" t="s">
        <v>497</v>
      </c>
    </row>
    <row r="428" spans="1:3" hidden="1" x14ac:dyDescent="0.25">
      <c r="A428" s="1" t="s">
        <v>501</v>
      </c>
      <c r="B428" s="1" t="s">
        <v>519</v>
      </c>
      <c r="C428" s="1" t="s">
        <v>497</v>
      </c>
    </row>
    <row r="429" spans="1:3" hidden="1" x14ac:dyDescent="0.25">
      <c r="A429" s="1" t="s">
        <v>499</v>
      </c>
      <c r="B429" s="1" t="s">
        <v>520</v>
      </c>
      <c r="C429" s="1" t="s">
        <v>497</v>
      </c>
    </row>
    <row r="430" spans="1:3" hidden="1" x14ac:dyDescent="0.25">
      <c r="A430" s="1" t="s">
        <v>501</v>
      </c>
      <c r="B430" s="1" t="s">
        <v>521</v>
      </c>
      <c r="C430" s="1" t="s">
        <v>497</v>
      </c>
    </row>
    <row r="431" spans="1:3" hidden="1" x14ac:dyDescent="0.25">
      <c r="A431" s="1" t="s">
        <v>501</v>
      </c>
      <c r="B431" s="1" t="s">
        <v>522</v>
      </c>
      <c r="C431" s="1" t="s">
        <v>497</v>
      </c>
    </row>
    <row r="432" spans="1:3" hidden="1" x14ac:dyDescent="0.25">
      <c r="A432" s="1"/>
      <c r="B432" s="1" t="s">
        <v>524</v>
      </c>
      <c r="C432" s="1" t="s">
        <v>523</v>
      </c>
    </row>
    <row r="433" spans="1:3" hidden="1" x14ac:dyDescent="0.25">
      <c r="A433" s="1" t="s">
        <v>525</v>
      </c>
      <c r="B433" s="1" t="s">
        <v>526</v>
      </c>
      <c r="C433" s="1" t="s">
        <v>523</v>
      </c>
    </row>
    <row r="434" spans="1:3" hidden="1" x14ac:dyDescent="0.25">
      <c r="A434" s="1" t="s">
        <v>525</v>
      </c>
      <c r="B434" s="1" t="s">
        <v>527</v>
      </c>
      <c r="C434" s="1" t="s">
        <v>523</v>
      </c>
    </row>
    <row r="435" spans="1:3" hidden="1" x14ac:dyDescent="0.25">
      <c r="A435" s="1" t="s">
        <v>525</v>
      </c>
      <c r="B435" s="1" t="s">
        <v>528</v>
      </c>
      <c r="C435" s="1" t="s">
        <v>523</v>
      </c>
    </row>
    <row r="436" spans="1:3" hidden="1" x14ac:dyDescent="0.25">
      <c r="A436" s="1" t="s">
        <v>525</v>
      </c>
      <c r="B436" s="1" t="s">
        <v>529</v>
      </c>
      <c r="C436" s="1" t="s">
        <v>523</v>
      </c>
    </row>
    <row r="437" spans="1:3" hidden="1" x14ac:dyDescent="0.25">
      <c r="A437" s="1" t="s">
        <v>525</v>
      </c>
      <c r="B437" s="1" t="s">
        <v>530</v>
      </c>
      <c r="C437" s="1" t="s">
        <v>523</v>
      </c>
    </row>
    <row r="438" spans="1:3" hidden="1" x14ac:dyDescent="0.25">
      <c r="A438" s="1" t="s">
        <v>525</v>
      </c>
      <c r="B438" s="1" t="s">
        <v>531</v>
      </c>
      <c r="C438" s="1" t="s">
        <v>523</v>
      </c>
    </row>
    <row r="439" spans="1:3" hidden="1" x14ac:dyDescent="0.25">
      <c r="A439" s="1" t="s">
        <v>525</v>
      </c>
      <c r="B439" s="1" t="s">
        <v>532</v>
      </c>
      <c r="C439" s="1" t="s">
        <v>523</v>
      </c>
    </row>
    <row r="440" spans="1:3" hidden="1" x14ac:dyDescent="0.25">
      <c r="A440" s="1" t="s">
        <v>525</v>
      </c>
      <c r="B440" s="1" t="s">
        <v>533</v>
      </c>
      <c r="C440" s="1" t="s">
        <v>523</v>
      </c>
    </row>
    <row r="441" spans="1:3" hidden="1" x14ac:dyDescent="0.25">
      <c r="A441" s="1" t="s">
        <v>525</v>
      </c>
      <c r="B441" s="1" t="s">
        <v>534</v>
      </c>
      <c r="C441" s="1" t="s">
        <v>523</v>
      </c>
    </row>
    <row r="442" spans="1:3" hidden="1" x14ac:dyDescent="0.25">
      <c r="A442" s="1" t="s">
        <v>525</v>
      </c>
      <c r="B442" s="1" t="s">
        <v>535</v>
      </c>
      <c r="C442" s="1" t="s">
        <v>523</v>
      </c>
    </row>
    <row r="443" spans="1:3" hidden="1" x14ac:dyDescent="0.25">
      <c r="A443" s="1" t="s">
        <v>525</v>
      </c>
      <c r="B443" s="1" t="s">
        <v>536</v>
      </c>
      <c r="C443" s="1" t="s">
        <v>523</v>
      </c>
    </row>
    <row r="444" spans="1:3" hidden="1" x14ac:dyDescent="0.25">
      <c r="A444" s="1"/>
      <c r="B444" s="1" t="s">
        <v>538</v>
      </c>
      <c r="C444" s="1" t="s">
        <v>537</v>
      </c>
    </row>
    <row r="445" spans="1:3" hidden="1" x14ac:dyDescent="0.25">
      <c r="A445" s="1" t="s">
        <v>539</v>
      </c>
      <c r="B445" s="1" t="s">
        <v>540</v>
      </c>
      <c r="C445" s="1" t="s">
        <v>537</v>
      </c>
    </row>
    <row r="446" spans="1:3" hidden="1" x14ac:dyDescent="0.25">
      <c r="A446" s="1" t="s">
        <v>539</v>
      </c>
      <c r="B446" s="1" t="s">
        <v>541</v>
      </c>
      <c r="C446" s="1" t="s">
        <v>537</v>
      </c>
    </row>
    <row r="447" spans="1:3" hidden="1" x14ac:dyDescent="0.25">
      <c r="A447" s="1" t="s">
        <v>539</v>
      </c>
      <c r="B447" s="1" t="s">
        <v>542</v>
      </c>
      <c r="C447" s="1" t="s">
        <v>537</v>
      </c>
    </row>
    <row r="448" spans="1:3" hidden="1" x14ac:dyDescent="0.25">
      <c r="A448" s="1" t="s">
        <v>539</v>
      </c>
      <c r="B448" s="1" t="s">
        <v>543</v>
      </c>
      <c r="C448" s="1" t="s">
        <v>537</v>
      </c>
    </row>
    <row r="449" spans="1:3" hidden="1" x14ac:dyDescent="0.25">
      <c r="A449" s="1" t="s">
        <v>539</v>
      </c>
      <c r="B449" s="1" t="s">
        <v>544</v>
      </c>
      <c r="C449" s="1" t="s">
        <v>537</v>
      </c>
    </row>
    <row r="450" spans="1:3" hidden="1" x14ac:dyDescent="0.25">
      <c r="A450" s="1" t="s">
        <v>539</v>
      </c>
      <c r="B450" s="1" t="s">
        <v>545</v>
      </c>
      <c r="C450" s="1" t="s">
        <v>537</v>
      </c>
    </row>
    <row r="451" spans="1:3" hidden="1" x14ac:dyDescent="0.25">
      <c r="A451" s="1" t="s">
        <v>539</v>
      </c>
      <c r="B451" s="1" t="s">
        <v>546</v>
      </c>
      <c r="C451" s="1" t="s">
        <v>537</v>
      </c>
    </row>
    <row r="452" spans="1:3" hidden="1" x14ac:dyDescent="0.25">
      <c r="A452" s="1" t="s">
        <v>539</v>
      </c>
      <c r="B452" s="1" t="s">
        <v>547</v>
      </c>
      <c r="C452" s="1" t="s">
        <v>537</v>
      </c>
    </row>
    <row r="453" spans="1:3" hidden="1" x14ac:dyDescent="0.25">
      <c r="A453" s="1" t="s">
        <v>539</v>
      </c>
      <c r="B453" s="1" t="s">
        <v>548</v>
      </c>
      <c r="C453" s="1" t="s">
        <v>537</v>
      </c>
    </row>
    <row r="454" spans="1:3" hidden="1" x14ac:dyDescent="0.25">
      <c r="A454" s="1" t="s">
        <v>539</v>
      </c>
      <c r="B454" s="1" t="s">
        <v>549</v>
      </c>
      <c r="C454" s="1" t="s">
        <v>537</v>
      </c>
    </row>
    <row r="455" spans="1:3" hidden="1" x14ac:dyDescent="0.25">
      <c r="A455" s="1" t="s">
        <v>539</v>
      </c>
      <c r="B455" s="1" t="s">
        <v>550</v>
      </c>
      <c r="C455" s="1" t="s">
        <v>537</v>
      </c>
    </row>
    <row r="456" spans="1:3" hidden="1" x14ac:dyDescent="0.25">
      <c r="A456" s="1" t="s">
        <v>539</v>
      </c>
      <c r="B456" s="1" t="s">
        <v>551</v>
      </c>
      <c r="C456" s="1" t="s">
        <v>537</v>
      </c>
    </row>
    <row r="457" spans="1:3" hidden="1" x14ac:dyDescent="0.25">
      <c r="A457" s="1" t="s">
        <v>539</v>
      </c>
      <c r="B457" s="1" t="s">
        <v>552</v>
      </c>
      <c r="C457" s="1" t="s">
        <v>537</v>
      </c>
    </row>
    <row r="458" spans="1:3" hidden="1" x14ac:dyDescent="0.25">
      <c r="A458" s="1" t="s">
        <v>539</v>
      </c>
      <c r="B458" s="1" t="s">
        <v>553</v>
      </c>
      <c r="C458" s="1" t="s">
        <v>537</v>
      </c>
    </row>
    <row r="459" spans="1:3" hidden="1" x14ac:dyDescent="0.25">
      <c r="A459" s="1" t="s">
        <v>539</v>
      </c>
      <c r="B459" s="1" t="s">
        <v>554</v>
      </c>
      <c r="C459" s="1" t="s">
        <v>537</v>
      </c>
    </row>
    <row r="460" spans="1:3" hidden="1" x14ac:dyDescent="0.25">
      <c r="A460" s="1" t="s">
        <v>539</v>
      </c>
      <c r="B460" s="1" t="s">
        <v>555</v>
      </c>
      <c r="C460" s="1" t="s">
        <v>537</v>
      </c>
    </row>
    <row r="461" spans="1:3" hidden="1" x14ac:dyDescent="0.25">
      <c r="A461" s="1" t="s">
        <v>539</v>
      </c>
      <c r="B461" s="1" t="s">
        <v>556</v>
      </c>
      <c r="C461" s="1" t="s">
        <v>537</v>
      </c>
    </row>
    <row r="462" spans="1:3" hidden="1" x14ac:dyDescent="0.25">
      <c r="A462" s="1" t="s">
        <v>539</v>
      </c>
      <c r="B462" s="1" t="s">
        <v>557</v>
      </c>
      <c r="C462" s="1" t="s">
        <v>537</v>
      </c>
    </row>
    <row r="463" spans="1:3" hidden="1" x14ac:dyDescent="0.25">
      <c r="A463" s="1" t="s">
        <v>539</v>
      </c>
      <c r="B463" s="1" t="s">
        <v>558</v>
      </c>
      <c r="C463" s="1" t="s">
        <v>537</v>
      </c>
    </row>
    <row r="464" spans="1:3" hidden="1" x14ac:dyDescent="0.25">
      <c r="A464" s="1" t="s">
        <v>539</v>
      </c>
      <c r="B464" s="1" t="s">
        <v>559</v>
      </c>
      <c r="C464" s="1" t="s">
        <v>537</v>
      </c>
    </row>
    <row r="465" spans="1:3" hidden="1" x14ac:dyDescent="0.25">
      <c r="A465" s="1" t="s">
        <v>539</v>
      </c>
      <c r="B465" s="1" t="s">
        <v>560</v>
      </c>
      <c r="C465" s="1" t="s">
        <v>537</v>
      </c>
    </row>
    <row r="466" spans="1:3" hidden="1" x14ac:dyDescent="0.25">
      <c r="A466" s="1" t="s">
        <v>539</v>
      </c>
      <c r="B466" s="1" t="s">
        <v>561</v>
      </c>
      <c r="C466" s="1" t="s">
        <v>537</v>
      </c>
    </row>
    <row r="467" spans="1:3" hidden="1" x14ac:dyDescent="0.25">
      <c r="A467" s="1" t="s">
        <v>539</v>
      </c>
      <c r="B467" s="1" t="s">
        <v>562</v>
      </c>
      <c r="C467" s="1" t="s">
        <v>537</v>
      </c>
    </row>
    <row r="468" spans="1:3" hidden="1" x14ac:dyDescent="0.25">
      <c r="A468" s="1" t="s">
        <v>539</v>
      </c>
      <c r="B468" s="1" t="s">
        <v>563</v>
      </c>
      <c r="C468" s="1" t="s">
        <v>537</v>
      </c>
    </row>
    <row r="469" spans="1:3" hidden="1" x14ac:dyDescent="0.25">
      <c r="A469" s="1" t="s">
        <v>539</v>
      </c>
      <c r="B469" s="1" t="s">
        <v>564</v>
      </c>
      <c r="C469" s="1" t="s">
        <v>537</v>
      </c>
    </row>
    <row r="470" spans="1:3" hidden="1" x14ac:dyDescent="0.25">
      <c r="A470" s="1" t="s">
        <v>539</v>
      </c>
      <c r="B470" s="1" t="s">
        <v>565</v>
      </c>
      <c r="C470" s="1" t="s">
        <v>537</v>
      </c>
    </row>
    <row r="471" spans="1:3" hidden="1" x14ac:dyDescent="0.25">
      <c r="A471" s="1" t="s">
        <v>539</v>
      </c>
      <c r="B471" s="1" t="s">
        <v>566</v>
      </c>
      <c r="C471" s="1" t="s">
        <v>537</v>
      </c>
    </row>
    <row r="472" spans="1:3" hidden="1" x14ac:dyDescent="0.25">
      <c r="A472" s="1" t="s">
        <v>539</v>
      </c>
      <c r="B472" s="1" t="s">
        <v>567</v>
      </c>
      <c r="C472" s="1" t="s">
        <v>537</v>
      </c>
    </row>
    <row r="473" spans="1:3" hidden="1" x14ac:dyDescent="0.25">
      <c r="A473" s="1" t="s">
        <v>539</v>
      </c>
      <c r="B473" s="1" t="s">
        <v>568</v>
      </c>
      <c r="C473" s="1" t="s">
        <v>537</v>
      </c>
    </row>
    <row r="474" spans="1:3" hidden="1" x14ac:dyDescent="0.25">
      <c r="A474" s="1"/>
      <c r="B474" s="1" t="s">
        <v>570</v>
      </c>
      <c r="C474" s="1" t="s">
        <v>569</v>
      </c>
    </row>
    <row r="475" spans="1:3" hidden="1" x14ac:dyDescent="0.25">
      <c r="A475" s="1" t="s">
        <v>571</v>
      </c>
      <c r="B475" s="1" t="s">
        <v>572</v>
      </c>
      <c r="C475" s="1" t="s">
        <v>569</v>
      </c>
    </row>
    <row r="476" spans="1:3" hidden="1" x14ac:dyDescent="0.25">
      <c r="A476" s="1" t="s">
        <v>571</v>
      </c>
      <c r="B476" s="1" t="s">
        <v>573</v>
      </c>
      <c r="C476" s="1" t="s">
        <v>569</v>
      </c>
    </row>
    <row r="477" spans="1:3" hidden="1" x14ac:dyDescent="0.25">
      <c r="A477" s="1" t="s">
        <v>571</v>
      </c>
      <c r="B477" s="1" t="s">
        <v>574</v>
      </c>
      <c r="C477" s="1" t="s">
        <v>569</v>
      </c>
    </row>
    <row r="478" spans="1:3" hidden="1" x14ac:dyDescent="0.25">
      <c r="A478" s="1" t="s">
        <v>571</v>
      </c>
      <c r="B478" s="1" t="s">
        <v>575</v>
      </c>
      <c r="C478" s="1" t="s">
        <v>569</v>
      </c>
    </row>
    <row r="479" spans="1:3" hidden="1" x14ac:dyDescent="0.25">
      <c r="A479" s="1" t="s">
        <v>571</v>
      </c>
      <c r="B479" s="1" t="s">
        <v>576</v>
      </c>
      <c r="C479" s="1" t="s">
        <v>569</v>
      </c>
    </row>
    <row r="480" spans="1:3" hidden="1" x14ac:dyDescent="0.25">
      <c r="A480" s="1" t="s">
        <v>571</v>
      </c>
      <c r="B480" s="1" t="s">
        <v>577</v>
      </c>
      <c r="C480" s="1" t="s">
        <v>569</v>
      </c>
    </row>
    <row r="481" spans="1:3" hidden="1" x14ac:dyDescent="0.25">
      <c r="A481" s="1" t="s">
        <v>571</v>
      </c>
      <c r="B481" s="1" t="s">
        <v>578</v>
      </c>
      <c r="C481" s="1" t="s">
        <v>569</v>
      </c>
    </row>
    <row r="482" spans="1:3" hidden="1" x14ac:dyDescent="0.25">
      <c r="A482" s="1" t="s">
        <v>571</v>
      </c>
      <c r="B482" s="1" t="s">
        <v>579</v>
      </c>
      <c r="C482" s="1" t="s">
        <v>569</v>
      </c>
    </row>
    <row r="483" spans="1:3" hidden="1" x14ac:dyDescent="0.25">
      <c r="A483" s="1" t="s">
        <v>571</v>
      </c>
      <c r="B483" s="1" t="s">
        <v>580</v>
      </c>
      <c r="C483" s="1" t="s">
        <v>569</v>
      </c>
    </row>
    <row r="484" spans="1:3" hidden="1" x14ac:dyDescent="0.25">
      <c r="A484" s="1" t="s">
        <v>571</v>
      </c>
      <c r="B484" s="1" t="s">
        <v>581</v>
      </c>
      <c r="C484" s="1" t="s">
        <v>569</v>
      </c>
    </row>
    <row r="485" spans="1:3" hidden="1" x14ac:dyDescent="0.25">
      <c r="A485" s="1"/>
      <c r="B485" s="1" t="s">
        <v>583</v>
      </c>
      <c r="C485" s="1" t="s">
        <v>582</v>
      </c>
    </row>
    <row r="486" spans="1:3" hidden="1" x14ac:dyDescent="0.25">
      <c r="A486" s="1" t="s">
        <v>584</v>
      </c>
      <c r="B486" s="1" t="s">
        <v>585</v>
      </c>
      <c r="C486" s="1" t="s">
        <v>582</v>
      </c>
    </row>
    <row r="487" spans="1:3" hidden="1" x14ac:dyDescent="0.25">
      <c r="A487" s="1" t="s">
        <v>584</v>
      </c>
      <c r="B487" s="1" t="s">
        <v>586</v>
      </c>
      <c r="C487" s="1" t="s">
        <v>582</v>
      </c>
    </row>
    <row r="488" spans="1:3" hidden="1" x14ac:dyDescent="0.25">
      <c r="A488" s="1" t="s">
        <v>587</v>
      </c>
      <c r="B488" s="1" t="s">
        <v>588</v>
      </c>
      <c r="C488" s="1" t="s">
        <v>582</v>
      </c>
    </row>
    <row r="489" spans="1:3" hidden="1" x14ac:dyDescent="0.25">
      <c r="A489" s="1" t="s">
        <v>589</v>
      </c>
      <c r="B489" s="1" t="s">
        <v>590</v>
      </c>
      <c r="C489" s="1" t="s">
        <v>582</v>
      </c>
    </row>
    <row r="490" spans="1:3" hidden="1" x14ac:dyDescent="0.25">
      <c r="A490" s="1" t="s">
        <v>587</v>
      </c>
      <c r="B490" s="1" t="s">
        <v>591</v>
      </c>
      <c r="C490" s="1" t="s">
        <v>582</v>
      </c>
    </row>
    <row r="491" spans="1:3" hidden="1" x14ac:dyDescent="0.25">
      <c r="A491" s="1" t="s">
        <v>589</v>
      </c>
      <c r="B491" s="1" t="s">
        <v>592</v>
      </c>
      <c r="C491" s="1" t="s">
        <v>582</v>
      </c>
    </row>
    <row r="492" spans="1:3" hidden="1" x14ac:dyDescent="0.25">
      <c r="A492" s="1" t="s">
        <v>587</v>
      </c>
      <c r="B492" s="1" t="s">
        <v>593</v>
      </c>
      <c r="C492" s="1" t="s">
        <v>582</v>
      </c>
    </row>
    <row r="493" spans="1:3" hidden="1" x14ac:dyDescent="0.25">
      <c r="A493" s="1" t="s">
        <v>589</v>
      </c>
      <c r="B493" s="1" t="s">
        <v>594</v>
      </c>
      <c r="C493" s="1" t="s">
        <v>582</v>
      </c>
    </row>
    <row r="494" spans="1:3" hidden="1" x14ac:dyDescent="0.25">
      <c r="A494" s="1"/>
      <c r="B494" s="1" t="s">
        <v>596</v>
      </c>
      <c r="C494" s="1" t="s">
        <v>595</v>
      </c>
    </row>
    <row r="495" spans="1:3" hidden="1" x14ac:dyDescent="0.25">
      <c r="A495" s="1" t="s">
        <v>597</v>
      </c>
      <c r="B495" s="1" t="s">
        <v>598</v>
      </c>
      <c r="C495" s="1" t="s">
        <v>595</v>
      </c>
    </row>
    <row r="496" spans="1:3" hidden="1" x14ac:dyDescent="0.25">
      <c r="A496" s="1" t="s">
        <v>597</v>
      </c>
      <c r="B496" s="1" t="s">
        <v>599</v>
      </c>
      <c r="C496" s="1" t="s">
        <v>595</v>
      </c>
    </row>
    <row r="497" spans="1:3" hidden="1" x14ac:dyDescent="0.25">
      <c r="A497" s="1" t="s">
        <v>597</v>
      </c>
      <c r="B497" s="1" t="s">
        <v>600</v>
      </c>
      <c r="C497" s="1" t="s">
        <v>595</v>
      </c>
    </row>
    <row r="498" spans="1:3" hidden="1" x14ac:dyDescent="0.25">
      <c r="A498" s="1" t="s">
        <v>597</v>
      </c>
      <c r="B498" s="1" t="s">
        <v>601</v>
      </c>
      <c r="C498" s="1" t="s">
        <v>595</v>
      </c>
    </row>
    <row r="499" spans="1:3" hidden="1" x14ac:dyDescent="0.25">
      <c r="A499" s="1" t="s">
        <v>597</v>
      </c>
      <c r="B499" s="1" t="s">
        <v>602</v>
      </c>
      <c r="C499" s="1" t="s">
        <v>595</v>
      </c>
    </row>
    <row r="500" spans="1:3" hidden="1" x14ac:dyDescent="0.25">
      <c r="A500" s="1" t="s">
        <v>597</v>
      </c>
      <c r="B500" s="1" t="s">
        <v>603</v>
      </c>
      <c r="C500" s="1" t="s">
        <v>595</v>
      </c>
    </row>
    <row r="501" spans="1:3" hidden="1" x14ac:dyDescent="0.25">
      <c r="A501" s="1" t="s">
        <v>597</v>
      </c>
      <c r="B501" s="1" t="s">
        <v>604</v>
      </c>
      <c r="C501" s="1" t="s">
        <v>595</v>
      </c>
    </row>
    <row r="502" spans="1:3" hidden="1" x14ac:dyDescent="0.25">
      <c r="A502" s="1"/>
      <c r="B502" s="1" t="s">
        <v>606</v>
      </c>
      <c r="C502" s="1" t="s">
        <v>605</v>
      </c>
    </row>
    <row r="503" spans="1:3" hidden="1" x14ac:dyDescent="0.25">
      <c r="A503" s="1" t="s">
        <v>607</v>
      </c>
      <c r="B503" s="1" t="s">
        <v>608</v>
      </c>
      <c r="C503" s="1" t="s">
        <v>605</v>
      </c>
    </row>
    <row r="504" spans="1:3" hidden="1" x14ac:dyDescent="0.25">
      <c r="A504" s="1" t="s">
        <v>607</v>
      </c>
      <c r="B504" s="1" t="s">
        <v>609</v>
      </c>
      <c r="C504" s="1" t="s">
        <v>605</v>
      </c>
    </row>
    <row r="505" spans="1:3" hidden="1" x14ac:dyDescent="0.25">
      <c r="A505" s="1" t="s">
        <v>607</v>
      </c>
      <c r="B505" s="1" t="s">
        <v>610</v>
      </c>
      <c r="C505" s="1" t="s">
        <v>605</v>
      </c>
    </row>
    <row r="506" spans="1:3" hidden="1" x14ac:dyDescent="0.25">
      <c r="A506" s="1" t="s">
        <v>607</v>
      </c>
      <c r="B506" s="1" t="s">
        <v>611</v>
      </c>
      <c r="C506" s="1" t="s">
        <v>605</v>
      </c>
    </row>
    <row r="507" spans="1:3" hidden="1" x14ac:dyDescent="0.25">
      <c r="A507" s="1" t="s">
        <v>607</v>
      </c>
      <c r="B507" s="1" t="s">
        <v>612</v>
      </c>
      <c r="C507" s="1" t="s">
        <v>605</v>
      </c>
    </row>
    <row r="508" spans="1:3" hidden="1" x14ac:dyDescent="0.25">
      <c r="A508" s="1" t="s">
        <v>607</v>
      </c>
      <c r="B508" s="1" t="s">
        <v>613</v>
      </c>
      <c r="C508" s="1" t="s">
        <v>605</v>
      </c>
    </row>
    <row r="509" spans="1:3" hidden="1" x14ac:dyDescent="0.25">
      <c r="A509" s="1"/>
      <c r="B509" s="1" t="s">
        <v>615</v>
      </c>
      <c r="C509" s="1" t="s">
        <v>614</v>
      </c>
    </row>
    <row r="510" spans="1:3" hidden="1" x14ac:dyDescent="0.25">
      <c r="A510" s="1" t="s">
        <v>616</v>
      </c>
      <c r="B510" s="1" t="s">
        <v>617</v>
      </c>
      <c r="C510" s="1" t="s">
        <v>614</v>
      </c>
    </row>
    <row r="511" spans="1:3" hidden="1" x14ac:dyDescent="0.25">
      <c r="A511" s="1" t="s">
        <v>616</v>
      </c>
      <c r="B511" s="1" t="s">
        <v>618</v>
      </c>
      <c r="C511" s="1" t="s">
        <v>614</v>
      </c>
    </row>
    <row r="512" spans="1:3" hidden="1" x14ac:dyDescent="0.25">
      <c r="A512" s="1" t="s">
        <v>616</v>
      </c>
      <c r="B512" s="1" t="s">
        <v>619</v>
      </c>
      <c r="C512" s="1" t="s">
        <v>614</v>
      </c>
    </row>
    <row r="513" spans="1:3" hidden="1" x14ac:dyDescent="0.25">
      <c r="A513" s="1" t="s">
        <v>616</v>
      </c>
      <c r="B513" s="1" t="s">
        <v>620</v>
      </c>
      <c r="C513" s="1" t="s">
        <v>614</v>
      </c>
    </row>
    <row r="514" spans="1:3" hidden="1" x14ac:dyDescent="0.25">
      <c r="A514" s="1" t="s">
        <v>616</v>
      </c>
      <c r="B514" s="1" t="s">
        <v>621</v>
      </c>
      <c r="C514" s="1" t="s">
        <v>614</v>
      </c>
    </row>
    <row r="515" spans="1:3" hidden="1" x14ac:dyDescent="0.25">
      <c r="A515" s="1" t="s">
        <v>616</v>
      </c>
      <c r="B515" s="1" t="s">
        <v>622</v>
      </c>
      <c r="C515" s="1" t="s">
        <v>614</v>
      </c>
    </row>
    <row r="516" spans="1:3" hidden="1" x14ac:dyDescent="0.25">
      <c r="A516" s="1" t="s">
        <v>616</v>
      </c>
      <c r="B516" s="1" t="s">
        <v>623</v>
      </c>
      <c r="C516" s="1" t="s">
        <v>614</v>
      </c>
    </row>
    <row r="517" spans="1:3" hidden="1" x14ac:dyDescent="0.25">
      <c r="A517" s="1"/>
      <c r="B517" s="1" t="s">
        <v>625</v>
      </c>
      <c r="C517" s="1" t="s">
        <v>624</v>
      </c>
    </row>
    <row r="518" spans="1:3" x14ac:dyDescent="0.25">
      <c r="A518" s="1" t="s">
        <v>626</v>
      </c>
      <c r="B518" s="1" t="s">
        <v>627</v>
      </c>
      <c r="C518" s="1" t="s">
        <v>624</v>
      </c>
    </row>
    <row r="519" spans="1:3" x14ac:dyDescent="0.25">
      <c r="A519" s="1" t="s">
        <v>626</v>
      </c>
      <c r="B519" s="1" t="s">
        <v>628</v>
      </c>
      <c r="C519" s="1" t="s">
        <v>624</v>
      </c>
    </row>
    <row r="520" spans="1:3" x14ac:dyDescent="0.25">
      <c r="A520" s="1" t="s">
        <v>626</v>
      </c>
      <c r="B520" s="1" t="s">
        <v>629</v>
      </c>
      <c r="C520" s="1" t="s">
        <v>624</v>
      </c>
    </row>
    <row r="521" spans="1:3" x14ac:dyDescent="0.25">
      <c r="A521" s="1" t="s">
        <v>626</v>
      </c>
      <c r="B521" s="1" t="s">
        <v>630</v>
      </c>
      <c r="C521" s="1" t="s">
        <v>624</v>
      </c>
    </row>
    <row r="522" spans="1:3" x14ac:dyDescent="0.25">
      <c r="A522" s="1" t="s">
        <v>626</v>
      </c>
      <c r="B522" s="1" t="s">
        <v>631</v>
      </c>
      <c r="C522" s="1" t="s">
        <v>624</v>
      </c>
    </row>
    <row r="523" spans="1:3" x14ac:dyDescent="0.25">
      <c r="A523" s="1" t="s">
        <v>626</v>
      </c>
      <c r="B523" s="1" t="s">
        <v>632</v>
      </c>
      <c r="C523" s="1" t="s">
        <v>624</v>
      </c>
    </row>
    <row r="524" spans="1:3" x14ac:dyDescent="0.25">
      <c r="A524" s="1" t="s">
        <v>626</v>
      </c>
      <c r="B524" s="1" t="s">
        <v>633</v>
      </c>
      <c r="C524" s="1" t="s">
        <v>624</v>
      </c>
    </row>
    <row r="525" spans="1:3" x14ac:dyDescent="0.25">
      <c r="A525" s="1" t="s">
        <v>626</v>
      </c>
      <c r="B525" s="1" t="s">
        <v>634</v>
      </c>
      <c r="C525" s="1" t="s">
        <v>624</v>
      </c>
    </row>
    <row r="526" spans="1:3" x14ac:dyDescent="0.25">
      <c r="A526" s="1" t="s">
        <v>626</v>
      </c>
      <c r="B526" s="1" t="s">
        <v>635</v>
      </c>
      <c r="C526" s="1" t="s">
        <v>624</v>
      </c>
    </row>
    <row r="527" spans="1:3" x14ac:dyDescent="0.25">
      <c r="A527" s="1" t="s">
        <v>626</v>
      </c>
      <c r="B527" s="1" t="s">
        <v>636</v>
      </c>
      <c r="C527" s="1" t="s">
        <v>624</v>
      </c>
    </row>
    <row r="528" spans="1:3" x14ac:dyDescent="0.25">
      <c r="A528" s="1" t="s">
        <v>626</v>
      </c>
      <c r="B528" s="1" t="s">
        <v>637</v>
      </c>
      <c r="C528" s="1" t="s">
        <v>624</v>
      </c>
    </row>
    <row r="529" spans="1:3" x14ac:dyDescent="0.25">
      <c r="A529" s="1" t="s">
        <v>626</v>
      </c>
      <c r="B529" s="1" t="s">
        <v>638</v>
      </c>
      <c r="C529" s="1" t="s">
        <v>624</v>
      </c>
    </row>
    <row r="530" spans="1:3" x14ac:dyDescent="0.25">
      <c r="A530" s="1" t="s">
        <v>626</v>
      </c>
      <c r="B530" s="1" t="s">
        <v>639</v>
      </c>
      <c r="C530" s="1" t="s">
        <v>624</v>
      </c>
    </row>
    <row r="531" spans="1:3" hidden="1" x14ac:dyDescent="0.25">
      <c r="A531" s="1"/>
      <c r="B531" s="1" t="s">
        <v>641</v>
      </c>
      <c r="C531" s="1" t="s">
        <v>640</v>
      </c>
    </row>
    <row r="532" spans="1:3" hidden="1" x14ac:dyDescent="0.25">
      <c r="A532" s="1" t="s">
        <v>642</v>
      </c>
      <c r="B532" s="1" t="s">
        <v>643</v>
      </c>
      <c r="C532" s="1" t="s">
        <v>640</v>
      </c>
    </row>
    <row r="533" spans="1:3" hidden="1" x14ac:dyDescent="0.25">
      <c r="A533" s="1" t="s">
        <v>642</v>
      </c>
      <c r="B533" s="1" t="s">
        <v>644</v>
      </c>
      <c r="C533" s="1" t="s">
        <v>640</v>
      </c>
    </row>
    <row r="534" spans="1:3" hidden="1" x14ac:dyDescent="0.25">
      <c r="A534" s="1" t="s">
        <v>642</v>
      </c>
      <c r="B534" s="1" t="s">
        <v>645</v>
      </c>
      <c r="C534" s="1" t="s">
        <v>640</v>
      </c>
    </row>
    <row r="535" spans="1:3" hidden="1" x14ac:dyDescent="0.25">
      <c r="A535" s="1" t="s">
        <v>642</v>
      </c>
      <c r="B535" s="1" t="s">
        <v>646</v>
      </c>
      <c r="C535" s="1" t="s">
        <v>640</v>
      </c>
    </row>
    <row r="536" spans="1:3" hidden="1" x14ac:dyDescent="0.25">
      <c r="A536" s="1" t="s">
        <v>642</v>
      </c>
      <c r="B536" s="1" t="s">
        <v>647</v>
      </c>
      <c r="C536" s="1" t="s">
        <v>640</v>
      </c>
    </row>
    <row r="537" spans="1:3" hidden="1" x14ac:dyDescent="0.25">
      <c r="A537" s="1" t="s">
        <v>642</v>
      </c>
      <c r="B537" s="1" t="s">
        <v>648</v>
      </c>
      <c r="C537" s="1" t="s">
        <v>640</v>
      </c>
    </row>
    <row r="538" spans="1:3" hidden="1" x14ac:dyDescent="0.25">
      <c r="A538" s="1"/>
      <c r="B538" s="1" t="s">
        <v>650</v>
      </c>
      <c r="C538" s="1" t="s">
        <v>649</v>
      </c>
    </row>
    <row r="539" spans="1:3" hidden="1" x14ac:dyDescent="0.25">
      <c r="A539" s="1" t="s">
        <v>651</v>
      </c>
      <c r="B539" s="1" t="s">
        <v>652</v>
      </c>
      <c r="C539" s="1" t="s">
        <v>649</v>
      </c>
    </row>
    <row r="540" spans="1:3" hidden="1" x14ac:dyDescent="0.25">
      <c r="A540" s="1" t="s">
        <v>651</v>
      </c>
      <c r="B540" s="1" t="s">
        <v>653</v>
      </c>
      <c r="C540" s="1" t="s">
        <v>649</v>
      </c>
    </row>
    <row r="541" spans="1:3" hidden="1" x14ac:dyDescent="0.25">
      <c r="A541" s="1" t="s">
        <v>651</v>
      </c>
      <c r="B541" s="1" t="s">
        <v>654</v>
      </c>
      <c r="C541" s="1" t="s">
        <v>649</v>
      </c>
    </row>
    <row r="542" spans="1:3" hidden="1" x14ac:dyDescent="0.25">
      <c r="A542" s="1" t="s">
        <v>651</v>
      </c>
      <c r="B542" s="1" t="s">
        <v>655</v>
      </c>
      <c r="C542" s="1" t="s">
        <v>649</v>
      </c>
    </row>
    <row r="543" spans="1:3" hidden="1" x14ac:dyDescent="0.25">
      <c r="A543" s="1" t="s">
        <v>651</v>
      </c>
      <c r="B543" s="1" t="s">
        <v>656</v>
      </c>
      <c r="C543" s="1" t="s">
        <v>649</v>
      </c>
    </row>
  </sheetData>
  <autoFilter ref="A1:D543" xr:uid="{71496913-CB17-410C-8AE4-17948C96BA31}">
    <filterColumn colId="1">
      <filters>
        <filter val="Kab. Bolaang Mongondow"/>
        <filter val="Kab. Bolaang Mongondow Selatan"/>
        <filter val="Kab. Bolaang Mongondow Timur"/>
        <filter val="Kab. Bolaang Mongondow Utara"/>
        <filter val="Kab. Fak Fak"/>
        <filter val="Kab. Kaimana"/>
        <filter val="Kab. Kep. Siau Tagulandang Biaro"/>
        <filter val="Kab. Kepulauan Talaud"/>
        <filter val="Kab. Manokwari"/>
        <filter val="Kab. Manokwari Selatan"/>
        <filter val="Kab. Maybrat"/>
        <filter val="Kab. Minahasa"/>
        <filter val="Kab. Minahasa Selatan"/>
        <filter val="Kab. Minahasa Tenggara"/>
        <filter val="Kab. Minahasa Utara"/>
        <filter val="Kab. Pegunungan Arfak"/>
        <filter val="Kab. Raja Ampat"/>
        <filter val="Kab. Sangihe"/>
        <filter val="Kab. Sorong"/>
        <filter val="Kab. Sorong Selatan"/>
        <filter val="Kab. Tambrauw"/>
        <filter val="Kab. Teluk Bintuni"/>
        <filter val="Kab. Teluk Wondama"/>
        <filter val="Kota Bitung"/>
        <filter val="Kota Kotamobagu"/>
        <filter val="Kota Manado"/>
        <filter val="Kota Sorong"/>
        <filter val="Kota Tomohon"/>
      </filters>
    </filterColumn>
    <filterColumn colId="2">
      <filters>
        <filter val="Prov. Papua Barat"/>
        <filter val="Prov. Sulawesi Utara"/>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D79C-5F5D-43DC-BDDA-C0212439D054}">
  <dimension ref="A1:AI1009"/>
  <sheetViews>
    <sheetView showGridLines="0" workbookViewId="0">
      <pane xSplit="4" ySplit="1" topLeftCell="E2" activePane="bottomRight" state="frozen"/>
      <selection pane="topRight" activeCell="E1" sqref="E1"/>
      <selection pane="bottomLeft" activeCell="A2" sqref="A2"/>
      <selection pane="bottomRight" activeCell="Z13" sqref="Z13"/>
    </sheetView>
  </sheetViews>
  <sheetFormatPr defaultRowHeight="12" x14ac:dyDescent="0.2"/>
  <cols>
    <col min="1" max="1" width="9.28515625" style="5" bestFit="1" customWidth="1"/>
    <col min="2" max="2" width="17.7109375" style="2" customWidth="1"/>
    <col min="3" max="3" width="15.28515625" style="2" bestFit="1" customWidth="1"/>
    <col min="4" max="4" width="15.5703125" style="2" bestFit="1" customWidth="1"/>
    <col min="5" max="5" width="18.28515625" style="2" customWidth="1"/>
    <col min="6" max="6" width="20.7109375" style="2" customWidth="1"/>
    <col min="7" max="7" width="18.28515625" style="2" customWidth="1"/>
    <col min="8" max="8" width="15.28515625" style="2" customWidth="1"/>
    <col min="9" max="9" width="16.28515625" style="2" bestFit="1" customWidth="1"/>
    <col min="10" max="10" width="13.7109375" style="2" bestFit="1" customWidth="1"/>
    <col min="11" max="11" width="14.7109375" style="2" bestFit="1" customWidth="1"/>
    <col min="12" max="13" width="14.5703125" style="2" bestFit="1" customWidth="1"/>
    <col min="14" max="14" width="16.5703125" style="2" customWidth="1"/>
    <col min="15" max="15" width="18.28515625" style="2" customWidth="1"/>
    <col min="16" max="16" width="20.28515625" style="2" customWidth="1"/>
    <col min="17" max="17" width="19.5703125" style="2" customWidth="1"/>
    <col min="18" max="18" width="21" style="2" customWidth="1"/>
    <col min="19" max="19" width="10.140625" style="7" customWidth="1"/>
    <col min="20" max="20" width="11.7109375" style="7" customWidth="1"/>
    <col min="21" max="22" width="11.5703125" style="7" customWidth="1"/>
    <col min="23" max="23" width="29.28515625" style="7" customWidth="1"/>
    <col min="24" max="24" width="10.28515625" style="7" customWidth="1"/>
    <col min="25" max="25" width="11.5703125" style="7" customWidth="1"/>
    <col min="26" max="26" width="25.42578125" style="7" customWidth="1"/>
    <col min="27" max="27" width="16" style="7" customWidth="1"/>
    <col min="28" max="16384" width="9.140625" style="2"/>
  </cols>
  <sheetData>
    <row r="1" spans="1:35" s="3" customFormat="1" x14ac:dyDescent="0.2">
      <c r="A1" s="4" t="s">
        <v>657</v>
      </c>
      <c r="B1" s="3" t="s">
        <v>0</v>
      </c>
      <c r="C1" s="3" t="s">
        <v>2</v>
      </c>
      <c r="D1" s="3" t="s">
        <v>684</v>
      </c>
      <c r="E1" s="3" t="s">
        <v>658</v>
      </c>
      <c r="F1" s="3" t="s">
        <v>659</v>
      </c>
      <c r="G1" s="3" t="s">
        <v>660</v>
      </c>
      <c r="H1" s="3" t="s">
        <v>661</v>
      </c>
      <c r="I1" s="3" t="s">
        <v>662</v>
      </c>
      <c r="J1" s="3" t="s">
        <v>663</v>
      </c>
      <c r="K1" s="3" t="s">
        <v>664</v>
      </c>
      <c r="L1" s="3" t="s">
        <v>666</v>
      </c>
      <c r="M1" s="3" t="s">
        <v>667</v>
      </c>
      <c r="N1" s="3" t="s">
        <v>668</v>
      </c>
      <c r="O1" s="3" t="s">
        <v>669</v>
      </c>
      <c r="P1" s="3" t="s">
        <v>670</v>
      </c>
      <c r="Q1" s="3" t="s">
        <v>671</v>
      </c>
      <c r="R1" s="3" t="s">
        <v>672</v>
      </c>
      <c r="S1" s="6" t="s">
        <v>685</v>
      </c>
      <c r="T1" s="6" t="s">
        <v>754</v>
      </c>
      <c r="U1" s="6" t="s">
        <v>686</v>
      </c>
      <c r="V1" s="6" t="s">
        <v>687</v>
      </c>
      <c r="W1" s="6" t="s">
        <v>688</v>
      </c>
      <c r="X1" s="6" t="s">
        <v>689</v>
      </c>
      <c r="Y1" s="6" t="s">
        <v>690</v>
      </c>
      <c r="Z1" s="6" t="s">
        <v>691</v>
      </c>
      <c r="AA1" s="6" t="s">
        <v>683</v>
      </c>
      <c r="AB1" s="6" t="s">
        <v>721</v>
      </c>
      <c r="AC1" s="6" t="s">
        <v>722</v>
      </c>
      <c r="AD1" s="6" t="s">
        <v>723</v>
      </c>
      <c r="AE1" s="6" t="s">
        <v>724</v>
      </c>
      <c r="AF1" s="17" t="s">
        <v>750</v>
      </c>
      <c r="AG1" s="17" t="s">
        <v>751</v>
      </c>
      <c r="AH1" s="17" t="s">
        <v>752</v>
      </c>
      <c r="AI1" s="17" t="s">
        <v>753</v>
      </c>
    </row>
    <row r="2" spans="1:35" x14ac:dyDescent="0.2">
      <c r="A2" s="5">
        <v>2020</v>
      </c>
      <c r="B2" s="2" t="s">
        <v>746</v>
      </c>
      <c r="C2" s="2" t="s">
        <v>725</v>
      </c>
      <c r="D2" s="2" t="s">
        <v>665</v>
      </c>
      <c r="E2" s="2">
        <v>0</v>
      </c>
      <c r="F2" s="2">
        <v>0</v>
      </c>
      <c r="G2" s="2">
        <v>0</v>
      </c>
      <c r="H2" s="2">
        <v>730330</v>
      </c>
      <c r="I2" s="2">
        <v>520863307</v>
      </c>
      <c r="K2" s="2">
        <v>181943313</v>
      </c>
      <c r="L2" s="2">
        <v>2880219</v>
      </c>
      <c r="M2" s="2">
        <v>1096364</v>
      </c>
      <c r="O2" s="2">
        <v>3935305</v>
      </c>
      <c r="P2" s="2">
        <v>11482</v>
      </c>
      <c r="Q2" s="2">
        <v>1418361</v>
      </c>
      <c r="R2" s="2">
        <v>492866</v>
      </c>
      <c r="S2" s="7">
        <v>64.11</v>
      </c>
      <c r="T2" s="7">
        <v>0</v>
      </c>
      <c r="U2" s="7">
        <v>0</v>
      </c>
      <c r="V2" s="7">
        <v>0</v>
      </c>
      <c r="W2" s="7">
        <v>0</v>
      </c>
      <c r="X2" s="7">
        <v>0</v>
      </c>
      <c r="Y2" s="7">
        <v>0</v>
      </c>
      <c r="AB2" s="7"/>
      <c r="AC2" s="7"/>
      <c r="AD2" s="7"/>
      <c r="AE2" s="7"/>
      <c r="AF2" s="16"/>
      <c r="AG2" s="16"/>
      <c r="AH2" s="16"/>
      <c r="AI2" s="16" t="s">
        <v>749</v>
      </c>
    </row>
    <row r="3" spans="1:35" x14ac:dyDescent="0.2">
      <c r="A3" s="5">
        <v>2020</v>
      </c>
      <c r="B3" s="2" t="s">
        <v>746</v>
      </c>
      <c r="C3" s="2" t="s">
        <v>726</v>
      </c>
      <c r="D3" s="2" t="s">
        <v>665</v>
      </c>
      <c r="E3" s="2">
        <v>0</v>
      </c>
      <c r="F3" s="2">
        <v>0</v>
      </c>
      <c r="G3" s="2">
        <v>0</v>
      </c>
      <c r="H3" s="2">
        <v>1355239</v>
      </c>
      <c r="I3" s="2">
        <v>628991615</v>
      </c>
      <c r="J3" s="2">
        <v>18113153</v>
      </c>
      <c r="K3" s="2">
        <v>125217974</v>
      </c>
      <c r="L3" s="2">
        <v>6367798</v>
      </c>
      <c r="M3" s="2">
        <v>1152699</v>
      </c>
      <c r="O3" s="2">
        <v>1740808</v>
      </c>
      <c r="P3" s="2">
        <v>7722</v>
      </c>
      <c r="Q3" s="2">
        <v>1418361</v>
      </c>
      <c r="R3" s="2">
        <v>2941247</v>
      </c>
      <c r="S3" s="7">
        <v>70.62</v>
      </c>
      <c r="T3" s="7">
        <v>0</v>
      </c>
      <c r="U3" s="7">
        <v>0</v>
      </c>
      <c r="V3" s="7">
        <v>0</v>
      </c>
      <c r="W3" s="7">
        <v>0</v>
      </c>
      <c r="X3" s="7">
        <v>0</v>
      </c>
      <c r="Y3" s="7">
        <v>0</v>
      </c>
      <c r="AB3" s="7"/>
      <c r="AC3" s="7"/>
      <c r="AD3" s="7"/>
      <c r="AE3" s="7"/>
      <c r="AF3" s="16"/>
      <c r="AG3" s="16"/>
      <c r="AH3" s="16"/>
      <c r="AI3" s="16"/>
    </row>
    <row r="4" spans="1:35" x14ac:dyDescent="0.2">
      <c r="A4" s="5">
        <v>2020</v>
      </c>
      <c r="B4" s="2" t="s">
        <v>746</v>
      </c>
      <c r="C4" s="2" t="s">
        <v>727</v>
      </c>
      <c r="D4" s="2" t="s">
        <v>665</v>
      </c>
      <c r="E4" s="2">
        <v>0</v>
      </c>
      <c r="F4" s="2">
        <v>0</v>
      </c>
      <c r="G4" s="2">
        <v>0</v>
      </c>
      <c r="H4" s="2">
        <v>1204583</v>
      </c>
      <c r="I4" s="2">
        <v>504778603</v>
      </c>
      <c r="J4" s="2">
        <v>40874103</v>
      </c>
      <c r="K4" s="2">
        <v>113931470</v>
      </c>
      <c r="L4" s="2">
        <v>4450306</v>
      </c>
      <c r="M4" s="2">
        <v>836310</v>
      </c>
      <c r="O4" s="2">
        <v>1740808</v>
      </c>
      <c r="P4" s="2">
        <v>7662</v>
      </c>
      <c r="Q4" s="2">
        <v>1418361</v>
      </c>
      <c r="R4" s="2">
        <v>492866</v>
      </c>
      <c r="S4" s="7">
        <v>70.58</v>
      </c>
      <c r="T4" s="7">
        <v>0</v>
      </c>
      <c r="U4" s="7">
        <v>0</v>
      </c>
      <c r="V4" s="7">
        <v>0</v>
      </c>
      <c r="W4" s="7">
        <v>0</v>
      </c>
      <c r="X4" s="7">
        <v>0</v>
      </c>
      <c r="Y4" s="7">
        <v>0</v>
      </c>
      <c r="AB4" s="7"/>
      <c r="AC4" s="7"/>
      <c r="AD4" s="7"/>
      <c r="AE4" s="7"/>
      <c r="AF4" s="16"/>
      <c r="AG4" s="16"/>
      <c r="AH4" s="16"/>
      <c r="AI4" s="16"/>
    </row>
    <row r="5" spans="1:35" x14ac:dyDescent="0.2">
      <c r="A5" s="5">
        <v>2020</v>
      </c>
      <c r="B5" s="2" t="s">
        <v>746</v>
      </c>
      <c r="C5" s="2" t="s">
        <v>394</v>
      </c>
      <c r="D5" s="2" t="s">
        <v>665</v>
      </c>
      <c r="E5" s="2">
        <v>0</v>
      </c>
      <c r="F5" s="2">
        <v>0</v>
      </c>
      <c r="G5" s="2">
        <v>0</v>
      </c>
      <c r="H5" s="2">
        <v>947859</v>
      </c>
      <c r="I5" s="2">
        <v>475308720</v>
      </c>
      <c r="J5" s="2">
        <v>17473669</v>
      </c>
      <c r="L5" s="2">
        <v>6475687</v>
      </c>
      <c r="M5" s="2">
        <v>779595</v>
      </c>
      <c r="O5" s="2">
        <v>2338721</v>
      </c>
      <c r="P5" s="2">
        <v>7662</v>
      </c>
      <c r="Q5" s="2">
        <v>1418361</v>
      </c>
      <c r="R5" s="2">
        <v>492866</v>
      </c>
      <c r="S5" s="7">
        <v>69.040000000000006</v>
      </c>
      <c r="T5" s="7">
        <v>0</v>
      </c>
      <c r="U5" s="7">
        <v>0</v>
      </c>
      <c r="V5" s="7">
        <v>0</v>
      </c>
      <c r="W5" s="7">
        <v>0</v>
      </c>
      <c r="X5" s="7">
        <v>0</v>
      </c>
      <c r="Y5" s="7">
        <v>0</v>
      </c>
      <c r="AB5" s="7"/>
      <c r="AC5" s="7"/>
      <c r="AD5" s="7"/>
      <c r="AE5" s="7"/>
      <c r="AF5" s="16"/>
      <c r="AG5" s="16"/>
      <c r="AH5" s="16"/>
      <c r="AI5" s="16"/>
    </row>
    <row r="6" spans="1:35" x14ac:dyDescent="0.2">
      <c r="A6" s="5">
        <v>2020</v>
      </c>
      <c r="B6" s="2" t="s">
        <v>746</v>
      </c>
      <c r="C6" s="2" t="s">
        <v>395</v>
      </c>
      <c r="D6" s="2" t="s">
        <v>665</v>
      </c>
      <c r="E6" s="2">
        <v>0</v>
      </c>
      <c r="F6" s="2">
        <v>0</v>
      </c>
      <c r="G6" s="2">
        <v>0</v>
      </c>
      <c r="H6" s="2">
        <v>1615007</v>
      </c>
      <c r="I6" s="2">
        <v>718105042</v>
      </c>
      <c r="J6" s="2">
        <v>34795472</v>
      </c>
      <c r="L6" s="2">
        <v>35598713</v>
      </c>
      <c r="M6" s="2">
        <v>982811</v>
      </c>
      <c r="O6" s="2">
        <v>1742124</v>
      </c>
      <c r="P6" s="2">
        <v>7662</v>
      </c>
      <c r="Q6" s="2">
        <v>1418361</v>
      </c>
      <c r="R6" s="2">
        <v>525829</v>
      </c>
      <c r="S6" s="7">
        <v>66.430000000000007</v>
      </c>
      <c r="T6" s="7">
        <v>0</v>
      </c>
      <c r="U6" s="7">
        <v>0</v>
      </c>
      <c r="V6" s="7">
        <v>0</v>
      </c>
      <c r="W6" s="7">
        <v>0</v>
      </c>
      <c r="X6" s="7">
        <v>0</v>
      </c>
      <c r="Y6" s="7">
        <v>0</v>
      </c>
      <c r="AB6" s="7"/>
      <c r="AC6" s="7"/>
      <c r="AD6" s="7"/>
      <c r="AE6" s="7"/>
      <c r="AF6" s="16"/>
      <c r="AG6" s="16"/>
      <c r="AH6" s="16"/>
      <c r="AI6" s="16"/>
    </row>
    <row r="7" spans="1:35" x14ac:dyDescent="0.2">
      <c r="A7" s="5">
        <v>2020</v>
      </c>
      <c r="B7" s="2" t="s">
        <v>746</v>
      </c>
      <c r="C7" s="2" t="s">
        <v>747</v>
      </c>
      <c r="D7" s="2" t="s">
        <v>665</v>
      </c>
      <c r="E7" s="2">
        <v>0</v>
      </c>
      <c r="F7" s="2">
        <v>0</v>
      </c>
      <c r="G7" s="2">
        <v>0</v>
      </c>
      <c r="H7" s="2">
        <v>1077778</v>
      </c>
      <c r="I7" s="2">
        <v>466829170</v>
      </c>
      <c r="J7" s="2">
        <v>29257632</v>
      </c>
      <c r="K7" s="2">
        <v>113984531</v>
      </c>
      <c r="L7" s="2">
        <v>3157392</v>
      </c>
      <c r="M7" s="2">
        <v>1200793</v>
      </c>
      <c r="O7" s="2">
        <v>1740808</v>
      </c>
      <c r="P7" s="2">
        <v>7662</v>
      </c>
      <c r="Q7" s="2">
        <v>1418361</v>
      </c>
      <c r="R7" s="2">
        <v>492866</v>
      </c>
      <c r="S7" s="7">
        <v>76.11</v>
      </c>
      <c r="T7" s="7">
        <v>0</v>
      </c>
      <c r="U7" s="7">
        <v>0</v>
      </c>
      <c r="V7" s="7">
        <v>0</v>
      </c>
      <c r="W7" s="7">
        <v>0</v>
      </c>
      <c r="X7" s="7">
        <v>0</v>
      </c>
      <c r="Y7" s="7">
        <v>0</v>
      </c>
      <c r="AB7" s="7"/>
      <c r="AC7" s="7"/>
      <c r="AD7" s="7"/>
      <c r="AE7" s="7"/>
      <c r="AF7" s="16"/>
      <c r="AG7" s="16"/>
      <c r="AH7" s="16"/>
      <c r="AI7" s="16"/>
    </row>
    <row r="8" spans="1:35" x14ac:dyDescent="0.2">
      <c r="A8" s="5">
        <v>2020</v>
      </c>
      <c r="B8" s="2" t="s">
        <v>746</v>
      </c>
      <c r="C8" s="2" t="s">
        <v>728</v>
      </c>
      <c r="D8" s="2" t="s">
        <v>665</v>
      </c>
      <c r="E8" s="2">
        <v>0</v>
      </c>
      <c r="F8" s="2">
        <v>0</v>
      </c>
      <c r="G8" s="2">
        <v>0</v>
      </c>
      <c r="H8" s="2">
        <v>1015589</v>
      </c>
      <c r="I8" s="2">
        <v>512617579</v>
      </c>
      <c r="J8" s="2">
        <v>20465312</v>
      </c>
      <c r="K8" s="2">
        <v>138430303</v>
      </c>
      <c r="L8" s="2">
        <v>4284772</v>
      </c>
      <c r="M8" s="2">
        <v>1092683</v>
      </c>
      <c r="O8" s="2">
        <v>2525024</v>
      </c>
      <c r="P8" s="2">
        <v>7662</v>
      </c>
      <c r="Q8" s="2">
        <v>1418361</v>
      </c>
      <c r="R8" s="2">
        <v>517668</v>
      </c>
      <c r="S8" s="7">
        <v>67.11</v>
      </c>
      <c r="T8" s="7">
        <v>0</v>
      </c>
      <c r="U8" s="7">
        <v>0</v>
      </c>
      <c r="V8" s="7">
        <v>0</v>
      </c>
      <c r="W8" s="7">
        <v>0</v>
      </c>
      <c r="X8" s="7">
        <v>0</v>
      </c>
      <c r="Y8" s="7">
        <v>0</v>
      </c>
      <c r="AB8" s="7"/>
      <c r="AC8" s="7"/>
      <c r="AD8" s="7"/>
      <c r="AE8" s="7"/>
      <c r="AF8" s="16"/>
      <c r="AG8" s="16"/>
      <c r="AH8" s="16"/>
      <c r="AI8" s="16"/>
    </row>
    <row r="9" spans="1:35" x14ac:dyDescent="0.2">
      <c r="A9" s="5">
        <v>2020</v>
      </c>
      <c r="B9" s="2" t="s">
        <v>746</v>
      </c>
      <c r="C9" s="2" t="s">
        <v>398</v>
      </c>
      <c r="D9" s="2" t="s">
        <v>665</v>
      </c>
      <c r="E9" s="2">
        <v>0</v>
      </c>
      <c r="F9" s="2">
        <v>0</v>
      </c>
      <c r="G9" s="2">
        <v>0</v>
      </c>
      <c r="H9" s="2">
        <v>540504</v>
      </c>
      <c r="I9" s="2">
        <v>402379553</v>
      </c>
      <c r="J9" s="2">
        <v>49529407</v>
      </c>
      <c r="L9" s="2">
        <v>4602103</v>
      </c>
      <c r="M9" s="2">
        <v>892480</v>
      </c>
      <c r="O9" s="2">
        <v>1740808</v>
      </c>
      <c r="P9" s="2">
        <v>7662</v>
      </c>
      <c r="Q9" s="2">
        <v>1418361</v>
      </c>
      <c r="R9" s="2">
        <v>4183878</v>
      </c>
      <c r="S9" s="7">
        <v>72.97</v>
      </c>
      <c r="T9" s="7">
        <v>0</v>
      </c>
      <c r="U9" s="7">
        <v>0</v>
      </c>
      <c r="V9" s="7">
        <v>0</v>
      </c>
      <c r="W9" s="7">
        <v>0</v>
      </c>
      <c r="X9" s="7">
        <v>0</v>
      </c>
      <c r="Y9" s="7">
        <v>0</v>
      </c>
      <c r="AB9" s="7"/>
      <c r="AC9" s="7"/>
      <c r="AD9" s="7"/>
      <c r="AE9" s="7"/>
      <c r="AF9" s="16"/>
      <c r="AG9" s="16"/>
      <c r="AH9" s="16"/>
      <c r="AI9" s="16"/>
    </row>
    <row r="10" spans="1:35" x14ac:dyDescent="0.2">
      <c r="A10" s="5">
        <v>2020</v>
      </c>
      <c r="B10" s="2" t="s">
        <v>746</v>
      </c>
      <c r="C10" s="2" t="s">
        <v>729</v>
      </c>
      <c r="D10" s="2" t="s">
        <v>665</v>
      </c>
      <c r="E10" s="2">
        <v>0</v>
      </c>
      <c r="F10" s="2">
        <v>0</v>
      </c>
      <c r="G10" s="2">
        <v>0</v>
      </c>
      <c r="H10" s="2">
        <v>1203987</v>
      </c>
      <c r="I10" s="2">
        <v>478884543</v>
      </c>
      <c r="J10" s="2">
        <v>21706788</v>
      </c>
      <c r="K10" s="2">
        <v>103179193</v>
      </c>
      <c r="L10" s="2">
        <v>8082292</v>
      </c>
      <c r="M10" s="2">
        <v>1004522</v>
      </c>
      <c r="O10" s="2">
        <v>8090387</v>
      </c>
      <c r="P10" s="2">
        <v>7662</v>
      </c>
      <c r="Q10" s="2">
        <v>1418361</v>
      </c>
      <c r="R10" s="2">
        <v>693585</v>
      </c>
      <c r="S10" s="7">
        <v>72.05</v>
      </c>
      <c r="T10" s="7">
        <v>0</v>
      </c>
      <c r="U10" s="7">
        <v>0</v>
      </c>
      <c r="V10" s="7">
        <v>0</v>
      </c>
      <c r="W10" s="7">
        <v>0</v>
      </c>
      <c r="X10" s="7">
        <v>0</v>
      </c>
      <c r="Y10" s="7">
        <v>0</v>
      </c>
      <c r="AB10" s="7"/>
      <c r="AC10" s="7"/>
      <c r="AD10" s="7"/>
      <c r="AE10" s="7"/>
      <c r="AF10" s="16"/>
      <c r="AG10" s="16"/>
      <c r="AH10" s="16"/>
      <c r="AI10" s="16"/>
    </row>
    <row r="11" spans="1:35" x14ac:dyDescent="0.2">
      <c r="A11" s="5">
        <v>2020</v>
      </c>
      <c r="B11" s="2" t="s">
        <v>746</v>
      </c>
      <c r="C11" s="2" t="s">
        <v>730</v>
      </c>
      <c r="D11" s="2" t="s">
        <v>665</v>
      </c>
      <c r="E11" s="2">
        <v>0</v>
      </c>
      <c r="F11" s="2">
        <v>0</v>
      </c>
      <c r="G11" s="2">
        <v>0</v>
      </c>
      <c r="H11" s="2">
        <v>823828</v>
      </c>
      <c r="I11" s="2">
        <v>368894458</v>
      </c>
      <c r="J11" s="2">
        <v>42958409</v>
      </c>
      <c r="K11" s="2">
        <v>69328272</v>
      </c>
      <c r="L11" s="2">
        <v>2915513</v>
      </c>
      <c r="M11" s="2">
        <v>873906</v>
      </c>
      <c r="O11" s="2">
        <v>1740808</v>
      </c>
      <c r="P11" s="2">
        <v>7662</v>
      </c>
      <c r="Q11" s="2">
        <v>1418361</v>
      </c>
      <c r="R11" s="2">
        <v>492866</v>
      </c>
      <c r="S11" s="7">
        <v>72.58</v>
      </c>
      <c r="T11" s="7">
        <v>0</v>
      </c>
      <c r="U11" s="7">
        <v>0</v>
      </c>
      <c r="V11" s="7">
        <v>0</v>
      </c>
      <c r="W11" s="7">
        <v>0</v>
      </c>
      <c r="X11" s="7">
        <v>0</v>
      </c>
      <c r="Y11" s="7">
        <v>0</v>
      </c>
      <c r="AB11" s="7"/>
      <c r="AC11" s="7"/>
      <c r="AD11" s="7"/>
      <c r="AE11" s="7"/>
      <c r="AF11" s="16"/>
      <c r="AG11" s="16"/>
      <c r="AH11" s="16"/>
      <c r="AI11" s="16"/>
    </row>
    <row r="12" spans="1:35" x14ac:dyDescent="0.2">
      <c r="A12" s="5">
        <v>2020</v>
      </c>
      <c r="B12" s="2" t="s">
        <v>746</v>
      </c>
      <c r="C12" s="2" t="s">
        <v>401</v>
      </c>
      <c r="D12" s="2" t="s">
        <v>665</v>
      </c>
      <c r="E12" s="2">
        <v>0</v>
      </c>
      <c r="F12" s="2">
        <v>0</v>
      </c>
      <c r="G12" s="2">
        <v>0</v>
      </c>
      <c r="H12" s="2">
        <v>615084</v>
      </c>
      <c r="I12" s="2">
        <v>361109537</v>
      </c>
      <c r="J12" s="2">
        <v>21533096</v>
      </c>
      <c r="K12" s="2">
        <v>22362109</v>
      </c>
      <c r="L12" s="2">
        <v>5561547</v>
      </c>
      <c r="M12" s="2">
        <v>646883</v>
      </c>
      <c r="O12" s="2">
        <v>1824162</v>
      </c>
      <c r="P12" s="2">
        <v>7662</v>
      </c>
      <c r="Q12" s="2">
        <v>1418361</v>
      </c>
      <c r="R12" s="2">
        <v>492866</v>
      </c>
      <c r="S12" s="7">
        <v>65.459999999999994</v>
      </c>
      <c r="T12" s="7">
        <v>0</v>
      </c>
      <c r="U12" s="7">
        <v>0</v>
      </c>
      <c r="V12" s="7">
        <v>0</v>
      </c>
      <c r="W12" s="7">
        <v>0</v>
      </c>
      <c r="X12" s="7">
        <v>0</v>
      </c>
      <c r="Y12" s="7">
        <v>0</v>
      </c>
      <c r="AB12" s="7"/>
      <c r="AC12" s="7"/>
      <c r="AD12" s="7"/>
      <c r="AE12" s="7"/>
      <c r="AF12" s="16"/>
      <c r="AG12" s="16"/>
      <c r="AH12" s="16"/>
      <c r="AI12" s="16"/>
    </row>
    <row r="13" spans="1:35" x14ac:dyDescent="0.2">
      <c r="A13" s="5">
        <v>2020</v>
      </c>
      <c r="B13" s="2" t="s">
        <v>746</v>
      </c>
      <c r="C13" s="2" t="s">
        <v>731</v>
      </c>
      <c r="D13" s="2" t="s">
        <v>665</v>
      </c>
      <c r="E13" s="2">
        <v>0</v>
      </c>
      <c r="F13" s="2">
        <v>0</v>
      </c>
      <c r="G13" s="2">
        <v>0</v>
      </c>
      <c r="H13" s="2">
        <v>501404</v>
      </c>
      <c r="I13" s="2">
        <v>354425767</v>
      </c>
      <c r="J13" s="2">
        <v>18400675</v>
      </c>
      <c r="K13" s="2">
        <v>86362113</v>
      </c>
      <c r="L13" s="2">
        <v>2866428</v>
      </c>
      <c r="M13" s="2">
        <v>1129412</v>
      </c>
      <c r="O13" s="2">
        <v>1891363</v>
      </c>
      <c r="P13" s="2">
        <v>7662</v>
      </c>
      <c r="Q13" s="2">
        <v>1418361</v>
      </c>
      <c r="R13" s="2">
        <v>492866</v>
      </c>
      <c r="S13" s="7">
        <v>71.73</v>
      </c>
      <c r="T13" s="7">
        <v>0</v>
      </c>
      <c r="U13" s="7">
        <v>0</v>
      </c>
      <c r="V13" s="7">
        <v>0</v>
      </c>
      <c r="W13" s="7">
        <v>0</v>
      </c>
      <c r="X13" s="7">
        <v>0</v>
      </c>
      <c r="Y13" s="7">
        <v>0</v>
      </c>
      <c r="AB13" s="7"/>
      <c r="AC13" s="7"/>
      <c r="AD13" s="7"/>
      <c r="AE13" s="7"/>
      <c r="AF13" s="16"/>
      <c r="AG13" s="16"/>
      <c r="AH13" s="16"/>
      <c r="AI13" s="16"/>
    </row>
    <row r="14" spans="1:35" x14ac:dyDescent="0.2">
      <c r="A14" s="5">
        <v>2020</v>
      </c>
      <c r="B14" s="2" t="s">
        <v>746</v>
      </c>
      <c r="C14" s="2" t="s">
        <v>732</v>
      </c>
      <c r="D14" s="2" t="s">
        <v>665</v>
      </c>
      <c r="E14" s="2">
        <v>0</v>
      </c>
      <c r="F14" s="2">
        <v>0</v>
      </c>
      <c r="G14" s="2">
        <v>0</v>
      </c>
      <c r="H14" s="2">
        <v>622830</v>
      </c>
      <c r="I14" s="2">
        <v>388590506</v>
      </c>
      <c r="J14" s="2">
        <v>17825669</v>
      </c>
      <c r="K14" s="2">
        <v>106114896</v>
      </c>
      <c r="L14" s="2">
        <v>3271075</v>
      </c>
      <c r="M14" s="2">
        <v>1016545</v>
      </c>
      <c r="O14" s="2">
        <v>1793818</v>
      </c>
      <c r="P14" s="2">
        <v>7662</v>
      </c>
      <c r="Q14" s="2">
        <v>1418361</v>
      </c>
      <c r="R14" s="2">
        <v>502233</v>
      </c>
      <c r="S14" s="7">
        <v>73.92</v>
      </c>
      <c r="T14" s="7">
        <v>0</v>
      </c>
      <c r="U14" s="7">
        <v>0</v>
      </c>
      <c r="V14" s="7">
        <v>0</v>
      </c>
      <c r="W14" s="7">
        <v>0</v>
      </c>
      <c r="X14" s="7">
        <v>0</v>
      </c>
      <c r="Y14" s="7">
        <v>0</v>
      </c>
      <c r="AB14" s="7"/>
      <c r="AC14" s="7"/>
      <c r="AD14" s="7"/>
      <c r="AE14" s="7"/>
      <c r="AF14" s="16"/>
      <c r="AG14" s="16"/>
      <c r="AH14" s="16"/>
      <c r="AI14" s="16"/>
    </row>
    <row r="15" spans="1:35" x14ac:dyDescent="0.2">
      <c r="A15" s="5">
        <v>2020</v>
      </c>
      <c r="B15" s="2" t="s">
        <v>746</v>
      </c>
      <c r="C15" s="2" t="s">
        <v>733</v>
      </c>
      <c r="D15" s="2" t="s">
        <v>665</v>
      </c>
      <c r="E15" s="2">
        <v>0</v>
      </c>
      <c r="F15" s="2">
        <v>0</v>
      </c>
      <c r="G15" s="2">
        <v>0</v>
      </c>
      <c r="H15" s="2">
        <v>513882</v>
      </c>
      <c r="I15" s="2">
        <v>329834100</v>
      </c>
      <c r="J15" s="2">
        <v>7996384</v>
      </c>
      <c r="K15" s="2">
        <v>68495332</v>
      </c>
      <c r="L15" s="2">
        <v>2828636</v>
      </c>
      <c r="M15" s="2">
        <v>1007782</v>
      </c>
      <c r="O15" s="2">
        <v>2458069</v>
      </c>
      <c r="P15" s="2">
        <v>7662</v>
      </c>
      <c r="Q15" s="2">
        <v>1418361</v>
      </c>
      <c r="R15" s="2">
        <v>492866</v>
      </c>
      <c r="S15" s="7">
        <v>70.36</v>
      </c>
      <c r="T15" s="7">
        <v>0</v>
      </c>
      <c r="U15" s="7">
        <v>0</v>
      </c>
      <c r="V15" s="7">
        <v>0</v>
      </c>
      <c r="W15" s="7">
        <v>0</v>
      </c>
      <c r="X15" s="7">
        <v>0</v>
      </c>
      <c r="Y15" s="7">
        <v>0</v>
      </c>
      <c r="AB15" s="7"/>
      <c r="AC15" s="7"/>
      <c r="AD15" s="7"/>
      <c r="AE15" s="7"/>
      <c r="AF15" s="16"/>
      <c r="AG15" s="16"/>
      <c r="AH15" s="16"/>
      <c r="AI15" s="16"/>
    </row>
    <row r="16" spans="1:35" x14ac:dyDescent="0.2">
      <c r="A16" s="5">
        <v>2020</v>
      </c>
      <c r="B16" s="2" t="s">
        <v>746</v>
      </c>
      <c r="C16" s="2" t="s">
        <v>734</v>
      </c>
      <c r="D16" s="2" t="s">
        <v>665</v>
      </c>
      <c r="E16" s="2">
        <v>0</v>
      </c>
      <c r="F16" s="2">
        <v>0</v>
      </c>
      <c r="G16" s="2">
        <v>0</v>
      </c>
      <c r="H16" s="2">
        <v>464160</v>
      </c>
      <c r="I16" s="2">
        <v>333549036</v>
      </c>
      <c r="J16" s="2">
        <v>16764975</v>
      </c>
      <c r="K16" s="2">
        <v>70782060</v>
      </c>
      <c r="L16" s="2">
        <v>2609644</v>
      </c>
      <c r="M16" s="2">
        <v>935903</v>
      </c>
      <c r="O16" s="2">
        <v>6313960</v>
      </c>
      <c r="P16" s="2">
        <v>7662</v>
      </c>
      <c r="Q16" s="2">
        <v>1418361</v>
      </c>
      <c r="R16" s="2">
        <v>492866</v>
      </c>
      <c r="S16" s="7">
        <v>73.83</v>
      </c>
      <c r="T16" s="7">
        <v>0</v>
      </c>
      <c r="U16" s="7">
        <v>0</v>
      </c>
      <c r="V16" s="7">
        <v>0</v>
      </c>
      <c r="W16" s="7">
        <v>0</v>
      </c>
      <c r="X16" s="7">
        <v>0</v>
      </c>
      <c r="Y16" s="7">
        <v>0</v>
      </c>
      <c r="AB16" s="7"/>
      <c r="AC16" s="7"/>
      <c r="AD16" s="7"/>
      <c r="AE16" s="7"/>
      <c r="AF16" s="16"/>
      <c r="AG16" s="16"/>
      <c r="AH16" s="16"/>
      <c r="AI16" s="16"/>
    </row>
    <row r="17" spans="1:35" x14ac:dyDescent="0.2">
      <c r="A17" s="5">
        <v>2020</v>
      </c>
      <c r="B17" s="2" t="s">
        <v>626</v>
      </c>
      <c r="C17" s="2" t="s">
        <v>735</v>
      </c>
      <c r="D17" s="2" t="s">
        <v>665</v>
      </c>
      <c r="E17" s="2">
        <v>0</v>
      </c>
      <c r="F17" s="2">
        <v>0</v>
      </c>
      <c r="G17" s="2">
        <v>0</v>
      </c>
      <c r="H17" s="2">
        <v>1498150</v>
      </c>
      <c r="I17" s="2">
        <v>650432018</v>
      </c>
      <c r="J17" s="2">
        <v>29337770</v>
      </c>
      <c r="K17" s="2">
        <v>136985235</v>
      </c>
      <c r="L17" s="2">
        <v>2779710</v>
      </c>
      <c r="M17" s="2">
        <v>13278191</v>
      </c>
      <c r="N17" s="2">
        <v>16928803</v>
      </c>
      <c r="O17" s="2">
        <v>107855</v>
      </c>
      <c r="P17" s="2">
        <v>5460778</v>
      </c>
      <c r="Q17" s="2">
        <v>1418361</v>
      </c>
      <c r="S17" s="7">
        <v>71.72</v>
      </c>
      <c r="T17" s="7">
        <v>0</v>
      </c>
      <c r="U17" s="7">
        <v>0</v>
      </c>
      <c r="V17" s="7">
        <v>0</v>
      </c>
      <c r="W17" s="7">
        <v>0</v>
      </c>
      <c r="X17" s="7">
        <v>0</v>
      </c>
      <c r="Y17" s="7">
        <v>0</v>
      </c>
      <c r="AB17" s="7"/>
      <c r="AC17" s="7"/>
      <c r="AD17" s="7"/>
      <c r="AE17" s="7"/>
      <c r="AF17" s="16"/>
      <c r="AG17" s="16"/>
      <c r="AH17" s="16"/>
      <c r="AI17" s="16"/>
    </row>
    <row r="18" spans="1:35" x14ac:dyDescent="0.2">
      <c r="A18" s="5">
        <v>2020</v>
      </c>
      <c r="B18" s="2" t="s">
        <v>626</v>
      </c>
      <c r="C18" s="2" t="s">
        <v>736</v>
      </c>
      <c r="D18" s="2" t="s">
        <v>665</v>
      </c>
      <c r="E18" s="2">
        <v>0</v>
      </c>
      <c r="F18" s="2">
        <v>0</v>
      </c>
      <c r="G18" s="2">
        <v>0</v>
      </c>
      <c r="H18" s="2">
        <v>1791035</v>
      </c>
      <c r="I18" s="2">
        <v>501716434</v>
      </c>
      <c r="K18" s="2">
        <v>143530587</v>
      </c>
      <c r="L18" s="2">
        <v>8293082</v>
      </c>
      <c r="M18" s="2">
        <v>4400466</v>
      </c>
      <c r="N18" s="2">
        <v>15303858</v>
      </c>
      <c r="O18" s="2">
        <v>100045</v>
      </c>
      <c r="P18" s="2">
        <v>5460778</v>
      </c>
      <c r="Q18" s="2">
        <v>1288571</v>
      </c>
      <c r="S18" s="7">
        <v>70.540000000000006</v>
      </c>
      <c r="T18" s="7">
        <v>0</v>
      </c>
      <c r="U18" s="7">
        <v>0</v>
      </c>
      <c r="V18" s="7">
        <v>0</v>
      </c>
      <c r="W18" s="7">
        <v>0</v>
      </c>
      <c r="X18" s="7">
        <v>0</v>
      </c>
      <c r="Y18" s="7">
        <v>0</v>
      </c>
      <c r="AB18" s="7"/>
      <c r="AC18" s="7"/>
      <c r="AD18" s="7"/>
      <c r="AE18" s="7"/>
      <c r="AF18" s="16"/>
      <c r="AG18" s="16"/>
      <c r="AH18" s="16"/>
      <c r="AI18" s="16"/>
    </row>
    <row r="19" spans="1:35" x14ac:dyDescent="0.2">
      <c r="A19" s="5">
        <v>2020</v>
      </c>
      <c r="B19" s="2" t="s">
        <v>626</v>
      </c>
      <c r="C19" s="2" t="s">
        <v>737</v>
      </c>
      <c r="D19" s="2" t="s">
        <v>665</v>
      </c>
      <c r="E19" s="2">
        <v>0</v>
      </c>
      <c r="F19" s="2">
        <v>0</v>
      </c>
      <c r="G19" s="2">
        <v>0</v>
      </c>
      <c r="H19" s="2">
        <v>1992414</v>
      </c>
      <c r="I19" s="2">
        <v>502914153</v>
      </c>
      <c r="J19" s="2">
        <v>42076556</v>
      </c>
      <c r="K19" s="2">
        <v>176341963</v>
      </c>
      <c r="L19" s="2">
        <v>4382023</v>
      </c>
      <c r="M19" s="2">
        <v>114551466</v>
      </c>
      <c r="N19" s="2">
        <v>18571826</v>
      </c>
      <c r="O19" s="2">
        <v>196529</v>
      </c>
      <c r="P19" s="2">
        <v>5460778</v>
      </c>
      <c r="Q19" s="2">
        <v>1418361</v>
      </c>
      <c r="S19" s="7">
        <v>68.39</v>
      </c>
      <c r="T19" s="7">
        <v>0</v>
      </c>
      <c r="U19" s="7">
        <v>0</v>
      </c>
      <c r="V19" s="7">
        <v>0</v>
      </c>
      <c r="W19" s="7">
        <v>0</v>
      </c>
      <c r="X19" s="7">
        <v>0</v>
      </c>
      <c r="Y19" s="7">
        <v>0</v>
      </c>
      <c r="AB19" s="7"/>
      <c r="AC19" s="7"/>
      <c r="AD19" s="7"/>
      <c r="AE19" s="7"/>
      <c r="AF19" s="16"/>
      <c r="AG19" s="16"/>
      <c r="AH19" s="16"/>
      <c r="AI19" s="16"/>
    </row>
    <row r="20" spans="1:35" x14ac:dyDescent="0.2">
      <c r="A20" s="5">
        <v>2020</v>
      </c>
      <c r="B20" s="2" t="s">
        <v>626</v>
      </c>
      <c r="C20" s="2" t="s">
        <v>630</v>
      </c>
      <c r="D20" s="2" t="s">
        <v>665</v>
      </c>
      <c r="E20" s="2">
        <v>0</v>
      </c>
      <c r="F20" s="2">
        <v>0</v>
      </c>
      <c r="G20" s="2">
        <v>0</v>
      </c>
      <c r="H20" s="2">
        <v>1234832</v>
      </c>
      <c r="I20" s="2">
        <v>468463160</v>
      </c>
      <c r="L20" s="2">
        <v>10669046</v>
      </c>
      <c r="M20" s="2">
        <v>1875209</v>
      </c>
      <c r="N20" s="2">
        <v>16928803</v>
      </c>
      <c r="O20" s="2">
        <v>107855</v>
      </c>
      <c r="P20" s="2">
        <v>5460778</v>
      </c>
      <c r="Q20" s="2">
        <v>1418361</v>
      </c>
      <c r="S20" s="7">
        <v>66.260000000000005</v>
      </c>
      <c r="T20" s="7">
        <v>0</v>
      </c>
      <c r="U20" s="7">
        <v>0</v>
      </c>
      <c r="V20" s="7">
        <v>0</v>
      </c>
      <c r="W20" s="7">
        <v>0</v>
      </c>
      <c r="X20" s="7">
        <v>0</v>
      </c>
      <c r="Y20" s="7">
        <v>0</v>
      </c>
      <c r="AB20" s="7"/>
      <c r="AC20" s="7"/>
      <c r="AD20" s="7"/>
      <c r="AE20" s="7"/>
      <c r="AF20" s="16"/>
      <c r="AG20" s="16"/>
      <c r="AH20" s="16"/>
      <c r="AI20" s="16"/>
    </row>
    <row r="21" spans="1:35" x14ac:dyDescent="0.2">
      <c r="A21" s="5">
        <v>2020</v>
      </c>
      <c r="B21" s="2" t="s">
        <v>626</v>
      </c>
      <c r="C21" s="2" t="s">
        <v>738</v>
      </c>
      <c r="D21" s="2" t="s">
        <v>665</v>
      </c>
      <c r="E21" s="2">
        <v>0</v>
      </c>
      <c r="F21" s="2">
        <v>0</v>
      </c>
      <c r="G21" s="2">
        <v>0</v>
      </c>
      <c r="H21" s="2">
        <v>1947954</v>
      </c>
      <c r="I21" s="2">
        <v>647093633</v>
      </c>
      <c r="J21" s="2">
        <v>50877815</v>
      </c>
      <c r="K21" s="2">
        <v>106955100</v>
      </c>
      <c r="L21" s="2">
        <v>2167601</v>
      </c>
      <c r="M21" s="2">
        <v>5178252</v>
      </c>
      <c r="N21" s="2">
        <v>16928803</v>
      </c>
      <c r="O21" s="2">
        <v>1871299</v>
      </c>
      <c r="P21" s="2">
        <v>5460778</v>
      </c>
      <c r="Q21" s="2">
        <v>1418361</v>
      </c>
      <c r="S21" s="7">
        <v>68.599999999999994</v>
      </c>
      <c r="T21" s="7">
        <v>0</v>
      </c>
      <c r="U21" s="7">
        <v>0</v>
      </c>
      <c r="V21" s="7">
        <v>0</v>
      </c>
      <c r="W21" s="7">
        <v>0</v>
      </c>
      <c r="X21" s="7">
        <v>0</v>
      </c>
      <c r="Y21" s="7">
        <v>0</v>
      </c>
      <c r="AB21" s="7"/>
      <c r="AC21" s="7"/>
      <c r="AD21" s="7"/>
      <c r="AE21" s="7"/>
      <c r="AF21" s="16"/>
      <c r="AG21" s="16"/>
      <c r="AH21" s="16"/>
      <c r="AI21" s="16"/>
    </row>
    <row r="22" spans="1:35" x14ac:dyDescent="0.2">
      <c r="A22" s="5">
        <v>2020</v>
      </c>
      <c r="B22" s="2" t="s">
        <v>626</v>
      </c>
      <c r="C22" s="2" t="s">
        <v>739</v>
      </c>
      <c r="D22" s="2" t="s">
        <v>665</v>
      </c>
      <c r="E22" s="2">
        <v>0</v>
      </c>
      <c r="F22" s="2">
        <v>0</v>
      </c>
      <c r="G22" s="2">
        <v>0</v>
      </c>
      <c r="H22" s="2">
        <v>1682933</v>
      </c>
      <c r="I22" s="2">
        <v>440060850</v>
      </c>
      <c r="J22" s="2">
        <v>7522959</v>
      </c>
      <c r="K22" s="2">
        <v>108566057</v>
      </c>
      <c r="L22" s="2">
        <v>2313745</v>
      </c>
      <c r="M22" s="2">
        <v>3208276</v>
      </c>
      <c r="N22" s="2">
        <v>16928803</v>
      </c>
      <c r="O22" s="2">
        <v>107855</v>
      </c>
      <c r="P22" s="2">
        <v>5460778</v>
      </c>
      <c r="Q22" s="2">
        <v>1418361</v>
      </c>
      <c r="S22" s="7">
        <v>70.81</v>
      </c>
      <c r="T22" s="7">
        <v>0</v>
      </c>
      <c r="U22" s="7">
        <v>0</v>
      </c>
      <c r="V22" s="7">
        <v>0</v>
      </c>
      <c r="W22" s="7">
        <v>0</v>
      </c>
      <c r="X22" s="7">
        <v>0</v>
      </c>
      <c r="Y22" s="7">
        <v>0</v>
      </c>
      <c r="AB22" s="7"/>
      <c r="AC22" s="7"/>
      <c r="AD22" s="7"/>
      <c r="AE22" s="7"/>
      <c r="AF22" s="16"/>
      <c r="AG22" s="16"/>
      <c r="AH22" s="16"/>
      <c r="AI22" s="16"/>
    </row>
    <row r="23" spans="1:35" x14ac:dyDescent="0.2">
      <c r="A23" s="5">
        <v>2020</v>
      </c>
      <c r="B23" s="2" t="s">
        <v>626</v>
      </c>
      <c r="C23" s="2" t="s">
        <v>740</v>
      </c>
      <c r="D23" s="2" t="s">
        <v>665</v>
      </c>
      <c r="E23" s="2">
        <v>0</v>
      </c>
      <c r="F23" s="2">
        <v>0</v>
      </c>
      <c r="G23" s="2">
        <v>0</v>
      </c>
      <c r="H23" s="2">
        <v>1952542</v>
      </c>
      <c r="I23" s="2">
        <v>505009267</v>
      </c>
      <c r="J23" s="2">
        <v>27545837</v>
      </c>
      <c r="K23" s="2">
        <v>117815333</v>
      </c>
      <c r="L23" s="2">
        <v>12200181</v>
      </c>
      <c r="M23" s="2">
        <v>206797071</v>
      </c>
      <c r="N23" s="2">
        <v>196627776</v>
      </c>
      <c r="O23" s="2">
        <v>107855</v>
      </c>
      <c r="P23" s="2">
        <v>5460778</v>
      </c>
      <c r="Q23" s="2">
        <v>1418361</v>
      </c>
      <c r="S23" s="7">
        <v>66.069999999999993</v>
      </c>
      <c r="T23" s="7">
        <v>0</v>
      </c>
      <c r="U23" s="7">
        <v>0</v>
      </c>
      <c r="V23" s="7">
        <v>0</v>
      </c>
      <c r="W23" s="7">
        <v>0</v>
      </c>
      <c r="X23" s="7">
        <v>0</v>
      </c>
      <c r="Y23" s="7">
        <v>0</v>
      </c>
      <c r="AB23" s="7"/>
      <c r="AC23" s="7"/>
      <c r="AD23" s="7"/>
      <c r="AE23" s="7"/>
      <c r="AF23" s="16"/>
      <c r="AG23" s="16"/>
      <c r="AH23" s="16"/>
      <c r="AI23" s="16"/>
    </row>
    <row r="24" spans="1:35" x14ac:dyDescent="0.2">
      <c r="A24" s="5">
        <v>2020</v>
      </c>
      <c r="B24" s="2" t="s">
        <v>626</v>
      </c>
      <c r="C24" s="2" t="s">
        <v>741</v>
      </c>
      <c r="D24" s="2" t="s">
        <v>665</v>
      </c>
      <c r="E24" s="2">
        <v>0</v>
      </c>
      <c r="F24" s="2">
        <v>0</v>
      </c>
      <c r="G24" s="2">
        <v>0</v>
      </c>
      <c r="H24" s="2">
        <v>1797767</v>
      </c>
      <c r="I24" s="2">
        <v>426228683</v>
      </c>
      <c r="J24" s="2">
        <v>21144403</v>
      </c>
      <c r="K24" s="2">
        <v>73545687</v>
      </c>
      <c r="L24" s="2">
        <v>1757923</v>
      </c>
      <c r="M24" s="2">
        <v>2726111</v>
      </c>
      <c r="N24" s="2">
        <v>16928803</v>
      </c>
      <c r="O24" s="2">
        <v>107855</v>
      </c>
      <c r="P24" s="2">
        <v>5460778</v>
      </c>
      <c r="Q24" s="2">
        <v>1418361</v>
      </c>
      <c r="S24" s="7">
        <v>62.7</v>
      </c>
      <c r="T24" s="7">
        <v>0</v>
      </c>
      <c r="U24" s="7">
        <v>0</v>
      </c>
      <c r="V24" s="7">
        <v>0</v>
      </c>
      <c r="W24" s="7">
        <v>0</v>
      </c>
      <c r="X24" s="7">
        <v>0</v>
      </c>
      <c r="Y24" s="7">
        <v>0</v>
      </c>
      <c r="AB24" s="7"/>
      <c r="AC24" s="7"/>
      <c r="AD24" s="7"/>
      <c r="AE24" s="7"/>
      <c r="AF24" s="16"/>
      <c r="AG24" s="16"/>
      <c r="AH24" s="16"/>
      <c r="AI24" s="16"/>
    </row>
    <row r="25" spans="1:35" x14ac:dyDescent="0.2">
      <c r="A25" s="5">
        <v>2020</v>
      </c>
      <c r="B25" s="2" t="s">
        <v>626</v>
      </c>
      <c r="C25" s="2" t="s">
        <v>742</v>
      </c>
      <c r="D25" s="2" t="s">
        <v>665</v>
      </c>
      <c r="E25" s="2">
        <v>0</v>
      </c>
      <c r="F25" s="2">
        <v>0</v>
      </c>
      <c r="G25" s="2">
        <v>0</v>
      </c>
      <c r="H25" s="2">
        <v>1406365</v>
      </c>
      <c r="I25" s="2">
        <v>574547299</v>
      </c>
      <c r="J25" s="2">
        <v>43306045</v>
      </c>
      <c r="K25" s="2">
        <v>98961340</v>
      </c>
      <c r="L25" s="2">
        <v>2062685</v>
      </c>
      <c r="M25" s="2">
        <v>3291764</v>
      </c>
      <c r="N25" s="2">
        <v>16928803</v>
      </c>
      <c r="O25" s="2">
        <v>231928</v>
      </c>
      <c r="P25" s="2">
        <v>5460778</v>
      </c>
      <c r="Q25" s="2">
        <v>1418361</v>
      </c>
      <c r="S25" s="7">
        <v>80.290000000000006</v>
      </c>
      <c r="T25" s="7">
        <v>0</v>
      </c>
      <c r="U25" s="7">
        <v>0</v>
      </c>
      <c r="V25" s="7">
        <v>0</v>
      </c>
      <c r="W25" s="7">
        <v>0</v>
      </c>
      <c r="X25" s="7">
        <v>0</v>
      </c>
      <c r="Y25" s="7">
        <v>0</v>
      </c>
      <c r="AB25" s="7"/>
      <c r="AC25" s="7"/>
      <c r="AD25" s="7"/>
      <c r="AE25" s="7"/>
      <c r="AF25" s="16"/>
      <c r="AG25" s="16"/>
      <c r="AH25" s="16"/>
      <c r="AI25" s="16"/>
    </row>
    <row r="26" spans="1:35" x14ac:dyDescent="0.2">
      <c r="A26" s="5">
        <v>2020</v>
      </c>
      <c r="B26" s="2" t="s">
        <v>626</v>
      </c>
      <c r="C26" s="2" t="s">
        <v>743</v>
      </c>
      <c r="D26" s="2" t="s">
        <v>665</v>
      </c>
      <c r="E26" s="2">
        <v>0</v>
      </c>
      <c r="F26" s="2">
        <v>0</v>
      </c>
      <c r="G26" s="2">
        <v>0</v>
      </c>
      <c r="H26" s="2">
        <v>1840086</v>
      </c>
      <c r="I26" s="2">
        <v>410834045</v>
      </c>
      <c r="K26" s="2">
        <v>195284321</v>
      </c>
      <c r="L26" s="2">
        <v>1498937</v>
      </c>
      <c r="M26" s="2">
        <v>3328060</v>
      </c>
      <c r="N26" s="2">
        <v>16928803</v>
      </c>
      <c r="O26" s="2">
        <v>107855</v>
      </c>
      <c r="P26" s="2">
        <v>5460778</v>
      </c>
      <c r="Q26" s="2">
        <v>1418361</v>
      </c>
      <c r="S26" s="7">
        <v>67.38</v>
      </c>
      <c r="T26" s="7">
        <v>0</v>
      </c>
      <c r="U26" s="7">
        <v>0</v>
      </c>
      <c r="V26" s="7">
        <v>0</v>
      </c>
      <c r="W26" s="7">
        <v>0</v>
      </c>
      <c r="X26" s="7">
        <v>0</v>
      </c>
      <c r="Y26" s="7">
        <v>0</v>
      </c>
      <c r="AB26" s="7"/>
      <c r="AC26" s="7"/>
      <c r="AD26" s="7"/>
      <c r="AE26" s="7"/>
      <c r="AF26" s="16"/>
      <c r="AG26" s="16"/>
      <c r="AH26" s="16"/>
      <c r="AI26" s="16"/>
    </row>
    <row r="27" spans="1:35" x14ac:dyDescent="0.2">
      <c r="A27" s="5">
        <v>2020</v>
      </c>
      <c r="B27" s="2" t="s">
        <v>626</v>
      </c>
      <c r="C27" s="2" t="s">
        <v>744</v>
      </c>
      <c r="D27" s="2" t="s">
        <v>665</v>
      </c>
      <c r="E27" s="2">
        <v>0</v>
      </c>
      <c r="F27" s="2">
        <v>0</v>
      </c>
      <c r="G27" s="2">
        <v>0</v>
      </c>
      <c r="H27" s="2">
        <v>1929353</v>
      </c>
      <c r="I27" s="2">
        <v>470637002</v>
      </c>
      <c r="K27" s="2">
        <v>176221606</v>
      </c>
      <c r="L27" s="2">
        <v>1614431</v>
      </c>
      <c r="M27" s="2">
        <v>3318151</v>
      </c>
      <c r="N27" s="2">
        <v>16928803</v>
      </c>
      <c r="O27" s="2">
        <v>107855</v>
      </c>
      <c r="P27" s="2">
        <v>5460778</v>
      </c>
      <c r="Q27" s="2">
        <v>1418361</v>
      </c>
      <c r="S27" s="7">
        <v>66.430000000000007</v>
      </c>
      <c r="T27" s="7">
        <v>0</v>
      </c>
      <c r="U27" s="7">
        <v>0</v>
      </c>
      <c r="V27" s="7">
        <v>0</v>
      </c>
      <c r="W27" s="7">
        <v>0</v>
      </c>
      <c r="X27" s="7">
        <v>0</v>
      </c>
      <c r="Y27" s="7">
        <v>0</v>
      </c>
      <c r="AB27" s="7"/>
      <c r="AC27" s="7"/>
      <c r="AD27" s="7"/>
      <c r="AE27" s="7"/>
      <c r="AF27" s="16"/>
      <c r="AG27" s="16"/>
      <c r="AH27" s="16"/>
      <c r="AI27" s="16"/>
    </row>
    <row r="28" spans="1:35" x14ac:dyDescent="0.2">
      <c r="A28" s="5">
        <v>2020</v>
      </c>
      <c r="B28" s="2" t="s">
        <v>626</v>
      </c>
      <c r="C28" s="2" t="s">
        <v>745</v>
      </c>
      <c r="D28" s="2" t="s">
        <v>665</v>
      </c>
      <c r="E28" s="2">
        <v>0</v>
      </c>
      <c r="F28" s="2">
        <v>0</v>
      </c>
      <c r="G28" s="2">
        <v>0</v>
      </c>
      <c r="H28" s="2">
        <v>1317600</v>
      </c>
      <c r="I28" s="2">
        <v>322971817</v>
      </c>
      <c r="K28" s="2">
        <v>64829871</v>
      </c>
      <c r="L28" s="2">
        <v>1534499</v>
      </c>
      <c r="M28" s="2">
        <v>2771473</v>
      </c>
      <c r="N28" s="2">
        <v>15303858</v>
      </c>
      <c r="O28" s="2">
        <v>100045</v>
      </c>
      <c r="P28" s="2">
        <v>5460778</v>
      </c>
      <c r="Q28" s="2">
        <v>1288571</v>
      </c>
      <c r="S28" s="7">
        <v>69.739999999999995</v>
      </c>
      <c r="T28" s="7">
        <v>0</v>
      </c>
      <c r="U28" s="7">
        <v>0</v>
      </c>
      <c r="V28" s="7">
        <v>0</v>
      </c>
      <c r="W28" s="7">
        <v>0</v>
      </c>
      <c r="X28" s="7">
        <v>0</v>
      </c>
      <c r="Y28" s="7">
        <v>0</v>
      </c>
      <c r="AB28" s="7"/>
      <c r="AC28" s="7"/>
      <c r="AD28" s="7"/>
      <c r="AE28" s="7"/>
      <c r="AF28" s="16"/>
      <c r="AG28" s="16"/>
      <c r="AH28" s="16"/>
      <c r="AI28" s="16"/>
    </row>
    <row r="29" spans="1:35" x14ac:dyDescent="0.2">
      <c r="A29" s="5">
        <v>2020</v>
      </c>
      <c r="B29" s="2" t="s">
        <v>626</v>
      </c>
      <c r="C29" s="2" t="s">
        <v>748</v>
      </c>
      <c r="D29" s="2" t="s">
        <v>665</v>
      </c>
      <c r="E29" s="2">
        <v>0</v>
      </c>
      <c r="F29" s="2">
        <v>0</v>
      </c>
      <c r="G29" s="2">
        <v>0</v>
      </c>
      <c r="H29" s="2">
        <v>1422915</v>
      </c>
      <c r="I29" s="2">
        <v>349305628</v>
      </c>
      <c r="K29" s="2">
        <v>142947613</v>
      </c>
      <c r="L29" s="2">
        <v>1446837</v>
      </c>
      <c r="M29" s="2">
        <v>7219127</v>
      </c>
      <c r="N29" s="2">
        <v>15303858</v>
      </c>
      <c r="O29" s="2">
        <v>100045</v>
      </c>
      <c r="P29" s="2">
        <v>5460778</v>
      </c>
      <c r="Q29" s="2">
        <v>1288571</v>
      </c>
      <c r="S29" s="7">
        <v>68.400000000000006</v>
      </c>
      <c r="T29" s="7">
        <v>0</v>
      </c>
      <c r="U29" s="7">
        <v>0</v>
      </c>
      <c r="V29" s="7">
        <v>0</v>
      </c>
      <c r="W29" s="7">
        <v>0</v>
      </c>
      <c r="X29" s="7">
        <v>0</v>
      </c>
      <c r="Y29" s="7">
        <v>0</v>
      </c>
      <c r="AB29" s="7"/>
      <c r="AC29" s="7"/>
      <c r="AD29" s="7"/>
      <c r="AE29" s="7"/>
      <c r="AF29" s="16"/>
      <c r="AG29" s="16"/>
      <c r="AH29" s="16"/>
      <c r="AI29" s="16"/>
    </row>
    <row r="30" spans="1:35" x14ac:dyDescent="0.2">
      <c r="A30" s="5">
        <v>2020</v>
      </c>
      <c r="B30" s="2" t="s">
        <v>746</v>
      </c>
      <c r="C30" s="2" t="s">
        <v>725</v>
      </c>
      <c r="D30" s="2" t="s">
        <v>673</v>
      </c>
      <c r="E30" s="2">
        <v>10814689</v>
      </c>
      <c r="F30" s="2">
        <v>0</v>
      </c>
      <c r="G30" s="2">
        <v>0</v>
      </c>
      <c r="H30" s="2">
        <v>53572967</v>
      </c>
      <c r="S30" s="2"/>
      <c r="T30" s="2">
        <v>0</v>
      </c>
      <c r="U30" s="7">
        <v>11.52</v>
      </c>
      <c r="V30" s="7">
        <v>5.95</v>
      </c>
      <c r="W30" s="7">
        <v>0</v>
      </c>
      <c r="X30" s="7">
        <v>0</v>
      </c>
      <c r="Y30" s="7">
        <v>0</v>
      </c>
      <c r="AB30" s="7">
        <v>28.74</v>
      </c>
      <c r="AC30" s="7">
        <v>105.75</v>
      </c>
      <c r="AD30" s="7">
        <v>104.57</v>
      </c>
      <c r="AE30" s="7">
        <v>120.6</v>
      </c>
      <c r="AF30" s="16">
        <v>94.15</v>
      </c>
      <c r="AG30" s="16">
        <v>72.61</v>
      </c>
      <c r="AH30" s="16">
        <v>73.47</v>
      </c>
      <c r="AI30" s="16"/>
    </row>
    <row r="31" spans="1:35" x14ac:dyDescent="0.2">
      <c r="A31" s="5">
        <v>2020</v>
      </c>
      <c r="B31" s="2" t="s">
        <v>746</v>
      </c>
      <c r="C31" s="2" t="s">
        <v>726</v>
      </c>
      <c r="D31" s="2" t="s">
        <v>673</v>
      </c>
      <c r="E31" s="2">
        <v>10404511</v>
      </c>
      <c r="F31" s="2">
        <v>0</v>
      </c>
      <c r="G31" s="2">
        <v>0</v>
      </c>
      <c r="H31" s="2">
        <v>95566955</v>
      </c>
      <c r="S31" s="2"/>
      <c r="T31" s="2">
        <v>0</v>
      </c>
      <c r="U31" s="7">
        <v>13.98</v>
      </c>
      <c r="V31" s="7">
        <v>7.16</v>
      </c>
      <c r="W31" s="7">
        <v>0</v>
      </c>
      <c r="X31" s="7">
        <v>0</v>
      </c>
      <c r="Y31" s="7">
        <v>0</v>
      </c>
      <c r="AB31" s="7">
        <v>43.81</v>
      </c>
      <c r="AC31" s="7">
        <v>106.67</v>
      </c>
      <c r="AD31" s="7">
        <v>103.87</v>
      </c>
      <c r="AE31" s="7">
        <v>111.67</v>
      </c>
      <c r="AF31" s="16">
        <v>91.08</v>
      </c>
      <c r="AG31" s="16">
        <v>61.33</v>
      </c>
      <c r="AH31" s="16">
        <v>57.45</v>
      </c>
      <c r="AI31" s="16"/>
    </row>
    <row r="32" spans="1:35" x14ac:dyDescent="0.2">
      <c r="A32" s="5">
        <v>2020</v>
      </c>
      <c r="B32" s="2" t="s">
        <v>746</v>
      </c>
      <c r="C32" s="2" t="s">
        <v>727</v>
      </c>
      <c r="D32" s="2" t="s">
        <v>673</v>
      </c>
      <c r="E32" s="2">
        <v>10338710</v>
      </c>
      <c r="F32" s="2">
        <v>0</v>
      </c>
      <c r="G32" s="2">
        <v>796000</v>
      </c>
      <c r="H32" s="2">
        <v>46619059</v>
      </c>
      <c r="S32" s="2"/>
      <c r="T32" s="2">
        <v>0</v>
      </c>
      <c r="U32" s="7">
        <v>12.32</v>
      </c>
      <c r="V32" s="7">
        <v>7.39</v>
      </c>
      <c r="W32" s="7">
        <v>0</v>
      </c>
      <c r="X32" s="7">
        <v>0</v>
      </c>
      <c r="Y32" s="7">
        <v>0</v>
      </c>
      <c r="AB32" s="7">
        <v>21.92</v>
      </c>
      <c r="AC32" s="7">
        <v>105.07</v>
      </c>
      <c r="AD32" s="7">
        <v>104.08</v>
      </c>
      <c r="AE32" s="7">
        <v>89.5</v>
      </c>
      <c r="AF32" s="16">
        <v>94.02</v>
      </c>
      <c r="AG32" s="16">
        <v>76.430000000000007</v>
      </c>
      <c r="AH32" s="16">
        <v>60.2</v>
      </c>
      <c r="AI32" s="16"/>
    </row>
    <row r="33" spans="1:35" x14ac:dyDescent="0.2">
      <c r="A33" s="5">
        <v>2020</v>
      </c>
      <c r="B33" s="2" t="s">
        <v>746</v>
      </c>
      <c r="C33" s="2" t="s">
        <v>394</v>
      </c>
      <c r="D33" s="2" t="s">
        <v>673</v>
      </c>
      <c r="E33" s="2">
        <v>6282465</v>
      </c>
      <c r="F33" s="2">
        <v>0</v>
      </c>
      <c r="G33" s="2">
        <v>0</v>
      </c>
      <c r="H33" s="2">
        <v>34623912</v>
      </c>
      <c r="S33" s="2"/>
      <c r="T33" s="2">
        <v>0</v>
      </c>
      <c r="U33" s="7">
        <v>12.61</v>
      </c>
      <c r="V33" s="7">
        <v>7.33</v>
      </c>
      <c r="W33" s="7">
        <v>0</v>
      </c>
      <c r="X33" s="7">
        <v>0</v>
      </c>
      <c r="Y33" s="7">
        <v>0</v>
      </c>
      <c r="AB33" s="7">
        <v>40.64</v>
      </c>
      <c r="AC33" s="7">
        <v>109.9</v>
      </c>
      <c r="AD33" s="7">
        <v>105.65</v>
      </c>
      <c r="AE33" s="7">
        <v>118.21</v>
      </c>
      <c r="AF33" s="16">
        <v>96.65</v>
      </c>
      <c r="AG33" s="16">
        <v>74.2</v>
      </c>
      <c r="AH33" s="16">
        <v>76.959999999999994</v>
      </c>
      <c r="AI33" s="16"/>
    </row>
    <row r="34" spans="1:35" x14ac:dyDescent="0.2">
      <c r="A34" s="5">
        <v>2020</v>
      </c>
      <c r="B34" s="2" t="s">
        <v>746</v>
      </c>
      <c r="C34" s="2" t="s">
        <v>395</v>
      </c>
      <c r="D34" s="2" t="s">
        <v>673</v>
      </c>
      <c r="E34" s="2">
        <v>42490384</v>
      </c>
      <c r="F34" s="2">
        <v>0</v>
      </c>
      <c r="G34" s="2">
        <v>0</v>
      </c>
      <c r="H34" s="2">
        <v>87180694</v>
      </c>
      <c r="S34" s="2"/>
      <c r="T34" s="2">
        <v>0</v>
      </c>
      <c r="U34" s="7">
        <v>14.15</v>
      </c>
      <c r="V34" s="7">
        <v>5.93</v>
      </c>
      <c r="W34" s="7">
        <v>0</v>
      </c>
      <c r="X34" s="7">
        <v>0</v>
      </c>
      <c r="Y34" s="7">
        <v>0</v>
      </c>
      <c r="AB34" s="7">
        <v>43.53</v>
      </c>
      <c r="AC34" s="7">
        <v>106.8</v>
      </c>
      <c r="AD34" s="7">
        <v>109.7</v>
      </c>
      <c r="AE34" s="7">
        <v>107.52</v>
      </c>
      <c r="AF34" s="16">
        <v>94.29</v>
      </c>
      <c r="AG34" s="16">
        <v>71.760000000000005</v>
      </c>
      <c r="AH34" s="16">
        <v>65.44</v>
      </c>
      <c r="AI34" s="16"/>
    </row>
    <row r="35" spans="1:35" x14ac:dyDescent="0.2">
      <c r="A35" s="5">
        <v>2020</v>
      </c>
      <c r="B35" s="2" t="s">
        <v>746</v>
      </c>
      <c r="C35" s="2" t="s">
        <v>747</v>
      </c>
      <c r="D35" s="2" t="s">
        <v>673</v>
      </c>
      <c r="E35" s="2">
        <v>5122901</v>
      </c>
      <c r="F35" s="2">
        <v>0</v>
      </c>
      <c r="G35" s="2">
        <v>305000</v>
      </c>
      <c r="H35" s="2">
        <v>33885798</v>
      </c>
      <c r="S35" s="2"/>
      <c r="T35" s="2">
        <v>0</v>
      </c>
      <c r="U35" s="7">
        <v>12.51</v>
      </c>
      <c r="V35" s="7">
        <v>9.3000000000000007</v>
      </c>
      <c r="W35" s="7">
        <v>0</v>
      </c>
      <c r="X35" s="7">
        <v>0</v>
      </c>
      <c r="Y35" s="7">
        <v>0</v>
      </c>
      <c r="AB35" s="7">
        <v>50.84</v>
      </c>
      <c r="AC35" s="7">
        <v>104.38</v>
      </c>
      <c r="AD35" s="7">
        <v>100.27</v>
      </c>
      <c r="AE35" s="7">
        <v>111.35</v>
      </c>
      <c r="AF35" s="16">
        <v>94.62</v>
      </c>
      <c r="AG35" s="16">
        <v>78.680000000000007</v>
      </c>
      <c r="AH35" s="16">
        <v>76.010000000000005</v>
      </c>
      <c r="AI35" s="16"/>
    </row>
    <row r="36" spans="1:35" x14ac:dyDescent="0.2">
      <c r="A36" s="5">
        <v>2020</v>
      </c>
      <c r="B36" s="2" t="s">
        <v>746</v>
      </c>
      <c r="C36" s="2" t="s">
        <v>728</v>
      </c>
      <c r="D36" s="2" t="s">
        <v>673</v>
      </c>
      <c r="E36" s="2">
        <v>15601003</v>
      </c>
      <c r="F36" s="2">
        <v>0</v>
      </c>
      <c r="G36" s="2">
        <v>0</v>
      </c>
      <c r="H36" s="2">
        <v>65943374</v>
      </c>
      <c r="S36" s="2"/>
      <c r="T36" s="2">
        <v>0</v>
      </c>
      <c r="U36" s="7">
        <v>12.74</v>
      </c>
      <c r="V36" s="7">
        <v>6.48</v>
      </c>
      <c r="W36" s="7">
        <v>0</v>
      </c>
      <c r="X36" s="7">
        <v>0</v>
      </c>
      <c r="Y36" s="7">
        <v>0</v>
      </c>
      <c r="AB36" s="7">
        <v>21.7</v>
      </c>
      <c r="AC36" s="7">
        <v>100.71</v>
      </c>
      <c r="AD36" s="7">
        <v>101.15</v>
      </c>
      <c r="AE36" s="7">
        <v>117.61</v>
      </c>
      <c r="AF36" s="16">
        <v>88.59</v>
      </c>
      <c r="AG36" s="16">
        <v>64.790000000000006</v>
      </c>
      <c r="AH36" s="16">
        <v>69.17</v>
      </c>
      <c r="AI36" s="16"/>
    </row>
    <row r="37" spans="1:35" x14ac:dyDescent="0.2">
      <c r="A37" s="5">
        <v>2020</v>
      </c>
      <c r="B37" s="2" t="s">
        <v>746</v>
      </c>
      <c r="C37" s="2" t="s">
        <v>398</v>
      </c>
      <c r="D37" s="2" t="s">
        <v>673</v>
      </c>
      <c r="E37" s="2">
        <v>23714938</v>
      </c>
      <c r="F37" s="2">
        <v>0</v>
      </c>
      <c r="G37" s="2">
        <v>0</v>
      </c>
      <c r="H37" s="2">
        <v>30960023</v>
      </c>
      <c r="S37" s="2"/>
      <c r="T37" s="2">
        <v>0</v>
      </c>
      <c r="U37" s="7">
        <v>14.2</v>
      </c>
      <c r="V37" s="7">
        <v>8.5399999999999991</v>
      </c>
      <c r="W37" s="7">
        <v>0</v>
      </c>
      <c r="X37" s="7">
        <v>0</v>
      </c>
      <c r="Y37" s="7">
        <v>0</v>
      </c>
      <c r="AB37" s="7">
        <v>28.12</v>
      </c>
      <c r="AC37" s="7">
        <v>103.68</v>
      </c>
      <c r="AD37" s="7">
        <v>102.28</v>
      </c>
      <c r="AE37" s="7">
        <v>106.84</v>
      </c>
      <c r="AF37" s="16">
        <v>90.85</v>
      </c>
      <c r="AG37" s="16">
        <v>67.72</v>
      </c>
      <c r="AH37" s="16">
        <v>67.69</v>
      </c>
      <c r="AI37" s="16"/>
    </row>
    <row r="38" spans="1:35" x14ac:dyDescent="0.2">
      <c r="A38" s="5">
        <v>2020</v>
      </c>
      <c r="B38" s="2" t="s">
        <v>746</v>
      </c>
      <c r="C38" s="2" t="s">
        <v>729</v>
      </c>
      <c r="D38" s="2" t="s">
        <v>673</v>
      </c>
      <c r="E38" s="2">
        <v>19355382</v>
      </c>
      <c r="F38" s="2">
        <v>0</v>
      </c>
      <c r="G38" s="2">
        <v>0</v>
      </c>
      <c r="H38" s="2">
        <v>51320445</v>
      </c>
      <c r="S38" s="2"/>
      <c r="T38" s="2">
        <v>0</v>
      </c>
      <c r="U38" s="7">
        <v>12.8</v>
      </c>
      <c r="V38" s="7">
        <v>8.02</v>
      </c>
      <c r="W38" s="7">
        <v>0</v>
      </c>
      <c r="X38" s="7">
        <v>0</v>
      </c>
      <c r="Y38" s="7">
        <v>0</v>
      </c>
      <c r="AB38" s="7">
        <v>27.85</v>
      </c>
      <c r="AC38" s="7">
        <v>101.52</v>
      </c>
      <c r="AD38" s="7">
        <v>103.88</v>
      </c>
      <c r="AE38" s="7">
        <v>120.53</v>
      </c>
      <c r="AF38" s="16">
        <v>89.02</v>
      </c>
      <c r="AG38" s="16">
        <v>68.760000000000005</v>
      </c>
      <c r="AH38" s="16">
        <v>67.02</v>
      </c>
      <c r="AI38" s="16"/>
    </row>
    <row r="39" spans="1:35" x14ac:dyDescent="0.2">
      <c r="A39" s="5">
        <v>2020</v>
      </c>
      <c r="B39" s="2" t="s">
        <v>746</v>
      </c>
      <c r="C39" s="2" t="s">
        <v>730</v>
      </c>
      <c r="D39" s="2" t="s">
        <v>673</v>
      </c>
      <c r="E39" s="2">
        <v>8887403</v>
      </c>
      <c r="F39" s="2">
        <v>0</v>
      </c>
      <c r="G39" s="2">
        <v>1140497</v>
      </c>
      <c r="H39" s="2">
        <v>20382592</v>
      </c>
      <c r="S39" s="2"/>
      <c r="T39" s="2">
        <v>0</v>
      </c>
      <c r="U39" s="7">
        <v>11.67</v>
      </c>
      <c r="V39" s="7">
        <v>7.92</v>
      </c>
      <c r="W39" s="7">
        <v>0</v>
      </c>
      <c r="X39" s="7">
        <v>0</v>
      </c>
      <c r="Y39" s="7">
        <v>0</v>
      </c>
      <c r="AB39" s="7">
        <v>26.71</v>
      </c>
      <c r="AC39" s="7">
        <v>101.97</v>
      </c>
      <c r="AD39" s="7">
        <v>107.07</v>
      </c>
      <c r="AE39" s="7">
        <v>101.85</v>
      </c>
      <c r="AF39" s="16">
        <v>89.37</v>
      </c>
      <c r="AG39" s="16">
        <v>75.36</v>
      </c>
      <c r="AH39" s="16">
        <v>67.069999999999993</v>
      </c>
      <c r="AI39" s="16"/>
    </row>
    <row r="40" spans="1:35" x14ac:dyDescent="0.2">
      <c r="A40" s="5">
        <v>2020</v>
      </c>
      <c r="B40" s="2" t="s">
        <v>746</v>
      </c>
      <c r="C40" s="2" t="s">
        <v>401</v>
      </c>
      <c r="D40" s="2" t="s">
        <v>673</v>
      </c>
      <c r="E40" s="2">
        <v>9041033</v>
      </c>
      <c r="F40" s="2">
        <v>0</v>
      </c>
      <c r="G40" s="2">
        <v>0</v>
      </c>
      <c r="H40" s="2">
        <v>28441681</v>
      </c>
      <c r="S40" s="2"/>
      <c r="T40" s="2">
        <v>0</v>
      </c>
      <c r="U40" s="7">
        <v>12.79</v>
      </c>
      <c r="V40" s="7">
        <v>6.4</v>
      </c>
      <c r="W40" s="7">
        <v>0</v>
      </c>
      <c r="X40" s="7">
        <v>0</v>
      </c>
      <c r="Y40" s="7">
        <v>0</v>
      </c>
      <c r="AB40" s="7">
        <v>34.200000000000003</v>
      </c>
      <c r="AC40" s="7">
        <v>94.94</v>
      </c>
      <c r="AD40" s="7">
        <v>106.99</v>
      </c>
      <c r="AE40" s="7">
        <v>120.27</v>
      </c>
      <c r="AF40" s="16">
        <v>84.05</v>
      </c>
      <c r="AG40" s="16">
        <v>72.27</v>
      </c>
      <c r="AH40" s="16">
        <v>82.4</v>
      </c>
      <c r="AI40" s="16"/>
    </row>
    <row r="41" spans="1:35" x14ac:dyDescent="0.2">
      <c r="A41" s="5">
        <v>2020</v>
      </c>
      <c r="B41" s="2" t="s">
        <v>746</v>
      </c>
      <c r="C41" s="2" t="s">
        <v>731</v>
      </c>
      <c r="D41" s="2" t="s">
        <v>673</v>
      </c>
      <c r="E41" s="2">
        <v>17414646</v>
      </c>
      <c r="F41" s="2">
        <v>0</v>
      </c>
      <c r="G41" s="2">
        <v>0</v>
      </c>
      <c r="H41" s="2">
        <v>23898842</v>
      </c>
      <c r="S41" s="2"/>
      <c r="T41" s="2">
        <v>0</v>
      </c>
      <c r="U41" s="7">
        <v>11.91</v>
      </c>
      <c r="V41" s="7">
        <v>7.81</v>
      </c>
      <c r="W41" s="7">
        <v>0</v>
      </c>
      <c r="X41" s="7">
        <v>0</v>
      </c>
      <c r="Y41" s="7">
        <v>0</v>
      </c>
      <c r="AB41" s="7">
        <v>77.349999999999994</v>
      </c>
      <c r="AC41" s="7">
        <v>109.09</v>
      </c>
      <c r="AD41" s="7">
        <v>104.59</v>
      </c>
      <c r="AE41" s="7">
        <v>143.62</v>
      </c>
      <c r="AF41" s="16">
        <v>93.1</v>
      </c>
      <c r="AG41" s="16">
        <v>73.48</v>
      </c>
      <c r="AH41" s="16">
        <v>93.04</v>
      </c>
      <c r="AI41" s="16"/>
    </row>
    <row r="42" spans="1:35" x14ac:dyDescent="0.2">
      <c r="A42" s="5">
        <v>2020</v>
      </c>
      <c r="B42" s="2" t="s">
        <v>746</v>
      </c>
      <c r="C42" s="2" t="s">
        <v>732</v>
      </c>
      <c r="D42" s="2" t="s">
        <v>673</v>
      </c>
      <c r="E42" s="2">
        <v>16889238</v>
      </c>
      <c r="F42" s="2">
        <v>0</v>
      </c>
      <c r="G42" s="2">
        <v>0</v>
      </c>
      <c r="H42" s="2">
        <v>34589915</v>
      </c>
      <c r="S42" s="2"/>
      <c r="T42" s="2">
        <v>0</v>
      </c>
      <c r="U42" s="7">
        <v>12.27</v>
      </c>
      <c r="V42" s="7">
        <v>8.24</v>
      </c>
      <c r="W42" s="7">
        <v>0</v>
      </c>
      <c r="X42" s="7">
        <v>0</v>
      </c>
      <c r="Y42" s="7">
        <v>0</v>
      </c>
      <c r="AB42" s="7">
        <v>65.150000000000006</v>
      </c>
      <c r="AC42" s="7">
        <v>99.46</v>
      </c>
      <c r="AD42" s="7">
        <v>101.43</v>
      </c>
      <c r="AE42" s="7">
        <v>106.63</v>
      </c>
      <c r="AF42" s="16">
        <v>88.87</v>
      </c>
      <c r="AG42" s="16">
        <v>68.81</v>
      </c>
      <c r="AH42" s="16">
        <v>61.06</v>
      </c>
      <c r="AI42" s="16"/>
    </row>
    <row r="43" spans="1:35" x14ac:dyDescent="0.2">
      <c r="A43" s="5">
        <v>2020</v>
      </c>
      <c r="B43" s="2" t="s">
        <v>746</v>
      </c>
      <c r="C43" s="2" t="s">
        <v>733</v>
      </c>
      <c r="D43" s="2" t="s">
        <v>673</v>
      </c>
      <c r="E43" s="2">
        <v>12707531</v>
      </c>
      <c r="F43" s="2">
        <v>0</v>
      </c>
      <c r="G43" s="2">
        <v>0</v>
      </c>
      <c r="H43" s="2">
        <v>17306438</v>
      </c>
      <c r="S43" s="2"/>
      <c r="T43" s="2">
        <v>0</v>
      </c>
      <c r="U43" s="7">
        <v>11.59</v>
      </c>
      <c r="V43" s="7">
        <v>7.42</v>
      </c>
      <c r="W43" s="7">
        <v>0</v>
      </c>
      <c r="X43" s="7">
        <v>0</v>
      </c>
      <c r="Y43" s="7">
        <v>0</v>
      </c>
      <c r="AB43" s="7">
        <v>42.64</v>
      </c>
      <c r="AC43" s="7">
        <v>100.86</v>
      </c>
      <c r="AD43" s="7">
        <v>101.88</v>
      </c>
      <c r="AE43" s="7">
        <v>115.18</v>
      </c>
      <c r="AF43" s="16">
        <v>87.4</v>
      </c>
      <c r="AG43" s="16">
        <v>67.02</v>
      </c>
      <c r="AH43" s="16">
        <v>63.61</v>
      </c>
      <c r="AI43" s="16"/>
    </row>
    <row r="44" spans="1:35" x14ac:dyDescent="0.2">
      <c r="A44" s="5">
        <v>2020</v>
      </c>
      <c r="B44" s="2" t="s">
        <v>746</v>
      </c>
      <c r="C44" s="2" t="s">
        <v>734</v>
      </c>
      <c r="D44" s="2" t="s">
        <v>673</v>
      </c>
      <c r="E44" s="2">
        <v>8728042</v>
      </c>
      <c r="F44" s="2">
        <v>0</v>
      </c>
      <c r="G44" s="2">
        <v>0</v>
      </c>
      <c r="H44" s="2">
        <v>16046335</v>
      </c>
      <c r="S44" s="2"/>
      <c r="T44" s="2">
        <v>0</v>
      </c>
      <c r="U44" s="7">
        <v>12.29</v>
      </c>
      <c r="V44" s="7">
        <v>8.51</v>
      </c>
      <c r="W44" s="7">
        <v>0</v>
      </c>
      <c r="X44" s="7">
        <v>0</v>
      </c>
      <c r="Y44" s="7">
        <v>0</v>
      </c>
      <c r="AB44" s="7">
        <v>46.48</v>
      </c>
      <c r="AC44" s="7">
        <v>100.65</v>
      </c>
      <c r="AD44" s="7">
        <v>101.8</v>
      </c>
      <c r="AE44" s="7">
        <v>92.2</v>
      </c>
      <c r="AF44" s="16">
        <v>88.9</v>
      </c>
      <c r="AG44" s="16">
        <v>77.28</v>
      </c>
      <c r="AH44" s="16">
        <v>65.819999999999993</v>
      </c>
      <c r="AI44" s="16"/>
    </row>
    <row r="45" spans="1:35" x14ac:dyDescent="0.2">
      <c r="A45" s="5">
        <v>2020</v>
      </c>
      <c r="B45" s="2" t="s">
        <v>626</v>
      </c>
      <c r="C45" s="2" t="s">
        <v>735</v>
      </c>
      <c r="D45" s="2" t="s">
        <v>673</v>
      </c>
      <c r="E45" s="2">
        <v>9607547</v>
      </c>
      <c r="F45" s="2">
        <v>0</v>
      </c>
      <c r="G45" s="2">
        <v>2306138</v>
      </c>
      <c r="H45" s="2">
        <v>33243108</v>
      </c>
      <c r="S45" s="2"/>
      <c r="T45" s="2">
        <v>0</v>
      </c>
      <c r="U45" s="7">
        <v>14.37</v>
      </c>
      <c r="V45" s="7">
        <v>7.64</v>
      </c>
      <c r="W45" s="7">
        <v>0</v>
      </c>
      <c r="X45" s="7">
        <v>0</v>
      </c>
      <c r="Y45" s="7">
        <v>0</v>
      </c>
      <c r="AB45" s="7">
        <v>39.65</v>
      </c>
      <c r="AC45" s="7">
        <v>92.06</v>
      </c>
      <c r="AD45" s="7">
        <v>102.91</v>
      </c>
      <c r="AE45" s="7">
        <v>122.42</v>
      </c>
      <c r="AF45" s="16">
        <v>79.36</v>
      </c>
      <c r="AG45" s="16">
        <v>67.36</v>
      </c>
      <c r="AH45" s="16">
        <v>76.42</v>
      </c>
      <c r="AI45" s="16"/>
    </row>
    <row r="46" spans="1:35" x14ac:dyDescent="0.2">
      <c r="A46" s="5">
        <v>2020</v>
      </c>
      <c r="B46" s="2" t="s">
        <v>626</v>
      </c>
      <c r="C46" s="2" t="s">
        <v>736</v>
      </c>
      <c r="D46" s="2" t="s">
        <v>673</v>
      </c>
      <c r="E46" s="2">
        <v>10341293</v>
      </c>
      <c r="F46" s="2">
        <v>0</v>
      </c>
      <c r="G46" s="2">
        <v>1019613</v>
      </c>
      <c r="H46" s="2">
        <v>27649942</v>
      </c>
      <c r="S46" s="2"/>
      <c r="T46" s="2">
        <v>0</v>
      </c>
      <c r="U46" s="7">
        <v>13.65</v>
      </c>
      <c r="V46" s="7">
        <v>7.06</v>
      </c>
      <c r="W46" s="7">
        <v>0</v>
      </c>
      <c r="X46" s="7">
        <v>0</v>
      </c>
      <c r="Y46" s="7">
        <v>0</v>
      </c>
      <c r="AB46" s="7">
        <v>11.25</v>
      </c>
      <c r="AC46" s="7">
        <v>96.67</v>
      </c>
      <c r="AD46" s="7">
        <v>100</v>
      </c>
      <c r="AE46" s="7">
        <v>88.69</v>
      </c>
      <c r="AF46" s="16">
        <v>82.03</v>
      </c>
      <c r="AG46" s="16">
        <v>68.819999999999993</v>
      </c>
      <c r="AH46" s="16">
        <v>57.91</v>
      </c>
      <c r="AI46" s="16"/>
    </row>
    <row r="47" spans="1:35" x14ac:dyDescent="0.2">
      <c r="A47" s="5">
        <v>2020</v>
      </c>
      <c r="B47" s="2" t="s">
        <v>626</v>
      </c>
      <c r="C47" s="2" t="s">
        <v>737</v>
      </c>
      <c r="D47" s="2" t="s">
        <v>673</v>
      </c>
      <c r="E47" s="2">
        <v>17511689</v>
      </c>
      <c r="F47" s="2">
        <v>0</v>
      </c>
      <c r="G47" s="2">
        <v>2860771</v>
      </c>
      <c r="H47" s="2">
        <v>37500128</v>
      </c>
      <c r="S47" s="2"/>
      <c r="T47" s="2">
        <v>0</v>
      </c>
      <c r="U47" s="7">
        <v>13.71</v>
      </c>
      <c r="V47" s="7">
        <v>7.6</v>
      </c>
      <c r="W47" s="7">
        <v>0</v>
      </c>
      <c r="X47" s="7">
        <v>0</v>
      </c>
      <c r="Y47" s="7">
        <v>0</v>
      </c>
      <c r="AB47" s="7">
        <v>45.18</v>
      </c>
      <c r="AC47" s="7">
        <v>106.41</v>
      </c>
      <c r="AD47" s="7">
        <v>108.2</v>
      </c>
      <c r="AE47" s="7">
        <v>107.67</v>
      </c>
      <c r="AF47" s="16">
        <v>87.59</v>
      </c>
      <c r="AG47" s="16">
        <v>72.599999999999994</v>
      </c>
      <c r="AH47" s="16">
        <v>72.260000000000005</v>
      </c>
      <c r="AI47" s="16"/>
    </row>
    <row r="48" spans="1:35" x14ac:dyDescent="0.2">
      <c r="A48" s="5">
        <v>2020</v>
      </c>
      <c r="B48" s="2" t="s">
        <v>626</v>
      </c>
      <c r="C48" s="2" t="s">
        <v>630</v>
      </c>
      <c r="D48" s="2" t="s">
        <v>673</v>
      </c>
      <c r="E48" s="2">
        <v>19596142</v>
      </c>
      <c r="F48" s="2">
        <v>0</v>
      </c>
      <c r="G48" s="2">
        <v>0</v>
      </c>
      <c r="H48" s="2">
        <v>27465871</v>
      </c>
      <c r="S48" s="2"/>
      <c r="T48" s="2">
        <v>0</v>
      </c>
      <c r="U48" s="7">
        <v>14.38</v>
      </c>
      <c r="V48" s="7">
        <v>6.69</v>
      </c>
      <c r="W48" s="7">
        <v>0</v>
      </c>
      <c r="X48" s="7">
        <v>0</v>
      </c>
      <c r="Y48" s="7">
        <v>0</v>
      </c>
      <c r="AB48" s="7">
        <v>28.23</v>
      </c>
      <c r="AC48" s="7">
        <v>95.05</v>
      </c>
      <c r="AD48" s="7">
        <v>104.36</v>
      </c>
      <c r="AE48" s="7">
        <v>110.19</v>
      </c>
      <c r="AF48" s="16">
        <v>83.11</v>
      </c>
      <c r="AG48" s="16">
        <v>72.2</v>
      </c>
      <c r="AH48" s="16">
        <v>75</v>
      </c>
      <c r="AI48" s="16"/>
    </row>
    <row r="49" spans="1:35" x14ac:dyDescent="0.2">
      <c r="A49" s="5">
        <v>2020</v>
      </c>
      <c r="B49" s="2" t="s">
        <v>626</v>
      </c>
      <c r="C49" s="2" t="s">
        <v>738</v>
      </c>
      <c r="D49" s="2" t="s">
        <v>673</v>
      </c>
      <c r="E49" s="2">
        <v>23505429</v>
      </c>
      <c r="F49" s="2">
        <v>0</v>
      </c>
      <c r="G49" s="2">
        <v>4741173</v>
      </c>
      <c r="H49" s="2">
        <v>11933541</v>
      </c>
      <c r="S49" s="2"/>
      <c r="T49" s="2">
        <v>0</v>
      </c>
      <c r="U49" s="7">
        <v>12.03</v>
      </c>
      <c r="V49" s="7">
        <v>7.4</v>
      </c>
      <c r="W49" s="7">
        <v>0</v>
      </c>
      <c r="X49" s="7">
        <v>0</v>
      </c>
      <c r="Y49" s="7">
        <v>0</v>
      </c>
      <c r="AB49" s="7">
        <v>56.84</v>
      </c>
      <c r="AC49" s="7">
        <v>109.2</v>
      </c>
      <c r="AD49" s="7">
        <v>94.66</v>
      </c>
      <c r="AE49" s="7">
        <v>97.56</v>
      </c>
      <c r="AF49" s="16">
        <v>86.13</v>
      </c>
      <c r="AG49" s="16">
        <v>59.67</v>
      </c>
      <c r="AH49" s="16">
        <v>60.6</v>
      </c>
      <c r="AI49" s="16"/>
    </row>
    <row r="50" spans="1:35" x14ac:dyDescent="0.2">
      <c r="A50" s="5">
        <v>2020</v>
      </c>
      <c r="B50" s="2" t="s">
        <v>626</v>
      </c>
      <c r="C50" s="2" t="s">
        <v>739</v>
      </c>
      <c r="D50" s="2" t="s">
        <v>673</v>
      </c>
      <c r="E50" s="2">
        <v>19347995</v>
      </c>
      <c r="F50" s="2">
        <v>0</v>
      </c>
      <c r="G50" s="2">
        <v>3849633</v>
      </c>
      <c r="H50" s="2">
        <v>20586955</v>
      </c>
      <c r="S50" s="2"/>
      <c r="T50" s="2">
        <v>0</v>
      </c>
      <c r="U50" s="7">
        <v>13.16</v>
      </c>
      <c r="V50" s="7">
        <v>7.54</v>
      </c>
      <c r="W50" s="7">
        <v>0</v>
      </c>
      <c r="X50" s="7">
        <v>0</v>
      </c>
      <c r="Y50" s="7">
        <v>0</v>
      </c>
      <c r="AB50" s="7">
        <v>48.16</v>
      </c>
      <c r="AC50" s="7">
        <v>107.3</v>
      </c>
      <c r="AD50" s="7">
        <v>84.22</v>
      </c>
      <c r="AE50" s="7">
        <v>77.709999999999994</v>
      </c>
      <c r="AF50" s="16">
        <v>74.19</v>
      </c>
      <c r="AG50" s="16">
        <v>48.02</v>
      </c>
      <c r="AH50" s="16">
        <v>42.62</v>
      </c>
      <c r="AI50" s="16"/>
    </row>
    <row r="51" spans="1:35" x14ac:dyDescent="0.2">
      <c r="A51" s="5">
        <v>2020</v>
      </c>
      <c r="B51" s="2" t="s">
        <v>626</v>
      </c>
      <c r="C51" s="2" t="s">
        <v>740</v>
      </c>
      <c r="D51" s="2" t="s">
        <v>673</v>
      </c>
      <c r="E51" s="2">
        <v>27182252</v>
      </c>
      <c r="F51" s="2">
        <v>0</v>
      </c>
      <c r="G51" s="2">
        <v>3904400</v>
      </c>
      <c r="H51" s="2">
        <v>9888795</v>
      </c>
      <c r="S51" s="2"/>
      <c r="T51" s="2">
        <v>0</v>
      </c>
      <c r="U51" s="7">
        <v>12.31</v>
      </c>
      <c r="V51" s="7">
        <v>6.11</v>
      </c>
      <c r="W51" s="7">
        <v>0</v>
      </c>
      <c r="X51" s="7">
        <v>0</v>
      </c>
      <c r="Y51" s="7">
        <v>0</v>
      </c>
      <c r="AB51" s="7">
        <v>62.83</v>
      </c>
      <c r="AC51" s="7">
        <v>98.31</v>
      </c>
      <c r="AD51" s="7">
        <v>99.02</v>
      </c>
      <c r="AE51" s="7">
        <v>83.75</v>
      </c>
      <c r="AF51" s="16">
        <v>78.260000000000005</v>
      </c>
      <c r="AG51" s="16">
        <v>65.010000000000005</v>
      </c>
      <c r="AH51" s="16">
        <v>54.27</v>
      </c>
      <c r="AI51" s="16"/>
    </row>
    <row r="52" spans="1:35" x14ac:dyDescent="0.2">
      <c r="A52" s="5">
        <v>2020</v>
      </c>
      <c r="B52" s="2" t="s">
        <v>626</v>
      </c>
      <c r="C52" s="2" t="s">
        <v>741</v>
      </c>
      <c r="D52" s="2" t="s">
        <v>673</v>
      </c>
      <c r="E52" s="2">
        <v>13646687</v>
      </c>
      <c r="F52" s="2">
        <v>0</v>
      </c>
      <c r="G52" s="2">
        <v>2397043</v>
      </c>
      <c r="H52" s="2">
        <v>5712717</v>
      </c>
      <c r="S52" s="2"/>
      <c r="T52" s="2">
        <v>0</v>
      </c>
      <c r="U52" s="7">
        <v>11.48</v>
      </c>
      <c r="V52" s="7">
        <v>4.8499999999999996</v>
      </c>
      <c r="W52" s="7">
        <v>0</v>
      </c>
      <c r="X52" s="7">
        <v>0</v>
      </c>
      <c r="Y52" s="7">
        <v>0</v>
      </c>
      <c r="AB52" s="7">
        <v>119.31</v>
      </c>
      <c r="AC52" s="7">
        <v>103.76</v>
      </c>
      <c r="AD52" s="7">
        <v>103.44</v>
      </c>
      <c r="AE52" s="7">
        <v>92.53</v>
      </c>
      <c r="AF52" s="16">
        <v>85.5</v>
      </c>
      <c r="AG52" s="16">
        <v>60.46</v>
      </c>
      <c r="AH52" s="16">
        <v>58.14</v>
      </c>
      <c r="AI52" s="16"/>
    </row>
    <row r="53" spans="1:35" x14ac:dyDescent="0.2">
      <c r="A53" s="5">
        <v>2020</v>
      </c>
      <c r="B53" s="2" t="s">
        <v>626</v>
      </c>
      <c r="C53" s="2" t="s">
        <v>742</v>
      </c>
      <c r="D53" s="2" t="s">
        <v>673</v>
      </c>
      <c r="E53" s="2">
        <v>7530972</v>
      </c>
      <c r="F53" s="2">
        <v>0</v>
      </c>
      <c r="G53" s="2">
        <v>2365910</v>
      </c>
      <c r="H53" s="2">
        <v>12463113</v>
      </c>
      <c r="S53" s="2"/>
      <c r="T53" s="2">
        <v>0</v>
      </c>
      <c r="U53" s="7">
        <v>12.13</v>
      </c>
      <c r="V53" s="7">
        <v>10.5</v>
      </c>
      <c r="W53" s="7">
        <v>0</v>
      </c>
      <c r="X53" s="7">
        <v>0</v>
      </c>
      <c r="Y53" s="7">
        <v>0</v>
      </c>
      <c r="AB53" s="7">
        <v>42</v>
      </c>
      <c r="AC53" s="7">
        <v>108.68</v>
      </c>
      <c r="AD53" s="7">
        <v>105.04</v>
      </c>
      <c r="AE53" s="7">
        <v>107.49</v>
      </c>
      <c r="AF53" s="16">
        <v>85.46</v>
      </c>
      <c r="AG53" s="16">
        <v>62.2</v>
      </c>
      <c r="AH53" s="16">
        <v>67.709999999999994</v>
      </c>
      <c r="AI53" s="16"/>
    </row>
    <row r="54" spans="1:35" x14ac:dyDescent="0.2">
      <c r="A54" s="5">
        <v>2020</v>
      </c>
      <c r="B54" s="2" t="s">
        <v>626</v>
      </c>
      <c r="C54" s="2" t="s">
        <v>743</v>
      </c>
      <c r="D54" s="2" t="s">
        <v>673</v>
      </c>
      <c r="E54" s="2">
        <v>21791150</v>
      </c>
      <c r="F54" s="2">
        <v>0</v>
      </c>
      <c r="G54" s="2">
        <v>1034227</v>
      </c>
      <c r="H54" s="2">
        <v>10193198</v>
      </c>
      <c r="S54" s="2"/>
      <c r="T54" s="2">
        <v>0</v>
      </c>
      <c r="U54" s="7">
        <v>13.21</v>
      </c>
      <c r="V54" s="7">
        <v>6.46</v>
      </c>
      <c r="W54" s="7">
        <v>0</v>
      </c>
      <c r="X54" s="7">
        <v>0</v>
      </c>
      <c r="Y54" s="7">
        <v>0</v>
      </c>
      <c r="AB54" s="7">
        <v>18.989999999999998</v>
      </c>
      <c r="AC54" s="7">
        <v>95.14</v>
      </c>
      <c r="AD54" s="7">
        <v>69.08</v>
      </c>
      <c r="AE54" s="7">
        <v>52.57</v>
      </c>
      <c r="AF54" s="16">
        <v>73.98</v>
      </c>
      <c r="AG54" s="16">
        <v>43.46</v>
      </c>
      <c r="AH54" s="16">
        <v>32.119999999999997</v>
      </c>
      <c r="AI54" s="16"/>
    </row>
    <row r="55" spans="1:35" x14ac:dyDescent="0.2">
      <c r="A55" s="5">
        <v>2020</v>
      </c>
      <c r="B55" s="2" t="s">
        <v>626</v>
      </c>
      <c r="C55" s="2" t="s">
        <v>744</v>
      </c>
      <c r="D55" s="2" t="s">
        <v>673</v>
      </c>
      <c r="E55" s="2">
        <v>23448648</v>
      </c>
      <c r="F55" s="2">
        <v>0</v>
      </c>
      <c r="G55" s="2">
        <v>7600000</v>
      </c>
      <c r="H55" s="2">
        <v>5805944</v>
      </c>
      <c r="S55" s="2"/>
      <c r="T55" s="2">
        <v>0</v>
      </c>
      <c r="U55" s="7">
        <v>11.91</v>
      </c>
      <c r="V55" s="7">
        <v>5.71</v>
      </c>
      <c r="W55" s="7">
        <v>0</v>
      </c>
      <c r="X55" s="7">
        <v>0</v>
      </c>
      <c r="Y55" s="7">
        <v>0</v>
      </c>
      <c r="AB55" s="7">
        <v>79.19</v>
      </c>
      <c r="AC55" s="7">
        <v>102.34</v>
      </c>
      <c r="AD55" s="7">
        <v>97.11</v>
      </c>
      <c r="AE55" s="7">
        <v>78.3</v>
      </c>
      <c r="AF55" s="16">
        <v>73.41</v>
      </c>
      <c r="AG55" s="16">
        <v>53.77</v>
      </c>
      <c r="AH55" s="16">
        <v>30.45</v>
      </c>
      <c r="AI55" s="16"/>
    </row>
    <row r="56" spans="1:35" x14ac:dyDescent="0.2">
      <c r="A56" s="5">
        <v>2020</v>
      </c>
      <c r="B56" s="2" t="s">
        <v>626</v>
      </c>
      <c r="C56" s="2" t="s">
        <v>745</v>
      </c>
      <c r="D56" s="2" t="s">
        <v>673</v>
      </c>
      <c r="E56" s="2">
        <v>8937493</v>
      </c>
      <c r="F56" s="2">
        <v>0</v>
      </c>
      <c r="G56" s="2">
        <v>1341404</v>
      </c>
      <c r="H56" s="2">
        <v>1884048</v>
      </c>
      <c r="S56" s="2"/>
      <c r="T56" s="2">
        <v>0</v>
      </c>
      <c r="U56" s="7">
        <v>12.35</v>
      </c>
      <c r="V56" s="7">
        <v>7.55</v>
      </c>
      <c r="W56" s="7">
        <v>0</v>
      </c>
      <c r="X56" s="7">
        <v>0</v>
      </c>
      <c r="Y56" s="7">
        <v>0</v>
      </c>
      <c r="AB56" s="7">
        <v>4.5199999999999996</v>
      </c>
      <c r="AC56" s="7">
        <v>109.94</v>
      </c>
      <c r="AD56" s="7">
        <v>98.24</v>
      </c>
      <c r="AE56" s="7">
        <v>94.98</v>
      </c>
      <c r="AF56" s="16">
        <v>86.05</v>
      </c>
      <c r="AG56" s="16">
        <v>58.43</v>
      </c>
      <c r="AH56" s="16">
        <v>54.16</v>
      </c>
      <c r="AI56" s="16"/>
    </row>
    <row r="57" spans="1:35" x14ac:dyDescent="0.2">
      <c r="A57" s="5">
        <v>2020</v>
      </c>
      <c r="B57" s="2" t="s">
        <v>626</v>
      </c>
      <c r="C57" s="2" t="s">
        <v>748</v>
      </c>
      <c r="D57" s="2" t="s">
        <v>673</v>
      </c>
      <c r="E57" s="2">
        <v>27326205</v>
      </c>
      <c r="F57" s="2">
        <v>0</v>
      </c>
      <c r="G57" s="2">
        <v>3363702</v>
      </c>
      <c r="H57" s="2">
        <v>1618728</v>
      </c>
      <c r="S57" s="2"/>
      <c r="T57" s="2">
        <v>0</v>
      </c>
      <c r="U57" s="7">
        <v>11.72</v>
      </c>
      <c r="V57" s="7">
        <v>6.95</v>
      </c>
      <c r="W57" s="7">
        <v>0</v>
      </c>
      <c r="X57" s="7">
        <v>0</v>
      </c>
      <c r="Y57" s="7">
        <v>0</v>
      </c>
      <c r="AB57" s="7">
        <v>5.63</v>
      </c>
      <c r="AC57" s="7">
        <v>107.15</v>
      </c>
      <c r="AD57" s="7">
        <v>70.22</v>
      </c>
      <c r="AE57" s="7">
        <v>43.6</v>
      </c>
      <c r="AF57" s="16">
        <v>68.12</v>
      </c>
      <c r="AG57" s="16">
        <v>35.51</v>
      </c>
      <c r="AH57" s="16">
        <v>21.95</v>
      </c>
      <c r="AI57" s="16"/>
    </row>
    <row r="58" spans="1:35" x14ac:dyDescent="0.2">
      <c r="A58" s="5">
        <v>2020</v>
      </c>
      <c r="B58" s="2" t="s">
        <v>746</v>
      </c>
      <c r="C58" s="2" t="s">
        <v>725</v>
      </c>
      <c r="D58" s="2" t="s">
        <v>674</v>
      </c>
      <c r="E58" s="2">
        <v>26093892</v>
      </c>
      <c r="F58" s="2">
        <v>1067721</v>
      </c>
      <c r="G58" s="2">
        <v>0</v>
      </c>
      <c r="H58" s="2">
        <v>19069257</v>
      </c>
      <c r="S58" s="2"/>
      <c r="T58" s="7">
        <v>69.36</v>
      </c>
      <c r="U58" s="7">
        <v>0</v>
      </c>
      <c r="V58" s="7">
        <v>0</v>
      </c>
      <c r="W58" s="7">
        <v>0</v>
      </c>
      <c r="X58" s="7">
        <v>0</v>
      </c>
      <c r="Y58" s="7">
        <v>0</v>
      </c>
      <c r="AB58" s="7"/>
      <c r="AC58" s="7"/>
      <c r="AD58" s="7"/>
      <c r="AE58" s="7"/>
      <c r="AF58" s="16"/>
      <c r="AG58" s="16"/>
      <c r="AH58" s="16"/>
      <c r="AI58" s="16"/>
    </row>
    <row r="59" spans="1:35" x14ac:dyDescent="0.2">
      <c r="A59" s="5">
        <v>2020</v>
      </c>
      <c r="B59" s="2" t="s">
        <v>746</v>
      </c>
      <c r="C59" s="2" t="s">
        <v>726</v>
      </c>
      <c r="D59" s="2" t="s">
        <v>674</v>
      </c>
      <c r="E59" s="2">
        <v>22857183</v>
      </c>
      <c r="F59" s="2">
        <v>3757947</v>
      </c>
      <c r="G59" s="2">
        <v>0</v>
      </c>
      <c r="H59" s="2">
        <v>27622279</v>
      </c>
      <c r="S59" s="2"/>
      <c r="T59" s="7">
        <v>71.08</v>
      </c>
      <c r="U59" s="7">
        <v>0</v>
      </c>
      <c r="V59" s="7">
        <v>0</v>
      </c>
      <c r="W59" s="7">
        <v>0</v>
      </c>
      <c r="X59" s="7">
        <v>0</v>
      </c>
      <c r="Y59" s="7">
        <v>0</v>
      </c>
      <c r="AB59" s="7"/>
      <c r="AC59" s="7"/>
      <c r="AD59" s="7"/>
      <c r="AE59" s="7"/>
      <c r="AF59" s="16"/>
      <c r="AG59" s="16"/>
      <c r="AH59" s="16"/>
      <c r="AI59" s="16"/>
    </row>
    <row r="60" spans="1:35" x14ac:dyDescent="0.2">
      <c r="A60" s="5">
        <v>2020</v>
      </c>
      <c r="B60" s="2" t="s">
        <v>746</v>
      </c>
      <c r="C60" s="2" t="s">
        <v>727</v>
      </c>
      <c r="D60" s="2" t="s">
        <v>674</v>
      </c>
      <c r="E60" s="2">
        <v>29953169</v>
      </c>
      <c r="F60" s="2">
        <v>39884747</v>
      </c>
      <c r="G60" s="2">
        <v>9782371</v>
      </c>
      <c r="H60" s="2">
        <v>17313546</v>
      </c>
      <c r="S60" s="2"/>
      <c r="T60" s="7">
        <v>70.099999999999994</v>
      </c>
      <c r="U60" s="7">
        <v>0</v>
      </c>
      <c r="V60" s="7">
        <v>0</v>
      </c>
      <c r="W60" s="7">
        <v>0</v>
      </c>
      <c r="X60" s="7">
        <v>0</v>
      </c>
      <c r="Y60" s="7">
        <v>0</v>
      </c>
      <c r="AB60" s="7"/>
      <c r="AC60" s="7"/>
      <c r="AD60" s="7"/>
      <c r="AE60" s="7"/>
      <c r="AF60" s="16"/>
      <c r="AG60" s="16"/>
      <c r="AH60" s="16"/>
      <c r="AI60" s="16"/>
    </row>
    <row r="61" spans="1:35" x14ac:dyDescent="0.2">
      <c r="A61" s="5">
        <v>2020</v>
      </c>
      <c r="B61" s="2" t="s">
        <v>746</v>
      </c>
      <c r="C61" s="2" t="s">
        <v>394</v>
      </c>
      <c r="D61" s="2" t="s">
        <v>674</v>
      </c>
      <c r="E61" s="2">
        <v>27021918</v>
      </c>
      <c r="F61" s="2">
        <v>2346992</v>
      </c>
      <c r="G61" s="2">
        <v>0</v>
      </c>
      <c r="H61" s="2">
        <v>9146786</v>
      </c>
      <c r="S61" s="2"/>
      <c r="T61" s="7">
        <v>71.069999999999993</v>
      </c>
      <c r="U61" s="7">
        <v>0</v>
      </c>
      <c r="V61" s="7">
        <v>0</v>
      </c>
      <c r="W61" s="7">
        <v>0</v>
      </c>
      <c r="X61" s="7">
        <v>0</v>
      </c>
      <c r="Y61" s="7">
        <v>0</v>
      </c>
      <c r="AB61" s="7"/>
      <c r="AC61" s="7"/>
      <c r="AD61" s="7"/>
      <c r="AE61" s="7"/>
      <c r="AF61" s="16"/>
      <c r="AG61" s="16"/>
      <c r="AH61" s="16"/>
      <c r="AI61" s="16"/>
    </row>
    <row r="62" spans="1:35" x14ac:dyDescent="0.2">
      <c r="A62" s="5">
        <v>2020</v>
      </c>
      <c r="B62" s="2" t="s">
        <v>746</v>
      </c>
      <c r="C62" s="2" t="s">
        <v>395</v>
      </c>
      <c r="D62" s="2" t="s">
        <v>674</v>
      </c>
      <c r="E62" s="2">
        <v>12724866</v>
      </c>
      <c r="F62" s="2">
        <v>1523104</v>
      </c>
      <c r="G62" s="2">
        <v>0</v>
      </c>
      <c r="H62" s="2">
        <v>13955452</v>
      </c>
      <c r="S62" s="2"/>
      <c r="T62" s="7">
        <v>71.87</v>
      </c>
      <c r="U62" s="7">
        <v>0</v>
      </c>
      <c r="V62" s="7">
        <v>0</v>
      </c>
      <c r="W62" s="7">
        <v>0</v>
      </c>
      <c r="X62" s="7">
        <v>0</v>
      </c>
      <c r="Y62" s="7">
        <v>0</v>
      </c>
      <c r="AB62" s="7"/>
      <c r="AC62" s="7"/>
      <c r="AD62" s="7"/>
      <c r="AE62" s="7"/>
      <c r="AF62" s="16"/>
      <c r="AG62" s="16"/>
      <c r="AH62" s="16"/>
      <c r="AI62" s="16"/>
    </row>
    <row r="63" spans="1:35" x14ac:dyDescent="0.2">
      <c r="A63" s="5">
        <v>2020</v>
      </c>
      <c r="B63" s="2" t="s">
        <v>746</v>
      </c>
      <c r="C63" s="2" t="s">
        <v>747</v>
      </c>
      <c r="D63" s="2" t="s">
        <v>674</v>
      </c>
      <c r="E63" s="2">
        <v>23818977</v>
      </c>
      <c r="F63" s="2">
        <v>1316193</v>
      </c>
      <c r="G63" s="2">
        <v>16200116</v>
      </c>
      <c r="H63" s="2">
        <v>19159539</v>
      </c>
      <c r="S63" s="2"/>
      <c r="T63" s="7">
        <v>70.16</v>
      </c>
      <c r="U63" s="7">
        <v>0</v>
      </c>
      <c r="V63" s="7">
        <v>0</v>
      </c>
      <c r="W63" s="7">
        <v>0</v>
      </c>
      <c r="X63" s="7">
        <v>0</v>
      </c>
      <c r="Y63" s="7">
        <v>0</v>
      </c>
      <c r="AB63" s="7"/>
      <c r="AC63" s="7"/>
      <c r="AD63" s="7"/>
      <c r="AE63" s="7"/>
      <c r="AF63" s="16"/>
      <c r="AG63" s="16"/>
      <c r="AH63" s="16"/>
      <c r="AI63" s="16"/>
    </row>
    <row r="64" spans="1:35" x14ac:dyDescent="0.2">
      <c r="A64" s="5">
        <v>2020</v>
      </c>
      <c r="B64" s="2" t="s">
        <v>746</v>
      </c>
      <c r="C64" s="2" t="s">
        <v>728</v>
      </c>
      <c r="D64" s="2" t="s">
        <v>674</v>
      </c>
      <c r="E64" s="2">
        <v>15308720</v>
      </c>
      <c r="F64" s="2">
        <v>519055</v>
      </c>
      <c r="G64" s="2">
        <v>0</v>
      </c>
      <c r="H64" s="2">
        <v>19536496</v>
      </c>
      <c r="S64" s="2"/>
      <c r="T64" s="7">
        <v>69.92</v>
      </c>
      <c r="U64" s="7">
        <v>0</v>
      </c>
      <c r="V64" s="7">
        <v>0</v>
      </c>
      <c r="W64" s="7">
        <v>0</v>
      </c>
      <c r="X64" s="7">
        <v>0</v>
      </c>
      <c r="Y64" s="7">
        <v>0</v>
      </c>
      <c r="AB64" s="7"/>
      <c r="AC64" s="7"/>
      <c r="AD64" s="7"/>
      <c r="AE64" s="7"/>
      <c r="AF64" s="16"/>
      <c r="AG64" s="16"/>
      <c r="AH64" s="16"/>
      <c r="AI64" s="16"/>
    </row>
    <row r="65" spans="1:35" x14ac:dyDescent="0.2">
      <c r="A65" s="5">
        <v>2020</v>
      </c>
      <c r="B65" s="2" t="s">
        <v>746</v>
      </c>
      <c r="C65" s="2" t="s">
        <v>398</v>
      </c>
      <c r="D65" s="2" t="s">
        <v>674</v>
      </c>
      <c r="E65" s="2">
        <v>30925435</v>
      </c>
      <c r="F65" s="2">
        <v>1436606</v>
      </c>
      <c r="G65" s="2">
        <v>0</v>
      </c>
      <c r="H65" s="2">
        <v>7301677</v>
      </c>
      <c r="S65" s="2"/>
      <c r="T65" s="7">
        <v>71.930000000000007</v>
      </c>
      <c r="U65" s="7">
        <v>0</v>
      </c>
      <c r="V65" s="7">
        <v>0</v>
      </c>
      <c r="W65" s="7">
        <v>0</v>
      </c>
      <c r="X65" s="7">
        <v>0</v>
      </c>
      <c r="Y65" s="7">
        <v>0</v>
      </c>
      <c r="AB65" s="7"/>
      <c r="AC65" s="7"/>
      <c r="AD65" s="7"/>
      <c r="AE65" s="7"/>
      <c r="AF65" s="16"/>
      <c r="AG65" s="16"/>
      <c r="AH65" s="16"/>
      <c r="AI65" s="16"/>
    </row>
    <row r="66" spans="1:35" x14ac:dyDescent="0.2">
      <c r="A66" s="5">
        <v>2020</v>
      </c>
      <c r="B66" s="2" t="s">
        <v>746</v>
      </c>
      <c r="C66" s="2" t="s">
        <v>729</v>
      </c>
      <c r="D66" s="2" t="s">
        <v>674</v>
      </c>
      <c r="E66" s="2">
        <v>13656767</v>
      </c>
      <c r="F66" s="2">
        <v>31682951</v>
      </c>
      <c r="G66" s="2">
        <v>0</v>
      </c>
      <c r="H66" s="2">
        <v>13512144</v>
      </c>
      <c r="S66" s="2"/>
      <c r="T66" s="7">
        <v>71.38</v>
      </c>
      <c r="U66" s="7">
        <v>0</v>
      </c>
      <c r="V66" s="7">
        <v>0</v>
      </c>
      <c r="W66" s="7">
        <v>0</v>
      </c>
      <c r="X66" s="7">
        <v>0</v>
      </c>
      <c r="Y66" s="7">
        <v>0</v>
      </c>
      <c r="AB66" s="7"/>
      <c r="AC66" s="7"/>
      <c r="AD66" s="7"/>
      <c r="AE66" s="7"/>
      <c r="AF66" s="16"/>
      <c r="AG66" s="16"/>
      <c r="AH66" s="16"/>
      <c r="AI66" s="16"/>
    </row>
    <row r="67" spans="1:35" x14ac:dyDescent="0.2">
      <c r="A67" s="5">
        <v>2020</v>
      </c>
      <c r="B67" s="2" t="s">
        <v>746</v>
      </c>
      <c r="C67" s="2" t="s">
        <v>730</v>
      </c>
      <c r="D67" s="2" t="s">
        <v>674</v>
      </c>
      <c r="E67" s="2">
        <v>19993066</v>
      </c>
      <c r="F67" s="2">
        <v>230612</v>
      </c>
      <c r="G67" s="2">
        <v>0</v>
      </c>
      <c r="H67" s="2">
        <v>20182121</v>
      </c>
      <c r="S67" s="2"/>
      <c r="T67" s="7">
        <v>70.73</v>
      </c>
      <c r="U67" s="7">
        <v>0</v>
      </c>
      <c r="V67" s="7">
        <v>0</v>
      </c>
      <c r="W67" s="7">
        <v>0</v>
      </c>
      <c r="X67" s="7">
        <v>0</v>
      </c>
      <c r="Y67" s="7">
        <v>0</v>
      </c>
      <c r="AB67" s="7"/>
      <c r="AC67" s="7"/>
      <c r="AD67" s="7"/>
      <c r="AE67" s="7"/>
      <c r="AF67" s="16"/>
      <c r="AG67" s="16"/>
      <c r="AH67" s="16"/>
      <c r="AI67" s="16"/>
    </row>
    <row r="68" spans="1:35" x14ac:dyDescent="0.2">
      <c r="A68" s="5">
        <v>2020</v>
      </c>
      <c r="B68" s="2" t="s">
        <v>746</v>
      </c>
      <c r="C68" s="2" t="s">
        <v>401</v>
      </c>
      <c r="D68" s="2" t="s">
        <v>674</v>
      </c>
      <c r="E68" s="2">
        <v>3755413</v>
      </c>
      <c r="F68" s="2">
        <v>31250579</v>
      </c>
      <c r="G68" s="2">
        <v>0</v>
      </c>
      <c r="H68" s="2">
        <v>5456338</v>
      </c>
      <c r="S68" s="2"/>
      <c r="T68" s="7">
        <v>70.47</v>
      </c>
      <c r="U68" s="7">
        <v>0</v>
      </c>
      <c r="V68" s="7">
        <v>0</v>
      </c>
      <c r="W68" s="7">
        <v>0</v>
      </c>
      <c r="X68" s="7">
        <v>0</v>
      </c>
      <c r="Y68" s="7">
        <v>0</v>
      </c>
      <c r="AB68" s="7"/>
      <c r="AC68" s="7"/>
      <c r="AD68" s="7"/>
      <c r="AE68" s="7"/>
      <c r="AF68" s="16"/>
      <c r="AG68" s="16"/>
      <c r="AH68" s="16"/>
      <c r="AI68" s="16"/>
    </row>
    <row r="69" spans="1:35" x14ac:dyDescent="0.2">
      <c r="A69" s="5">
        <v>2020</v>
      </c>
      <c r="B69" s="2" t="s">
        <v>746</v>
      </c>
      <c r="C69" s="2" t="s">
        <v>731</v>
      </c>
      <c r="D69" s="2" t="s">
        <v>674</v>
      </c>
      <c r="E69" s="2">
        <v>52748609</v>
      </c>
      <c r="F69" s="2">
        <v>1468450</v>
      </c>
      <c r="G69" s="2">
        <v>0</v>
      </c>
      <c r="H69" s="2">
        <v>13751110</v>
      </c>
      <c r="S69" s="2"/>
      <c r="T69" s="7">
        <v>67.66</v>
      </c>
      <c r="U69" s="7">
        <v>0</v>
      </c>
      <c r="V69" s="7">
        <v>0</v>
      </c>
      <c r="W69" s="7">
        <v>0</v>
      </c>
      <c r="X69" s="7">
        <v>0</v>
      </c>
      <c r="Y69" s="7">
        <v>0</v>
      </c>
      <c r="AB69" s="7"/>
      <c r="AC69" s="7"/>
      <c r="AD69" s="7"/>
      <c r="AE69" s="7"/>
      <c r="AF69" s="16"/>
      <c r="AG69" s="16"/>
      <c r="AH69" s="16"/>
      <c r="AI69" s="16"/>
    </row>
    <row r="70" spans="1:35" x14ac:dyDescent="0.2">
      <c r="A70" s="5">
        <v>2020</v>
      </c>
      <c r="B70" s="2" t="s">
        <v>746</v>
      </c>
      <c r="C70" s="2" t="s">
        <v>732</v>
      </c>
      <c r="D70" s="2" t="s">
        <v>674</v>
      </c>
      <c r="E70" s="2">
        <v>19439773</v>
      </c>
      <c r="F70" s="2">
        <v>638569</v>
      </c>
      <c r="G70" s="2">
        <v>0</v>
      </c>
      <c r="H70" s="2">
        <v>12710000</v>
      </c>
      <c r="S70" s="2"/>
      <c r="T70" s="7">
        <v>70.150000000000006</v>
      </c>
      <c r="U70" s="7">
        <v>0</v>
      </c>
      <c r="V70" s="7">
        <v>0</v>
      </c>
      <c r="W70" s="7">
        <v>0</v>
      </c>
      <c r="X70" s="7">
        <v>0</v>
      </c>
      <c r="Y70" s="7">
        <v>0</v>
      </c>
      <c r="AB70" s="7"/>
      <c r="AC70" s="7"/>
      <c r="AD70" s="7"/>
      <c r="AE70" s="7"/>
      <c r="AF70" s="16"/>
      <c r="AG70" s="16"/>
      <c r="AH70" s="16"/>
      <c r="AI70" s="16"/>
    </row>
    <row r="71" spans="1:35" x14ac:dyDescent="0.2">
      <c r="A71" s="5">
        <v>2020</v>
      </c>
      <c r="B71" s="2" t="s">
        <v>746</v>
      </c>
      <c r="C71" s="2" t="s">
        <v>733</v>
      </c>
      <c r="D71" s="2" t="s">
        <v>674</v>
      </c>
      <c r="E71" s="2">
        <v>18073913</v>
      </c>
      <c r="F71" s="2">
        <v>46296660</v>
      </c>
      <c r="G71" s="2">
        <v>0</v>
      </c>
      <c r="H71" s="2">
        <v>6785397</v>
      </c>
      <c r="S71" s="2"/>
      <c r="T71" s="7">
        <v>67.89</v>
      </c>
      <c r="U71" s="7">
        <v>0</v>
      </c>
      <c r="V71" s="7">
        <v>0</v>
      </c>
      <c r="W71" s="7">
        <v>0</v>
      </c>
      <c r="X71" s="7">
        <v>0</v>
      </c>
      <c r="Y71" s="7">
        <v>0</v>
      </c>
      <c r="AB71" s="7"/>
      <c r="AC71" s="7"/>
      <c r="AD71" s="7"/>
      <c r="AE71" s="7"/>
      <c r="AF71" s="16"/>
      <c r="AG71" s="16"/>
      <c r="AH71" s="16"/>
      <c r="AI71" s="16"/>
    </row>
    <row r="72" spans="1:35" x14ac:dyDescent="0.2">
      <c r="A72" s="5">
        <v>2020</v>
      </c>
      <c r="B72" s="2" t="s">
        <v>746</v>
      </c>
      <c r="C72" s="2" t="s">
        <v>734</v>
      </c>
      <c r="D72" s="2" t="s">
        <v>674</v>
      </c>
      <c r="E72" s="2">
        <v>43998490</v>
      </c>
      <c r="F72" s="2">
        <v>2231845</v>
      </c>
      <c r="G72" s="2">
        <v>0</v>
      </c>
      <c r="H72" s="2">
        <v>11856518</v>
      </c>
      <c r="S72" s="2"/>
      <c r="T72" s="7">
        <v>64.489999999999995</v>
      </c>
      <c r="U72" s="7">
        <v>0</v>
      </c>
      <c r="V72" s="7">
        <v>0</v>
      </c>
      <c r="W72" s="7">
        <v>0</v>
      </c>
      <c r="X72" s="7">
        <v>0</v>
      </c>
      <c r="Y72" s="7">
        <v>0</v>
      </c>
      <c r="AB72" s="7"/>
      <c r="AC72" s="7"/>
      <c r="AD72" s="7"/>
      <c r="AE72" s="7"/>
      <c r="AF72" s="16"/>
      <c r="AG72" s="16"/>
      <c r="AH72" s="16"/>
      <c r="AI72" s="16"/>
    </row>
    <row r="73" spans="1:35" x14ac:dyDescent="0.2">
      <c r="A73" s="5">
        <v>2020</v>
      </c>
      <c r="B73" s="2" t="s">
        <v>626</v>
      </c>
      <c r="C73" s="2" t="s">
        <v>735</v>
      </c>
      <c r="D73" s="2" t="s">
        <v>674</v>
      </c>
      <c r="E73" s="2">
        <v>27250023</v>
      </c>
      <c r="F73" s="2">
        <v>5399336</v>
      </c>
      <c r="G73" s="2">
        <v>300000</v>
      </c>
      <c r="H73" s="2">
        <v>14330558</v>
      </c>
      <c r="S73" s="2"/>
      <c r="T73" s="7">
        <v>68.47</v>
      </c>
      <c r="U73" s="7">
        <v>0</v>
      </c>
      <c r="V73" s="7">
        <v>0</v>
      </c>
      <c r="W73" s="7">
        <v>0</v>
      </c>
      <c r="X73" s="7">
        <v>0</v>
      </c>
      <c r="Y73" s="7">
        <v>0</v>
      </c>
      <c r="AB73" s="7"/>
      <c r="AC73" s="7"/>
      <c r="AD73" s="7"/>
      <c r="AE73" s="7"/>
      <c r="AF73" s="16"/>
      <c r="AG73" s="16"/>
      <c r="AH73" s="16"/>
      <c r="AI73" s="16"/>
    </row>
    <row r="74" spans="1:35" x14ac:dyDescent="0.2">
      <c r="A74" s="5">
        <v>2020</v>
      </c>
      <c r="B74" s="2" t="s">
        <v>626</v>
      </c>
      <c r="C74" s="2" t="s">
        <v>736</v>
      </c>
      <c r="D74" s="2" t="s">
        <v>674</v>
      </c>
      <c r="E74" s="2">
        <v>21587479</v>
      </c>
      <c r="F74" s="2">
        <v>12453646</v>
      </c>
      <c r="G74" s="2">
        <v>0</v>
      </c>
      <c r="H74" s="2">
        <v>19854141</v>
      </c>
      <c r="S74" s="2"/>
      <c r="T74" s="7">
        <v>68.680000000000007</v>
      </c>
      <c r="U74" s="7">
        <v>0</v>
      </c>
      <c r="V74" s="7">
        <v>0</v>
      </c>
      <c r="W74" s="7">
        <v>0</v>
      </c>
      <c r="X74" s="7">
        <v>0</v>
      </c>
      <c r="Y74" s="7">
        <v>0</v>
      </c>
      <c r="AB74" s="7"/>
      <c r="AC74" s="7"/>
      <c r="AD74" s="7"/>
      <c r="AE74" s="7"/>
      <c r="AF74" s="16"/>
      <c r="AG74" s="16"/>
      <c r="AH74" s="16"/>
      <c r="AI74" s="16"/>
    </row>
    <row r="75" spans="1:35" x14ac:dyDescent="0.2">
      <c r="A75" s="5">
        <v>2020</v>
      </c>
      <c r="B75" s="2" t="s">
        <v>626</v>
      </c>
      <c r="C75" s="2" t="s">
        <v>737</v>
      </c>
      <c r="D75" s="2" t="s">
        <v>674</v>
      </c>
      <c r="E75" s="2">
        <v>6307181</v>
      </c>
      <c r="F75" s="2">
        <v>51026287</v>
      </c>
      <c r="G75" s="2">
        <v>35925330</v>
      </c>
      <c r="H75" s="2">
        <v>20890759</v>
      </c>
      <c r="S75" s="2"/>
      <c r="T75" s="7">
        <v>66.099999999999994</v>
      </c>
      <c r="U75" s="7">
        <v>0</v>
      </c>
      <c r="V75" s="7">
        <v>0</v>
      </c>
      <c r="W75" s="7">
        <v>0</v>
      </c>
      <c r="X75" s="7">
        <v>0</v>
      </c>
      <c r="Y75" s="7">
        <v>0</v>
      </c>
      <c r="AB75" s="7"/>
      <c r="AC75" s="7"/>
      <c r="AD75" s="7"/>
      <c r="AE75" s="7"/>
      <c r="AF75" s="16"/>
      <c r="AG75" s="16"/>
      <c r="AH75" s="16"/>
      <c r="AI75" s="16"/>
    </row>
    <row r="76" spans="1:35" x14ac:dyDescent="0.2">
      <c r="A76" s="5">
        <v>2020</v>
      </c>
      <c r="B76" s="2" t="s">
        <v>626</v>
      </c>
      <c r="C76" s="2" t="s">
        <v>630</v>
      </c>
      <c r="D76" s="2" t="s">
        <v>674</v>
      </c>
      <c r="E76" s="2">
        <v>24214090</v>
      </c>
      <c r="F76" s="2">
        <v>1850745</v>
      </c>
      <c r="G76" s="2">
        <v>0</v>
      </c>
      <c r="H76" s="2">
        <v>12870429</v>
      </c>
      <c r="S76" s="2"/>
      <c r="T76" s="7">
        <v>70.7</v>
      </c>
      <c r="U76" s="7">
        <v>0</v>
      </c>
      <c r="V76" s="7">
        <v>0</v>
      </c>
      <c r="W76" s="7">
        <v>0</v>
      </c>
      <c r="X76" s="7">
        <v>0</v>
      </c>
      <c r="Y76" s="7">
        <v>0</v>
      </c>
      <c r="AB76" s="7"/>
      <c r="AC76" s="7"/>
      <c r="AD76" s="7"/>
      <c r="AE76" s="7"/>
      <c r="AF76" s="16"/>
      <c r="AG76" s="16"/>
      <c r="AH76" s="16"/>
      <c r="AI76" s="16"/>
    </row>
    <row r="77" spans="1:35" x14ac:dyDescent="0.2">
      <c r="A77" s="5">
        <v>2020</v>
      </c>
      <c r="B77" s="2" t="s">
        <v>626</v>
      </c>
      <c r="C77" s="2" t="s">
        <v>738</v>
      </c>
      <c r="D77" s="2" t="s">
        <v>674</v>
      </c>
      <c r="E77" s="2">
        <v>10715918</v>
      </c>
      <c r="F77" s="2">
        <v>4270321</v>
      </c>
      <c r="G77" s="2">
        <v>53388930</v>
      </c>
      <c r="H77" s="2">
        <v>29406288</v>
      </c>
      <c r="S77" s="2"/>
      <c r="T77" s="7">
        <v>64.739999999999995</v>
      </c>
      <c r="U77" s="7">
        <v>0</v>
      </c>
      <c r="V77" s="7">
        <v>0</v>
      </c>
      <c r="W77" s="7">
        <v>0</v>
      </c>
      <c r="X77" s="7">
        <v>0</v>
      </c>
      <c r="Y77" s="7">
        <v>0</v>
      </c>
      <c r="AB77" s="7"/>
      <c r="AC77" s="7"/>
      <c r="AD77" s="7"/>
      <c r="AE77" s="7"/>
      <c r="AF77" s="16"/>
      <c r="AG77" s="16"/>
      <c r="AH77" s="16"/>
      <c r="AI77" s="16"/>
    </row>
    <row r="78" spans="1:35" x14ac:dyDescent="0.2">
      <c r="A78" s="5">
        <v>2020</v>
      </c>
      <c r="B78" s="2" t="s">
        <v>626</v>
      </c>
      <c r="C78" s="2" t="s">
        <v>739</v>
      </c>
      <c r="D78" s="2" t="s">
        <v>674</v>
      </c>
      <c r="E78" s="2">
        <v>9413508</v>
      </c>
      <c r="F78" s="2">
        <v>1072843</v>
      </c>
      <c r="G78" s="2">
        <v>30501893</v>
      </c>
      <c r="H78" s="2">
        <v>15832066</v>
      </c>
      <c r="S78" s="2"/>
      <c r="T78" s="7">
        <v>66.25</v>
      </c>
      <c r="U78" s="7">
        <v>0</v>
      </c>
      <c r="V78" s="7">
        <v>0</v>
      </c>
      <c r="W78" s="7">
        <v>0</v>
      </c>
      <c r="X78" s="7">
        <v>0</v>
      </c>
      <c r="Y78" s="7">
        <v>0</v>
      </c>
      <c r="AB78" s="7"/>
      <c r="AC78" s="7"/>
      <c r="AD78" s="7"/>
      <c r="AE78" s="7"/>
      <c r="AF78" s="16"/>
      <c r="AG78" s="16"/>
      <c r="AH78" s="16"/>
      <c r="AI78" s="16"/>
    </row>
    <row r="79" spans="1:35" x14ac:dyDescent="0.2">
      <c r="A79" s="5">
        <v>2020</v>
      </c>
      <c r="B79" s="2" t="s">
        <v>626</v>
      </c>
      <c r="C79" s="2" t="s">
        <v>740</v>
      </c>
      <c r="D79" s="2" t="s">
        <v>674</v>
      </c>
      <c r="E79" s="2">
        <v>9901126</v>
      </c>
      <c r="F79" s="2">
        <v>50701</v>
      </c>
      <c r="G79" s="2">
        <v>24333511</v>
      </c>
      <c r="H79" s="2">
        <v>21821623</v>
      </c>
      <c r="S79" s="2"/>
      <c r="T79" s="7">
        <v>60.83</v>
      </c>
      <c r="U79" s="7">
        <v>0</v>
      </c>
      <c r="V79" s="7">
        <v>0</v>
      </c>
      <c r="W79" s="7">
        <v>0</v>
      </c>
      <c r="X79" s="7">
        <v>0</v>
      </c>
      <c r="Y79" s="7">
        <v>0</v>
      </c>
      <c r="AB79" s="7"/>
      <c r="AC79" s="7"/>
      <c r="AD79" s="7"/>
      <c r="AE79" s="7"/>
      <c r="AF79" s="16"/>
      <c r="AG79" s="16"/>
      <c r="AH79" s="16"/>
      <c r="AI79" s="16"/>
    </row>
    <row r="80" spans="1:35" x14ac:dyDescent="0.2">
      <c r="A80" s="5">
        <v>2020</v>
      </c>
      <c r="B80" s="2" t="s">
        <v>626</v>
      </c>
      <c r="C80" s="2" t="s">
        <v>741</v>
      </c>
      <c r="D80" s="2" t="s">
        <v>674</v>
      </c>
      <c r="E80" s="2">
        <v>20881478</v>
      </c>
      <c r="F80" s="2">
        <v>2913843</v>
      </c>
      <c r="G80" s="2">
        <v>43641325</v>
      </c>
      <c r="H80" s="2">
        <v>15304860</v>
      </c>
      <c r="S80" s="2"/>
      <c r="T80" s="7">
        <v>60.1</v>
      </c>
      <c r="U80" s="7">
        <v>0</v>
      </c>
      <c r="V80" s="7">
        <v>0</v>
      </c>
      <c r="W80" s="7">
        <v>0</v>
      </c>
      <c r="X80" s="7">
        <v>0</v>
      </c>
      <c r="Y80" s="7">
        <v>0</v>
      </c>
      <c r="AB80" s="7"/>
      <c r="AC80" s="7"/>
      <c r="AD80" s="7"/>
      <c r="AE80" s="7"/>
      <c r="AF80" s="16"/>
      <c r="AG80" s="16"/>
      <c r="AH80" s="16"/>
      <c r="AI80" s="16"/>
    </row>
    <row r="81" spans="1:35" x14ac:dyDescent="0.2">
      <c r="A81" s="5">
        <v>2020</v>
      </c>
      <c r="B81" s="2" t="s">
        <v>626</v>
      </c>
      <c r="C81" s="2" t="s">
        <v>742</v>
      </c>
      <c r="D81" s="2" t="s">
        <v>674</v>
      </c>
      <c r="E81" s="2">
        <v>19767807</v>
      </c>
      <c r="F81" s="2">
        <v>1894506</v>
      </c>
      <c r="G81" s="2">
        <v>0</v>
      </c>
      <c r="H81" s="2">
        <v>10234313</v>
      </c>
      <c r="S81" s="2"/>
      <c r="T81" s="7">
        <v>64.81</v>
      </c>
      <c r="U81" s="7">
        <v>0</v>
      </c>
      <c r="V81" s="7">
        <v>0</v>
      </c>
      <c r="W81" s="7">
        <v>0</v>
      </c>
      <c r="X81" s="7">
        <v>0</v>
      </c>
      <c r="Y81" s="7">
        <v>0</v>
      </c>
      <c r="AB81" s="7"/>
      <c r="AC81" s="7"/>
      <c r="AD81" s="7"/>
      <c r="AE81" s="7"/>
      <c r="AF81" s="16"/>
      <c r="AG81" s="16"/>
      <c r="AH81" s="16"/>
      <c r="AI81" s="16"/>
    </row>
    <row r="82" spans="1:35" x14ac:dyDescent="0.2">
      <c r="A82" s="5">
        <v>2020</v>
      </c>
      <c r="B82" s="2" t="s">
        <v>626</v>
      </c>
      <c r="C82" s="2" t="s">
        <v>743</v>
      </c>
      <c r="D82" s="2" t="s">
        <v>674</v>
      </c>
      <c r="E82" s="2">
        <v>6899865</v>
      </c>
      <c r="F82" s="2">
        <v>437577</v>
      </c>
      <c r="G82" s="2">
        <v>71485940</v>
      </c>
      <c r="H82" s="2">
        <v>17889590</v>
      </c>
      <c r="S82" s="2"/>
      <c r="T82" s="7">
        <v>65.19</v>
      </c>
      <c r="U82" s="7">
        <v>0</v>
      </c>
      <c r="V82" s="7">
        <v>0</v>
      </c>
      <c r="W82" s="7">
        <v>0</v>
      </c>
      <c r="X82" s="7">
        <v>0</v>
      </c>
      <c r="Y82" s="7">
        <v>0</v>
      </c>
      <c r="AB82" s="7"/>
      <c r="AC82" s="7"/>
      <c r="AD82" s="7"/>
      <c r="AE82" s="7"/>
      <c r="AF82" s="16"/>
      <c r="AG82" s="16"/>
      <c r="AH82" s="16"/>
      <c r="AI82" s="16"/>
    </row>
    <row r="83" spans="1:35" x14ac:dyDescent="0.2">
      <c r="A83" s="5">
        <v>2020</v>
      </c>
      <c r="B83" s="2" t="s">
        <v>626</v>
      </c>
      <c r="C83" s="2" t="s">
        <v>744</v>
      </c>
      <c r="D83" s="2" t="s">
        <v>674</v>
      </c>
      <c r="E83" s="2">
        <v>16401915</v>
      </c>
      <c r="F83" s="2">
        <v>1265994</v>
      </c>
      <c r="G83" s="2">
        <v>50124862</v>
      </c>
      <c r="H83" s="2">
        <v>14169409</v>
      </c>
      <c r="S83" s="2"/>
      <c r="T83" s="7">
        <v>60.13</v>
      </c>
      <c r="U83" s="7">
        <v>0</v>
      </c>
      <c r="V83" s="7">
        <v>0</v>
      </c>
      <c r="W83" s="7">
        <v>0</v>
      </c>
      <c r="X83" s="7">
        <v>0</v>
      </c>
      <c r="Y83" s="7">
        <v>0</v>
      </c>
      <c r="AB83" s="7"/>
      <c r="AC83" s="7"/>
      <c r="AD83" s="7"/>
      <c r="AE83" s="7"/>
      <c r="AF83" s="16"/>
      <c r="AG83" s="16"/>
      <c r="AH83" s="16"/>
      <c r="AI83" s="16"/>
    </row>
    <row r="84" spans="1:35" x14ac:dyDescent="0.2">
      <c r="A84" s="5">
        <v>2020</v>
      </c>
      <c r="B84" s="2" t="s">
        <v>626</v>
      </c>
      <c r="C84" s="2" t="s">
        <v>745</v>
      </c>
      <c r="D84" s="2" t="s">
        <v>674</v>
      </c>
      <c r="E84" s="2">
        <v>13581825</v>
      </c>
      <c r="F84" s="2">
        <v>1609078</v>
      </c>
      <c r="G84" s="2">
        <v>522500</v>
      </c>
      <c r="H84" s="2">
        <v>7871225</v>
      </c>
      <c r="S84" s="2"/>
      <c r="T84" s="7">
        <v>67.58</v>
      </c>
      <c r="U84" s="7">
        <v>0</v>
      </c>
      <c r="V84" s="7">
        <v>0</v>
      </c>
      <c r="W84" s="7">
        <v>0</v>
      </c>
      <c r="X84" s="7">
        <v>0</v>
      </c>
      <c r="Y84" s="7">
        <v>0</v>
      </c>
      <c r="AB84" s="7"/>
      <c r="AC84" s="7"/>
      <c r="AD84" s="7"/>
      <c r="AE84" s="7"/>
      <c r="AF84" s="16"/>
      <c r="AG84" s="16"/>
      <c r="AH84" s="16"/>
      <c r="AI84" s="16"/>
    </row>
    <row r="85" spans="1:35" x14ac:dyDescent="0.2">
      <c r="A85" s="5">
        <v>2020</v>
      </c>
      <c r="B85" s="2" t="s">
        <v>626</v>
      </c>
      <c r="C85" s="2" t="s">
        <v>748</v>
      </c>
      <c r="D85" s="2" t="s">
        <v>674</v>
      </c>
      <c r="E85" s="2">
        <v>21451277</v>
      </c>
      <c r="F85" s="2">
        <v>63135881</v>
      </c>
      <c r="G85" s="2">
        <v>0</v>
      </c>
      <c r="H85" s="2">
        <v>11775229</v>
      </c>
      <c r="S85" s="2"/>
      <c r="T85" s="7">
        <v>67.239999999999995</v>
      </c>
      <c r="U85" s="7">
        <v>0</v>
      </c>
      <c r="V85" s="7">
        <v>0</v>
      </c>
      <c r="W85" s="7">
        <v>0</v>
      </c>
      <c r="X85" s="7">
        <v>0</v>
      </c>
      <c r="Y85" s="7">
        <v>0</v>
      </c>
      <c r="AB85" s="7"/>
      <c r="AC85" s="7"/>
      <c r="AD85" s="7"/>
      <c r="AE85" s="7"/>
      <c r="AF85" s="16"/>
      <c r="AG85" s="16"/>
      <c r="AH85" s="16"/>
      <c r="AI85" s="16"/>
    </row>
    <row r="86" spans="1:35" x14ac:dyDescent="0.2">
      <c r="A86" s="5">
        <v>2020</v>
      </c>
      <c r="B86" s="2" t="s">
        <v>746</v>
      </c>
      <c r="C86" s="2" t="s">
        <v>725</v>
      </c>
      <c r="D86" s="2" t="s">
        <v>675</v>
      </c>
      <c r="F86" s="2">
        <v>0</v>
      </c>
      <c r="G86" s="2">
        <v>0</v>
      </c>
      <c r="H86" s="2">
        <v>0</v>
      </c>
      <c r="S86" s="2"/>
      <c r="T86" s="2">
        <v>0</v>
      </c>
      <c r="U86" s="7">
        <v>0</v>
      </c>
      <c r="V86" s="7">
        <v>0</v>
      </c>
      <c r="W86" s="7">
        <v>0</v>
      </c>
      <c r="X86" s="7">
        <v>0</v>
      </c>
      <c r="Y86" s="7">
        <v>0</v>
      </c>
      <c r="AB86" s="7"/>
      <c r="AC86" s="7"/>
      <c r="AD86" s="7"/>
      <c r="AE86" s="7"/>
      <c r="AF86" s="16"/>
      <c r="AG86" s="16"/>
      <c r="AH86" s="16"/>
      <c r="AI86" s="16"/>
    </row>
    <row r="87" spans="1:35" x14ac:dyDescent="0.2">
      <c r="A87" s="5">
        <v>2020</v>
      </c>
      <c r="B87" s="2" t="s">
        <v>746</v>
      </c>
      <c r="C87" s="2" t="s">
        <v>726</v>
      </c>
      <c r="D87" s="2" t="s">
        <v>675</v>
      </c>
      <c r="E87" s="2">
        <v>97040</v>
      </c>
      <c r="F87" s="2">
        <v>0</v>
      </c>
      <c r="G87" s="2">
        <v>0</v>
      </c>
      <c r="H87" s="2">
        <v>0</v>
      </c>
      <c r="S87" s="2"/>
      <c r="T87" s="2">
        <v>0</v>
      </c>
      <c r="U87" s="7">
        <v>0</v>
      </c>
      <c r="V87" s="7">
        <v>0</v>
      </c>
      <c r="W87" s="7">
        <v>0</v>
      </c>
      <c r="X87" s="7">
        <v>0</v>
      </c>
      <c r="Y87" s="7">
        <v>0</v>
      </c>
      <c r="AB87" s="7"/>
      <c r="AC87" s="7"/>
      <c r="AD87" s="7"/>
      <c r="AE87" s="7"/>
      <c r="AF87" s="16"/>
      <c r="AG87" s="16"/>
      <c r="AH87" s="16"/>
      <c r="AI87" s="16"/>
    </row>
    <row r="88" spans="1:35" x14ac:dyDescent="0.2">
      <c r="A88" s="5">
        <v>2020</v>
      </c>
      <c r="B88" s="2" t="s">
        <v>746</v>
      </c>
      <c r="C88" s="2" t="s">
        <v>727</v>
      </c>
      <c r="D88" s="2" t="s">
        <v>675</v>
      </c>
      <c r="F88" s="2">
        <v>0</v>
      </c>
      <c r="G88" s="2">
        <v>0</v>
      </c>
      <c r="H88" s="2">
        <v>0</v>
      </c>
      <c r="S88" s="2"/>
      <c r="T88" s="2">
        <v>0</v>
      </c>
      <c r="U88" s="7">
        <v>0</v>
      </c>
      <c r="V88" s="7">
        <v>0</v>
      </c>
      <c r="W88" s="7">
        <v>0</v>
      </c>
      <c r="X88" s="7">
        <v>0</v>
      </c>
      <c r="Y88" s="7">
        <v>0</v>
      </c>
      <c r="AB88" s="7"/>
      <c r="AC88" s="7"/>
      <c r="AD88" s="7"/>
      <c r="AE88" s="7"/>
      <c r="AF88" s="16"/>
      <c r="AG88" s="16"/>
      <c r="AH88" s="16"/>
      <c r="AI88" s="16"/>
    </row>
    <row r="89" spans="1:35" x14ac:dyDescent="0.2">
      <c r="A89" s="5">
        <v>2020</v>
      </c>
      <c r="B89" s="2" t="s">
        <v>746</v>
      </c>
      <c r="C89" s="2" t="s">
        <v>394</v>
      </c>
      <c r="D89" s="2" t="s">
        <v>675</v>
      </c>
      <c r="F89" s="2">
        <v>0</v>
      </c>
      <c r="G89" s="2">
        <v>0</v>
      </c>
      <c r="H89" s="2">
        <v>0</v>
      </c>
      <c r="S89" s="2"/>
      <c r="T89" s="2">
        <v>0</v>
      </c>
      <c r="U89" s="7">
        <v>0</v>
      </c>
      <c r="V89" s="7">
        <v>0</v>
      </c>
      <c r="W89" s="7">
        <v>0</v>
      </c>
      <c r="X89" s="7">
        <v>0</v>
      </c>
      <c r="Y89" s="7">
        <v>0</v>
      </c>
      <c r="AB89" s="7"/>
      <c r="AC89" s="7"/>
      <c r="AD89" s="7"/>
      <c r="AE89" s="7"/>
      <c r="AF89" s="16"/>
      <c r="AG89" s="16"/>
      <c r="AH89" s="16"/>
      <c r="AI89" s="16"/>
    </row>
    <row r="90" spans="1:35" x14ac:dyDescent="0.2">
      <c r="A90" s="5">
        <v>2020</v>
      </c>
      <c r="B90" s="2" t="s">
        <v>746</v>
      </c>
      <c r="C90" s="2" t="s">
        <v>395</v>
      </c>
      <c r="D90" s="2" t="s">
        <v>675</v>
      </c>
      <c r="F90" s="2">
        <v>0</v>
      </c>
      <c r="G90" s="2">
        <v>0</v>
      </c>
      <c r="H90" s="2">
        <v>0</v>
      </c>
      <c r="S90" s="2"/>
      <c r="T90" s="2">
        <v>0</v>
      </c>
      <c r="U90" s="7">
        <v>0</v>
      </c>
      <c r="V90" s="7">
        <v>0</v>
      </c>
      <c r="W90" s="7">
        <v>0</v>
      </c>
      <c r="X90" s="7">
        <v>0</v>
      </c>
      <c r="Y90" s="7">
        <v>0</v>
      </c>
      <c r="AB90" s="7"/>
      <c r="AC90" s="7"/>
      <c r="AD90" s="7"/>
      <c r="AE90" s="7"/>
      <c r="AF90" s="16"/>
      <c r="AG90" s="16"/>
      <c r="AH90" s="16"/>
      <c r="AI90" s="16"/>
    </row>
    <row r="91" spans="1:35" x14ac:dyDescent="0.2">
      <c r="A91" s="5">
        <v>2020</v>
      </c>
      <c r="B91" s="2" t="s">
        <v>746</v>
      </c>
      <c r="C91" s="2" t="s">
        <v>747</v>
      </c>
      <c r="D91" s="2" t="s">
        <v>675</v>
      </c>
      <c r="F91" s="2">
        <v>0</v>
      </c>
      <c r="G91" s="2">
        <v>0</v>
      </c>
      <c r="H91" s="2">
        <v>0</v>
      </c>
      <c r="S91" s="2"/>
      <c r="T91" s="2">
        <v>0</v>
      </c>
      <c r="U91" s="7">
        <v>0</v>
      </c>
      <c r="V91" s="7">
        <v>0</v>
      </c>
      <c r="W91" s="7">
        <v>0</v>
      </c>
      <c r="X91" s="7">
        <v>0</v>
      </c>
      <c r="Y91" s="7">
        <v>0</v>
      </c>
      <c r="AB91" s="7"/>
      <c r="AC91" s="7"/>
      <c r="AD91" s="7"/>
      <c r="AE91" s="7"/>
      <c r="AF91" s="16"/>
      <c r="AG91" s="16"/>
      <c r="AH91" s="16"/>
      <c r="AI91" s="16"/>
    </row>
    <row r="92" spans="1:35" x14ac:dyDescent="0.2">
      <c r="A92" s="5">
        <v>2020</v>
      </c>
      <c r="B92" s="2" t="s">
        <v>746</v>
      </c>
      <c r="C92" s="2" t="s">
        <v>728</v>
      </c>
      <c r="D92" s="2" t="s">
        <v>675</v>
      </c>
      <c r="F92" s="2">
        <v>0</v>
      </c>
      <c r="G92" s="2">
        <v>0</v>
      </c>
      <c r="H92" s="2">
        <v>0</v>
      </c>
      <c r="S92" s="2"/>
      <c r="T92" s="2">
        <v>0</v>
      </c>
      <c r="U92" s="7">
        <v>0</v>
      </c>
      <c r="V92" s="7">
        <v>0</v>
      </c>
      <c r="W92" s="7">
        <v>0</v>
      </c>
      <c r="X92" s="7">
        <v>0</v>
      </c>
      <c r="Y92" s="7">
        <v>0</v>
      </c>
      <c r="AB92" s="7"/>
      <c r="AC92" s="7"/>
      <c r="AD92" s="7"/>
      <c r="AE92" s="7"/>
      <c r="AF92" s="16"/>
      <c r="AG92" s="16"/>
      <c r="AH92" s="16"/>
      <c r="AI92" s="16"/>
    </row>
    <row r="93" spans="1:35" x14ac:dyDescent="0.2">
      <c r="A93" s="5">
        <v>2020</v>
      </c>
      <c r="B93" s="2" t="s">
        <v>746</v>
      </c>
      <c r="C93" s="2" t="s">
        <v>398</v>
      </c>
      <c r="D93" s="2" t="s">
        <v>675</v>
      </c>
      <c r="F93" s="2">
        <v>0</v>
      </c>
      <c r="G93" s="2">
        <v>0</v>
      </c>
      <c r="H93" s="2">
        <v>0</v>
      </c>
      <c r="S93" s="2"/>
      <c r="T93" s="2">
        <v>0</v>
      </c>
      <c r="U93" s="7">
        <v>0</v>
      </c>
      <c r="V93" s="7">
        <v>0</v>
      </c>
      <c r="W93" s="7">
        <v>0</v>
      </c>
      <c r="X93" s="7">
        <v>0</v>
      </c>
      <c r="Y93" s="7">
        <v>0</v>
      </c>
      <c r="AB93" s="7"/>
      <c r="AC93" s="7"/>
      <c r="AD93" s="7"/>
      <c r="AE93" s="7"/>
      <c r="AF93" s="16"/>
      <c r="AG93" s="16"/>
      <c r="AH93" s="16"/>
      <c r="AI93" s="16"/>
    </row>
    <row r="94" spans="1:35" x14ac:dyDescent="0.2">
      <c r="A94" s="5">
        <v>2020</v>
      </c>
      <c r="B94" s="2" t="s">
        <v>746</v>
      </c>
      <c r="C94" s="2" t="s">
        <v>729</v>
      </c>
      <c r="D94" s="2" t="s">
        <v>675</v>
      </c>
      <c r="F94" s="2">
        <v>0</v>
      </c>
      <c r="G94" s="2">
        <v>0</v>
      </c>
      <c r="H94" s="2">
        <v>0</v>
      </c>
      <c r="S94" s="2"/>
      <c r="T94" s="2">
        <v>0</v>
      </c>
      <c r="U94" s="7">
        <v>0</v>
      </c>
      <c r="V94" s="7">
        <v>0</v>
      </c>
      <c r="W94" s="7">
        <v>0</v>
      </c>
      <c r="X94" s="7">
        <v>0</v>
      </c>
      <c r="Y94" s="7">
        <v>0</v>
      </c>
      <c r="AB94" s="7"/>
      <c r="AC94" s="7"/>
      <c r="AD94" s="7"/>
      <c r="AE94" s="7"/>
      <c r="AF94" s="16"/>
      <c r="AG94" s="16"/>
      <c r="AH94" s="16"/>
      <c r="AI94" s="16"/>
    </row>
    <row r="95" spans="1:35" x14ac:dyDescent="0.2">
      <c r="A95" s="5">
        <v>2020</v>
      </c>
      <c r="B95" s="2" t="s">
        <v>746</v>
      </c>
      <c r="C95" s="2" t="s">
        <v>730</v>
      </c>
      <c r="D95" s="2" t="s">
        <v>675</v>
      </c>
      <c r="F95" s="2">
        <v>0</v>
      </c>
      <c r="G95" s="2">
        <v>0</v>
      </c>
      <c r="H95" s="2">
        <v>0</v>
      </c>
      <c r="S95" s="2"/>
      <c r="T95" s="2">
        <v>0</v>
      </c>
      <c r="U95" s="7">
        <v>0</v>
      </c>
      <c r="V95" s="7">
        <v>0</v>
      </c>
      <c r="W95" s="7">
        <v>0</v>
      </c>
      <c r="X95" s="7">
        <v>0</v>
      </c>
      <c r="Y95" s="7">
        <v>0</v>
      </c>
      <c r="AB95" s="7"/>
      <c r="AC95" s="7"/>
      <c r="AD95" s="7"/>
      <c r="AE95" s="7"/>
      <c r="AF95" s="16"/>
      <c r="AG95" s="16"/>
      <c r="AH95" s="16"/>
      <c r="AI95" s="16"/>
    </row>
    <row r="96" spans="1:35" x14ac:dyDescent="0.2">
      <c r="A96" s="5">
        <v>2020</v>
      </c>
      <c r="B96" s="2" t="s">
        <v>746</v>
      </c>
      <c r="C96" s="2" t="s">
        <v>401</v>
      </c>
      <c r="D96" s="2" t="s">
        <v>675</v>
      </c>
      <c r="F96" s="2">
        <v>0</v>
      </c>
      <c r="G96" s="2">
        <v>0</v>
      </c>
      <c r="H96" s="2">
        <v>0</v>
      </c>
      <c r="S96" s="2"/>
      <c r="T96" s="2">
        <v>0</v>
      </c>
      <c r="U96" s="7">
        <v>0</v>
      </c>
      <c r="V96" s="7">
        <v>0</v>
      </c>
      <c r="W96" s="7">
        <v>0</v>
      </c>
      <c r="X96" s="7">
        <v>0</v>
      </c>
      <c r="Y96" s="7">
        <v>0</v>
      </c>
      <c r="AB96" s="7"/>
      <c r="AC96" s="7"/>
      <c r="AD96" s="7"/>
      <c r="AE96" s="7"/>
      <c r="AF96" s="16"/>
      <c r="AG96" s="16"/>
      <c r="AH96" s="16"/>
      <c r="AI96" s="16"/>
    </row>
    <row r="97" spans="1:35" x14ac:dyDescent="0.2">
      <c r="A97" s="5">
        <v>2020</v>
      </c>
      <c r="B97" s="2" t="s">
        <v>746</v>
      </c>
      <c r="C97" s="2" t="s">
        <v>731</v>
      </c>
      <c r="D97" s="2" t="s">
        <v>675</v>
      </c>
      <c r="F97" s="2">
        <v>0</v>
      </c>
      <c r="G97" s="2">
        <v>0</v>
      </c>
      <c r="H97" s="2">
        <v>0</v>
      </c>
      <c r="S97" s="2"/>
      <c r="T97" s="2">
        <v>0</v>
      </c>
      <c r="U97" s="7">
        <v>0</v>
      </c>
      <c r="V97" s="7">
        <v>0</v>
      </c>
      <c r="W97" s="7">
        <v>0</v>
      </c>
      <c r="X97" s="7">
        <v>0</v>
      </c>
      <c r="Y97" s="7">
        <v>0</v>
      </c>
      <c r="AB97" s="7"/>
      <c r="AC97" s="7"/>
      <c r="AD97" s="7"/>
      <c r="AE97" s="7"/>
      <c r="AF97" s="16"/>
      <c r="AG97" s="16"/>
      <c r="AH97" s="16"/>
      <c r="AI97" s="16"/>
    </row>
    <row r="98" spans="1:35" x14ac:dyDescent="0.2">
      <c r="A98" s="5">
        <v>2020</v>
      </c>
      <c r="B98" s="2" t="s">
        <v>746</v>
      </c>
      <c r="C98" s="2" t="s">
        <v>732</v>
      </c>
      <c r="D98" s="2" t="s">
        <v>675</v>
      </c>
      <c r="F98" s="2">
        <v>0</v>
      </c>
      <c r="G98" s="2">
        <v>0</v>
      </c>
      <c r="H98" s="2">
        <v>0</v>
      </c>
      <c r="S98" s="2"/>
      <c r="T98" s="2">
        <v>0</v>
      </c>
      <c r="U98" s="7">
        <v>0</v>
      </c>
      <c r="V98" s="7">
        <v>0</v>
      </c>
      <c r="W98" s="7">
        <v>0</v>
      </c>
      <c r="X98" s="7">
        <v>0</v>
      </c>
      <c r="Y98" s="7">
        <v>0</v>
      </c>
      <c r="AB98" s="7"/>
      <c r="AC98" s="7"/>
      <c r="AD98" s="7"/>
      <c r="AE98" s="7"/>
      <c r="AF98" s="16"/>
      <c r="AG98" s="16"/>
      <c r="AH98" s="16"/>
      <c r="AI98" s="16"/>
    </row>
    <row r="99" spans="1:35" x14ac:dyDescent="0.2">
      <c r="A99" s="5">
        <v>2020</v>
      </c>
      <c r="B99" s="2" t="s">
        <v>746</v>
      </c>
      <c r="C99" s="2" t="s">
        <v>733</v>
      </c>
      <c r="D99" s="2" t="s">
        <v>675</v>
      </c>
      <c r="F99" s="2">
        <v>0</v>
      </c>
      <c r="G99" s="2">
        <v>0</v>
      </c>
      <c r="H99" s="2">
        <v>0</v>
      </c>
      <c r="S99" s="2"/>
      <c r="T99" s="2">
        <v>0</v>
      </c>
      <c r="U99" s="7">
        <v>0</v>
      </c>
      <c r="V99" s="7">
        <v>0</v>
      </c>
      <c r="W99" s="7">
        <v>0</v>
      </c>
      <c r="X99" s="7">
        <v>0</v>
      </c>
      <c r="Y99" s="7">
        <v>0</v>
      </c>
      <c r="AB99" s="7"/>
      <c r="AC99" s="7"/>
      <c r="AD99" s="7"/>
      <c r="AE99" s="7"/>
      <c r="AF99" s="16"/>
      <c r="AG99" s="16"/>
      <c r="AH99" s="16"/>
      <c r="AI99" s="16"/>
    </row>
    <row r="100" spans="1:35" x14ac:dyDescent="0.2">
      <c r="A100" s="5">
        <v>2020</v>
      </c>
      <c r="B100" s="2" t="s">
        <v>746</v>
      </c>
      <c r="C100" s="2" t="s">
        <v>734</v>
      </c>
      <c r="D100" s="2" t="s">
        <v>675</v>
      </c>
      <c r="F100" s="2">
        <v>0</v>
      </c>
      <c r="G100" s="2">
        <v>0</v>
      </c>
      <c r="H100" s="2">
        <v>0</v>
      </c>
      <c r="S100" s="2"/>
      <c r="T100" s="2">
        <v>0</v>
      </c>
      <c r="U100" s="7">
        <v>0</v>
      </c>
      <c r="V100" s="7">
        <v>0</v>
      </c>
      <c r="W100" s="7">
        <v>0</v>
      </c>
      <c r="X100" s="7">
        <v>0</v>
      </c>
      <c r="Y100" s="7">
        <v>0</v>
      </c>
      <c r="AB100" s="7"/>
      <c r="AC100" s="7"/>
      <c r="AD100" s="7"/>
      <c r="AE100" s="7"/>
      <c r="AF100" s="16"/>
      <c r="AG100" s="16"/>
      <c r="AH100" s="16"/>
      <c r="AI100" s="16"/>
    </row>
    <row r="101" spans="1:35" x14ac:dyDescent="0.2">
      <c r="A101" s="5">
        <v>2020</v>
      </c>
      <c r="B101" s="2" t="s">
        <v>626</v>
      </c>
      <c r="C101" s="2" t="s">
        <v>735</v>
      </c>
      <c r="D101" s="2" t="s">
        <v>675</v>
      </c>
      <c r="F101" s="2">
        <v>0</v>
      </c>
      <c r="G101" s="2">
        <v>0</v>
      </c>
      <c r="H101" s="2">
        <v>0</v>
      </c>
      <c r="S101" s="2"/>
      <c r="T101" s="2">
        <v>0</v>
      </c>
      <c r="U101" s="7">
        <v>0</v>
      </c>
      <c r="V101" s="7">
        <v>0</v>
      </c>
      <c r="W101" s="7">
        <v>0</v>
      </c>
      <c r="X101" s="7">
        <v>0</v>
      </c>
      <c r="Y101" s="7">
        <v>0</v>
      </c>
      <c r="AB101" s="7"/>
      <c r="AC101" s="7"/>
      <c r="AD101" s="7"/>
      <c r="AE101" s="7"/>
      <c r="AF101" s="16"/>
      <c r="AG101" s="16"/>
      <c r="AH101" s="16"/>
      <c r="AI101" s="16"/>
    </row>
    <row r="102" spans="1:35" x14ac:dyDescent="0.2">
      <c r="A102" s="5">
        <v>2020</v>
      </c>
      <c r="B102" s="2" t="s">
        <v>626</v>
      </c>
      <c r="C102" s="2" t="s">
        <v>736</v>
      </c>
      <c r="D102" s="2" t="s">
        <v>675</v>
      </c>
      <c r="F102" s="2">
        <v>0</v>
      </c>
      <c r="G102" s="2">
        <v>0</v>
      </c>
      <c r="H102" s="2">
        <v>0</v>
      </c>
      <c r="S102" s="2"/>
      <c r="T102" s="2">
        <v>0</v>
      </c>
      <c r="U102" s="7">
        <v>0</v>
      </c>
      <c r="V102" s="7">
        <v>0</v>
      </c>
      <c r="W102" s="7">
        <v>0</v>
      </c>
      <c r="X102" s="7">
        <v>0</v>
      </c>
      <c r="Y102" s="7">
        <v>0</v>
      </c>
      <c r="AB102" s="7"/>
      <c r="AC102" s="7"/>
      <c r="AD102" s="7"/>
      <c r="AE102" s="7"/>
      <c r="AF102" s="16"/>
      <c r="AG102" s="16"/>
      <c r="AH102" s="16"/>
      <c r="AI102" s="16"/>
    </row>
    <row r="103" spans="1:35" x14ac:dyDescent="0.2">
      <c r="A103" s="5">
        <v>2020</v>
      </c>
      <c r="B103" s="2" t="s">
        <v>626</v>
      </c>
      <c r="C103" s="2" t="s">
        <v>737</v>
      </c>
      <c r="D103" s="2" t="s">
        <v>675</v>
      </c>
      <c r="F103" s="2">
        <v>0</v>
      </c>
      <c r="G103" s="2">
        <v>0</v>
      </c>
      <c r="H103" s="2">
        <v>0</v>
      </c>
      <c r="S103" s="2"/>
      <c r="T103" s="2">
        <v>0</v>
      </c>
      <c r="U103" s="7">
        <v>0</v>
      </c>
      <c r="V103" s="7">
        <v>0</v>
      </c>
      <c r="W103" s="7">
        <v>0</v>
      </c>
      <c r="X103" s="7">
        <v>0</v>
      </c>
      <c r="Y103" s="7">
        <v>0</v>
      </c>
      <c r="AB103" s="7"/>
      <c r="AC103" s="7"/>
      <c r="AD103" s="7"/>
      <c r="AE103" s="7"/>
      <c r="AF103" s="16"/>
      <c r="AG103" s="16"/>
      <c r="AH103" s="16"/>
      <c r="AI103" s="16"/>
    </row>
    <row r="104" spans="1:35" x14ac:dyDescent="0.2">
      <c r="A104" s="5">
        <v>2020</v>
      </c>
      <c r="B104" s="2" t="s">
        <v>626</v>
      </c>
      <c r="C104" s="2" t="s">
        <v>630</v>
      </c>
      <c r="D104" s="2" t="s">
        <v>675</v>
      </c>
      <c r="E104" s="2">
        <v>149658</v>
      </c>
      <c r="F104" s="2">
        <v>0</v>
      </c>
      <c r="G104" s="2">
        <v>0</v>
      </c>
      <c r="H104" s="2">
        <v>0</v>
      </c>
      <c r="S104" s="2"/>
      <c r="T104" s="2">
        <v>0</v>
      </c>
      <c r="U104" s="7">
        <v>0</v>
      </c>
      <c r="V104" s="7">
        <v>0</v>
      </c>
      <c r="W104" s="7">
        <v>0</v>
      </c>
      <c r="X104" s="7">
        <v>0</v>
      </c>
      <c r="Y104" s="7">
        <v>0</v>
      </c>
      <c r="AB104" s="7"/>
      <c r="AC104" s="7"/>
      <c r="AD104" s="7"/>
      <c r="AE104" s="7"/>
      <c r="AF104" s="16"/>
      <c r="AG104" s="16"/>
      <c r="AH104" s="16"/>
      <c r="AI104" s="16"/>
    </row>
    <row r="105" spans="1:35" x14ac:dyDescent="0.2">
      <c r="A105" s="5">
        <v>2020</v>
      </c>
      <c r="B105" s="2" t="s">
        <v>626</v>
      </c>
      <c r="C105" s="2" t="s">
        <v>738</v>
      </c>
      <c r="D105" s="2" t="s">
        <v>675</v>
      </c>
      <c r="F105" s="2">
        <v>0</v>
      </c>
      <c r="G105" s="2">
        <v>0</v>
      </c>
      <c r="H105" s="2">
        <v>0</v>
      </c>
      <c r="S105" s="2"/>
      <c r="T105" s="2">
        <v>0</v>
      </c>
      <c r="U105" s="7">
        <v>0</v>
      </c>
      <c r="V105" s="7">
        <v>0</v>
      </c>
      <c r="W105" s="7">
        <v>0</v>
      </c>
      <c r="X105" s="7">
        <v>0</v>
      </c>
      <c r="Y105" s="7">
        <v>0</v>
      </c>
      <c r="AB105" s="7"/>
      <c r="AC105" s="7"/>
      <c r="AD105" s="7"/>
      <c r="AE105" s="7"/>
      <c r="AF105" s="16"/>
      <c r="AG105" s="16"/>
      <c r="AH105" s="16"/>
      <c r="AI105" s="16"/>
    </row>
    <row r="106" spans="1:35" x14ac:dyDescent="0.2">
      <c r="A106" s="5">
        <v>2020</v>
      </c>
      <c r="B106" s="2" t="s">
        <v>626</v>
      </c>
      <c r="C106" s="2" t="s">
        <v>739</v>
      </c>
      <c r="D106" s="2" t="s">
        <v>675</v>
      </c>
      <c r="F106" s="2">
        <v>0</v>
      </c>
      <c r="G106" s="2">
        <v>0</v>
      </c>
      <c r="H106" s="2">
        <v>0</v>
      </c>
      <c r="S106" s="2"/>
      <c r="T106" s="2">
        <v>0</v>
      </c>
      <c r="U106" s="7">
        <v>0</v>
      </c>
      <c r="V106" s="7">
        <v>0</v>
      </c>
      <c r="W106" s="7">
        <v>0</v>
      </c>
      <c r="X106" s="7">
        <v>0</v>
      </c>
      <c r="Y106" s="7">
        <v>0</v>
      </c>
      <c r="AB106" s="7"/>
      <c r="AC106" s="7"/>
      <c r="AD106" s="7"/>
      <c r="AE106" s="7"/>
      <c r="AF106" s="16"/>
      <c r="AG106" s="16"/>
      <c r="AH106" s="16"/>
      <c r="AI106" s="16"/>
    </row>
    <row r="107" spans="1:35" x14ac:dyDescent="0.2">
      <c r="A107" s="5">
        <v>2020</v>
      </c>
      <c r="B107" s="2" t="s">
        <v>626</v>
      </c>
      <c r="C107" s="2" t="s">
        <v>740</v>
      </c>
      <c r="D107" s="2" t="s">
        <v>675</v>
      </c>
      <c r="F107" s="2">
        <v>0</v>
      </c>
      <c r="G107" s="2">
        <v>0</v>
      </c>
      <c r="H107" s="2">
        <v>0</v>
      </c>
      <c r="S107" s="2"/>
      <c r="T107" s="2">
        <v>0</v>
      </c>
      <c r="U107" s="7">
        <v>0</v>
      </c>
      <c r="V107" s="7">
        <v>0</v>
      </c>
      <c r="W107" s="7">
        <v>0</v>
      </c>
      <c r="X107" s="7">
        <v>0</v>
      </c>
      <c r="Y107" s="7">
        <v>0</v>
      </c>
      <c r="AB107" s="7"/>
      <c r="AC107" s="7"/>
      <c r="AD107" s="7"/>
      <c r="AE107" s="7"/>
      <c r="AF107" s="16"/>
      <c r="AG107" s="16"/>
      <c r="AH107" s="16"/>
      <c r="AI107" s="16"/>
    </row>
    <row r="108" spans="1:35" x14ac:dyDescent="0.2">
      <c r="A108" s="5">
        <v>2020</v>
      </c>
      <c r="B108" s="2" t="s">
        <v>626</v>
      </c>
      <c r="C108" s="2" t="s">
        <v>741</v>
      </c>
      <c r="D108" s="2" t="s">
        <v>675</v>
      </c>
      <c r="F108" s="2">
        <v>0</v>
      </c>
      <c r="G108" s="2">
        <v>0</v>
      </c>
      <c r="H108" s="2">
        <v>0</v>
      </c>
      <c r="S108" s="2"/>
      <c r="T108" s="2">
        <v>0</v>
      </c>
      <c r="U108" s="7">
        <v>0</v>
      </c>
      <c r="V108" s="7">
        <v>0</v>
      </c>
      <c r="W108" s="7">
        <v>0</v>
      </c>
      <c r="X108" s="7">
        <v>0</v>
      </c>
      <c r="Y108" s="7">
        <v>0</v>
      </c>
      <c r="AB108" s="7"/>
      <c r="AC108" s="7"/>
      <c r="AD108" s="7"/>
      <c r="AE108" s="7"/>
      <c r="AF108" s="16"/>
      <c r="AG108" s="16"/>
      <c r="AH108" s="16"/>
      <c r="AI108" s="16"/>
    </row>
    <row r="109" spans="1:35" x14ac:dyDescent="0.2">
      <c r="A109" s="5">
        <v>2020</v>
      </c>
      <c r="B109" s="2" t="s">
        <v>626</v>
      </c>
      <c r="C109" s="2" t="s">
        <v>742</v>
      </c>
      <c r="D109" s="2" t="s">
        <v>675</v>
      </c>
      <c r="F109" s="2">
        <v>0</v>
      </c>
      <c r="G109" s="2">
        <v>0</v>
      </c>
      <c r="H109" s="2">
        <v>0</v>
      </c>
      <c r="S109" s="2"/>
      <c r="T109" s="2">
        <v>0</v>
      </c>
      <c r="U109" s="7">
        <v>0</v>
      </c>
      <c r="V109" s="7">
        <v>0</v>
      </c>
      <c r="W109" s="7">
        <v>0</v>
      </c>
      <c r="X109" s="7">
        <v>0</v>
      </c>
      <c r="Y109" s="7">
        <v>0</v>
      </c>
      <c r="AB109" s="7"/>
      <c r="AC109" s="7"/>
      <c r="AD109" s="7"/>
      <c r="AE109" s="7"/>
      <c r="AF109" s="16"/>
      <c r="AG109" s="16"/>
      <c r="AH109" s="16"/>
      <c r="AI109" s="16"/>
    </row>
    <row r="110" spans="1:35" x14ac:dyDescent="0.2">
      <c r="A110" s="5">
        <v>2020</v>
      </c>
      <c r="B110" s="2" t="s">
        <v>626</v>
      </c>
      <c r="C110" s="2" t="s">
        <v>743</v>
      </c>
      <c r="D110" s="2" t="s">
        <v>675</v>
      </c>
      <c r="F110" s="2">
        <v>0</v>
      </c>
      <c r="G110" s="2">
        <v>0</v>
      </c>
      <c r="H110" s="2">
        <v>0</v>
      </c>
      <c r="S110" s="2"/>
      <c r="T110" s="2">
        <v>0</v>
      </c>
      <c r="U110" s="7">
        <v>0</v>
      </c>
      <c r="V110" s="7">
        <v>0</v>
      </c>
      <c r="W110" s="7">
        <v>0</v>
      </c>
      <c r="X110" s="7">
        <v>0</v>
      </c>
      <c r="Y110" s="7">
        <v>0</v>
      </c>
      <c r="AB110" s="7"/>
      <c r="AC110" s="7"/>
      <c r="AD110" s="7"/>
      <c r="AE110" s="7"/>
      <c r="AF110" s="16"/>
      <c r="AG110" s="16"/>
      <c r="AH110" s="16"/>
      <c r="AI110" s="16"/>
    </row>
    <row r="111" spans="1:35" x14ac:dyDescent="0.2">
      <c r="A111" s="5">
        <v>2020</v>
      </c>
      <c r="B111" s="2" t="s">
        <v>626</v>
      </c>
      <c r="C111" s="2" t="s">
        <v>744</v>
      </c>
      <c r="D111" s="2" t="s">
        <v>675</v>
      </c>
      <c r="F111" s="2">
        <v>0</v>
      </c>
      <c r="G111" s="2">
        <v>0</v>
      </c>
      <c r="H111" s="2">
        <v>0</v>
      </c>
      <c r="S111" s="2"/>
      <c r="T111" s="2">
        <v>0</v>
      </c>
      <c r="U111" s="7">
        <v>0</v>
      </c>
      <c r="V111" s="7">
        <v>0</v>
      </c>
      <c r="W111" s="7">
        <v>0</v>
      </c>
      <c r="X111" s="7">
        <v>0</v>
      </c>
      <c r="Y111" s="7">
        <v>0</v>
      </c>
      <c r="AB111" s="7"/>
      <c r="AC111" s="7"/>
      <c r="AD111" s="7"/>
      <c r="AE111" s="7"/>
      <c r="AF111" s="16"/>
      <c r="AG111" s="16"/>
      <c r="AH111" s="16"/>
      <c r="AI111" s="16"/>
    </row>
    <row r="112" spans="1:35" x14ac:dyDescent="0.2">
      <c r="A112" s="5">
        <v>2020</v>
      </c>
      <c r="B112" s="2" t="s">
        <v>626</v>
      </c>
      <c r="C112" s="2" t="s">
        <v>745</v>
      </c>
      <c r="D112" s="2" t="s">
        <v>675</v>
      </c>
      <c r="F112" s="2">
        <v>0</v>
      </c>
      <c r="G112" s="2">
        <v>0</v>
      </c>
      <c r="H112" s="2">
        <v>0</v>
      </c>
      <c r="S112" s="2"/>
      <c r="T112" s="2">
        <v>0</v>
      </c>
      <c r="U112" s="7">
        <v>0</v>
      </c>
      <c r="V112" s="7">
        <v>0</v>
      </c>
      <c r="W112" s="7">
        <v>0</v>
      </c>
      <c r="X112" s="7">
        <v>0</v>
      </c>
      <c r="Y112" s="7">
        <v>0</v>
      </c>
      <c r="AB112" s="7"/>
      <c r="AC112" s="7"/>
      <c r="AD112" s="7"/>
      <c r="AE112" s="7"/>
      <c r="AF112" s="16"/>
      <c r="AG112" s="16"/>
      <c r="AH112" s="16"/>
      <c r="AI112" s="16"/>
    </row>
    <row r="113" spans="1:35" x14ac:dyDescent="0.2">
      <c r="A113" s="5">
        <v>2020</v>
      </c>
      <c r="B113" s="2" t="s">
        <v>626</v>
      </c>
      <c r="C113" s="2" t="s">
        <v>748</v>
      </c>
      <c r="D113" s="2" t="s">
        <v>675</v>
      </c>
      <c r="F113" s="2">
        <v>0</v>
      </c>
      <c r="G113" s="2">
        <v>0</v>
      </c>
      <c r="H113" s="2">
        <v>0</v>
      </c>
      <c r="S113" s="2"/>
      <c r="T113" s="2">
        <v>0</v>
      </c>
      <c r="U113" s="7">
        <v>0</v>
      </c>
      <c r="V113" s="7">
        <v>0</v>
      </c>
      <c r="W113" s="7">
        <v>0</v>
      </c>
      <c r="X113" s="7">
        <v>0</v>
      </c>
      <c r="Y113" s="7">
        <v>0</v>
      </c>
      <c r="AB113" s="7"/>
      <c r="AC113" s="7"/>
      <c r="AD113" s="7"/>
      <c r="AE113" s="7"/>
      <c r="AF113" s="16"/>
      <c r="AG113" s="16"/>
      <c r="AH113" s="16"/>
      <c r="AI113" s="16"/>
    </row>
    <row r="114" spans="1:35" x14ac:dyDescent="0.2">
      <c r="A114" s="5">
        <v>2020</v>
      </c>
      <c r="B114" s="2" t="s">
        <v>746</v>
      </c>
      <c r="C114" s="2" t="s">
        <v>725</v>
      </c>
      <c r="D114" s="2" t="s">
        <v>676</v>
      </c>
      <c r="E114" s="2">
        <v>11134353</v>
      </c>
      <c r="G114" s="2">
        <v>0</v>
      </c>
      <c r="H114" s="2">
        <v>0</v>
      </c>
      <c r="S114" s="2"/>
      <c r="T114" s="2">
        <v>0</v>
      </c>
      <c r="U114" s="7">
        <v>0</v>
      </c>
      <c r="V114" s="7">
        <v>0</v>
      </c>
      <c r="W114" s="7">
        <v>0</v>
      </c>
      <c r="X114" s="7">
        <v>0</v>
      </c>
      <c r="Y114" s="7">
        <v>0</v>
      </c>
      <c r="AB114" s="7"/>
      <c r="AC114" s="7"/>
      <c r="AD114" s="7"/>
      <c r="AE114" s="7"/>
      <c r="AF114" s="16"/>
      <c r="AG114" s="16"/>
      <c r="AH114" s="16"/>
      <c r="AI114" s="16"/>
    </row>
    <row r="115" spans="1:35" x14ac:dyDescent="0.2">
      <c r="A115" s="5">
        <v>2020</v>
      </c>
      <c r="B115" s="2" t="s">
        <v>746</v>
      </c>
      <c r="C115" s="2" t="s">
        <v>726</v>
      </c>
      <c r="D115" s="2" t="s">
        <v>676</v>
      </c>
      <c r="E115" s="2">
        <v>17250000</v>
      </c>
      <c r="G115" s="2">
        <v>0</v>
      </c>
      <c r="H115" s="2">
        <v>0</v>
      </c>
      <c r="S115" s="2"/>
      <c r="T115" s="2">
        <v>0</v>
      </c>
      <c r="U115" s="7">
        <v>0</v>
      </c>
      <c r="V115" s="7">
        <v>0</v>
      </c>
      <c r="W115" s="7">
        <v>0</v>
      </c>
      <c r="X115" s="7">
        <v>0</v>
      </c>
      <c r="Y115" s="7">
        <v>0</v>
      </c>
      <c r="AB115" s="7"/>
      <c r="AC115" s="7"/>
      <c r="AD115" s="7"/>
      <c r="AE115" s="7"/>
      <c r="AF115" s="16"/>
      <c r="AG115" s="16"/>
      <c r="AH115" s="16"/>
      <c r="AI115" s="16"/>
    </row>
    <row r="116" spans="1:35" x14ac:dyDescent="0.2">
      <c r="A116" s="5">
        <v>2020</v>
      </c>
      <c r="B116" s="2" t="s">
        <v>746</v>
      </c>
      <c r="C116" s="2" t="s">
        <v>727</v>
      </c>
      <c r="D116" s="2" t="s">
        <v>676</v>
      </c>
      <c r="G116" s="2">
        <v>4698014</v>
      </c>
      <c r="H116" s="2">
        <v>0</v>
      </c>
      <c r="S116" s="2"/>
      <c r="T116" s="2">
        <v>0</v>
      </c>
      <c r="U116" s="7">
        <v>0</v>
      </c>
      <c r="V116" s="7">
        <v>0</v>
      </c>
      <c r="W116" s="7">
        <v>0</v>
      </c>
      <c r="X116" s="7">
        <v>0</v>
      </c>
      <c r="Y116" s="7">
        <v>0</v>
      </c>
      <c r="AB116" s="7"/>
      <c r="AC116" s="7"/>
      <c r="AD116" s="7"/>
      <c r="AE116" s="7"/>
      <c r="AF116" s="16"/>
      <c r="AG116" s="16"/>
      <c r="AH116" s="16"/>
      <c r="AI116" s="16"/>
    </row>
    <row r="117" spans="1:35" x14ac:dyDescent="0.2">
      <c r="A117" s="5">
        <v>2020</v>
      </c>
      <c r="B117" s="2" t="s">
        <v>746</v>
      </c>
      <c r="C117" s="2" t="s">
        <v>394</v>
      </c>
      <c r="D117" s="2" t="s">
        <v>676</v>
      </c>
      <c r="E117" s="2">
        <v>4873500</v>
      </c>
      <c r="F117" s="2">
        <v>5479278</v>
      </c>
      <c r="G117" s="2">
        <v>0</v>
      </c>
      <c r="H117" s="2">
        <v>0</v>
      </c>
      <c r="S117" s="2"/>
      <c r="T117" s="2">
        <v>0</v>
      </c>
      <c r="U117" s="7">
        <v>0</v>
      </c>
      <c r="V117" s="7">
        <v>0</v>
      </c>
      <c r="W117" s="7">
        <v>0</v>
      </c>
      <c r="X117" s="7">
        <v>0</v>
      </c>
      <c r="Y117" s="7">
        <v>0</v>
      </c>
      <c r="AB117" s="7"/>
      <c r="AC117" s="7"/>
      <c r="AD117" s="7"/>
      <c r="AE117" s="7"/>
      <c r="AF117" s="16"/>
      <c r="AG117" s="16"/>
      <c r="AH117" s="16"/>
      <c r="AI117" s="16"/>
    </row>
    <row r="118" spans="1:35" x14ac:dyDescent="0.2">
      <c r="A118" s="5">
        <v>2020</v>
      </c>
      <c r="B118" s="2" t="s">
        <v>746</v>
      </c>
      <c r="C118" s="2" t="s">
        <v>395</v>
      </c>
      <c r="D118" s="2" t="s">
        <v>676</v>
      </c>
      <c r="G118" s="2">
        <v>0</v>
      </c>
      <c r="H118" s="2">
        <v>0</v>
      </c>
      <c r="S118" s="2"/>
      <c r="T118" s="2">
        <v>0</v>
      </c>
      <c r="U118" s="7">
        <v>0</v>
      </c>
      <c r="V118" s="7">
        <v>0</v>
      </c>
      <c r="W118" s="7">
        <v>0</v>
      </c>
      <c r="X118" s="7">
        <v>0</v>
      </c>
      <c r="Y118" s="7">
        <v>0</v>
      </c>
      <c r="AB118" s="7"/>
      <c r="AC118" s="7"/>
      <c r="AD118" s="7"/>
      <c r="AE118" s="7"/>
      <c r="AF118" s="16"/>
      <c r="AG118" s="16"/>
      <c r="AH118" s="16"/>
      <c r="AI118" s="16"/>
    </row>
    <row r="119" spans="1:35" x14ac:dyDescent="0.2">
      <c r="A119" s="5">
        <v>2020</v>
      </c>
      <c r="B119" s="2" t="s">
        <v>746</v>
      </c>
      <c r="C119" s="2" t="s">
        <v>747</v>
      </c>
      <c r="D119" s="2" t="s">
        <v>676</v>
      </c>
      <c r="E119" s="2">
        <v>11982415</v>
      </c>
      <c r="G119" s="2">
        <v>1886597</v>
      </c>
      <c r="H119" s="2">
        <v>0</v>
      </c>
      <c r="S119" s="2"/>
      <c r="T119" s="2">
        <v>0</v>
      </c>
      <c r="U119" s="7">
        <v>0</v>
      </c>
      <c r="V119" s="7">
        <v>0</v>
      </c>
      <c r="W119" s="7">
        <v>0</v>
      </c>
      <c r="X119" s="7">
        <v>0</v>
      </c>
      <c r="Y119" s="7">
        <v>0</v>
      </c>
      <c r="AB119" s="7"/>
      <c r="AC119" s="7"/>
      <c r="AD119" s="7"/>
      <c r="AE119" s="7"/>
      <c r="AF119" s="16"/>
      <c r="AG119" s="16"/>
      <c r="AH119" s="16"/>
      <c r="AI119" s="16"/>
    </row>
    <row r="120" spans="1:35" x14ac:dyDescent="0.2">
      <c r="A120" s="5">
        <v>2020</v>
      </c>
      <c r="B120" s="2" t="s">
        <v>746</v>
      </c>
      <c r="C120" s="2" t="s">
        <v>728</v>
      </c>
      <c r="D120" s="2" t="s">
        <v>676</v>
      </c>
      <c r="G120" s="2">
        <v>0</v>
      </c>
      <c r="H120" s="2">
        <v>0</v>
      </c>
      <c r="S120" s="2"/>
      <c r="T120" s="2">
        <v>0</v>
      </c>
      <c r="U120" s="7">
        <v>0</v>
      </c>
      <c r="V120" s="7">
        <v>0</v>
      </c>
      <c r="W120" s="7">
        <v>0</v>
      </c>
      <c r="X120" s="7">
        <v>0</v>
      </c>
      <c r="Y120" s="7">
        <v>0</v>
      </c>
      <c r="AB120" s="7"/>
      <c r="AC120" s="7"/>
      <c r="AD120" s="7"/>
      <c r="AE120" s="7"/>
      <c r="AF120" s="16"/>
      <c r="AG120" s="16"/>
      <c r="AH120" s="16"/>
      <c r="AI120" s="16"/>
    </row>
    <row r="121" spans="1:35" x14ac:dyDescent="0.2">
      <c r="A121" s="5">
        <v>2020</v>
      </c>
      <c r="B121" s="2" t="s">
        <v>746</v>
      </c>
      <c r="C121" s="2" t="s">
        <v>398</v>
      </c>
      <c r="D121" s="2" t="s">
        <v>676</v>
      </c>
      <c r="E121" s="2">
        <v>9265001</v>
      </c>
      <c r="G121" s="2">
        <v>0</v>
      </c>
      <c r="H121" s="2">
        <v>0</v>
      </c>
      <c r="S121" s="2"/>
      <c r="T121" s="2">
        <v>0</v>
      </c>
      <c r="U121" s="7">
        <v>0</v>
      </c>
      <c r="V121" s="7">
        <v>0</v>
      </c>
      <c r="W121" s="7">
        <v>0</v>
      </c>
      <c r="X121" s="7">
        <v>0</v>
      </c>
      <c r="Y121" s="7">
        <v>0</v>
      </c>
      <c r="AB121" s="7"/>
      <c r="AC121" s="7"/>
      <c r="AD121" s="7"/>
      <c r="AE121" s="7"/>
      <c r="AF121" s="16"/>
      <c r="AG121" s="16"/>
      <c r="AH121" s="16"/>
      <c r="AI121" s="16"/>
    </row>
    <row r="122" spans="1:35" x14ac:dyDescent="0.2">
      <c r="A122" s="5">
        <v>2020</v>
      </c>
      <c r="B122" s="2" t="s">
        <v>746</v>
      </c>
      <c r="C122" s="2" t="s">
        <v>729</v>
      </c>
      <c r="D122" s="2" t="s">
        <v>676</v>
      </c>
      <c r="G122" s="2">
        <v>3598475</v>
      </c>
      <c r="H122" s="2">
        <v>0</v>
      </c>
      <c r="S122" s="2"/>
      <c r="T122" s="2">
        <v>0</v>
      </c>
      <c r="U122" s="7">
        <v>0</v>
      </c>
      <c r="V122" s="7">
        <v>0</v>
      </c>
      <c r="W122" s="7">
        <v>0</v>
      </c>
      <c r="X122" s="7">
        <v>0</v>
      </c>
      <c r="Y122" s="7">
        <v>0</v>
      </c>
      <c r="AB122" s="7"/>
      <c r="AC122" s="7"/>
      <c r="AD122" s="7"/>
      <c r="AE122" s="7"/>
      <c r="AF122" s="16"/>
      <c r="AG122" s="16"/>
      <c r="AH122" s="16"/>
      <c r="AI122" s="16"/>
    </row>
    <row r="123" spans="1:35" x14ac:dyDescent="0.2">
      <c r="A123" s="5">
        <v>2020</v>
      </c>
      <c r="B123" s="2" t="s">
        <v>746</v>
      </c>
      <c r="C123" s="2" t="s">
        <v>730</v>
      </c>
      <c r="D123" s="2" t="s">
        <v>676</v>
      </c>
      <c r="E123" s="2">
        <v>4812813</v>
      </c>
      <c r="G123" s="2">
        <v>2055000</v>
      </c>
      <c r="H123" s="2">
        <v>0</v>
      </c>
      <c r="S123" s="2"/>
      <c r="T123" s="2">
        <v>0</v>
      </c>
      <c r="U123" s="7">
        <v>0</v>
      </c>
      <c r="V123" s="7">
        <v>0</v>
      </c>
      <c r="W123" s="7">
        <v>0</v>
      </c>
      <c r="X123" s="7">
        <v>0</v>
      </c>
      <c r="Y123" s="7">
        <v>0</v>
      </c>
      <c r="AB123" s="7"/>
      <c r="AC123" s="7"/>
      <c r="AD123" s="7"/>
      <c r="AE123" s="7"/>
      <c r="AF123" s="16"/>
      <c r="AG123" s="16"/>
      <c r="AH123" s="16"/>
      <c r="AI123" s="16"/>
    </row>
    <row r="124" spans="1:35" x14ac:dyDescent="0.2">
      <c r="A124" s="5">
        <v>2020</v>
      </c>
      <c r="B124" s="2" t="s">
        <v>746</v>
      </c>
      <c r="C124" s="2" t="s">
        <v>401</v>
      </c>
      <c r="D124" s="2" t="s">
        <v>676</v>
      </c>
      <c r="E124" s="2">
        <v>3468207</v>
      </c>
      <c r="G124" s="2">
        <v>0</v>
      </c>
      <c r="H124" s="2">
        <v>0</v>
      </c>
      <c r="S124" s="2"/>
      <c r="T124" s="2">
        <v>0</v>
      </c>
      <c r="U124" s="7">
        <v>0</v>
      </c>
      <c r="V124" s="7">
        <v>0</v>
      </c>
      <c r="W124" s="7">
        <v>0</v>
      </c>
      <c r="X124" s="7">
        <v>0</v>
      </c>
      <c r="Y124" s="7">
        <v>0</v>
      </c>
      <c r="AB124" s="7"/>
      <c r="AC124" s="7"/>
      <c r="AD124" s="7"/>
      <c r="AE124" s="7"/>
      <c r="AF124" s="16"/>
      <c r="AG124" s="16"/>
      <c r="AH124" s="16"/>
      <c r="AI124" s="16"/>
    </row>
    <row r="125" spans="1:35" x14ac:dyDescent="0.2">
      <c r="A125" s="5">
        <v>2020</v>
      </c>
      <c r="B125" s="2" t="s">
        <v>746</v>
      </c>
      <c r="C125" s="2" t="s">
        <v>731</v>
      </c>
      <c r="D125" s="2" t="s">
        <v>676</v>
      </c>
      <c r="G125" s="2">
        <v>0</v>
      </c>
      <c r="H125" s="2">
        <v>0</v>
      </c>
      <c r="S125" s="2"/>
      <c r="T125" s="2">
        <v>0</v>
      </c>
      <c r="U125" s="7">
        <v>0</v>
      </c>
      <c r="V125" s="7">
        <v>0</v>
      </c>
      <c r="W125" s="7">
        <v>0</v>
      </c>
      <c r="X125" s="7">
        <v>0</v>
      </c>
      <c r="Y125" s="7">
        <v>0</v>
      </c>
      <c r="AB125" s="7"/>
      <c r="AC125" s="7"/>
      <c r="AD125" s="7"/>
      <c r="AE125" s="7"/>
      <c r="AF125" s="16"/>
      <c r="AG125" s="16"/>
      <c r="AH125" s="16"/>
      <c r="AI125" s="16"/>
    </row>
    <row r="126" spans="1:35" x14ac:dyDescent="0.2">
      <c r="A126" s="5">
        <v>2020</v>
      </c>
      <c r="B126" s="2" t="s">
        <v>746</v>
      </c>
      <c r="C126" s="2" t="s">
        <v>732</v>
      </c>
      <c r="D126" s="2" t="s">
        <v>676</v>
      </c>
      <c r="E126" s="2">
        <v>19019139</v>
      </c>
      <c r="G126" s="2">
        <v>0</v>
      </c>
      <c r="H126" s="2">
        <v>0</v>
      </c>
      <c r="S126" s="2"/>
      <c r="T126" s="2">
        <v>0</v>
      </c>
      <c r="U126" s="7">
        <v>0</v>
      </c>
      <c r="V126" s="7">
        <v>0</v>
      </c>
      <c r="W126" s="7">
        <v>0</v>
      </c>
      <c r="X126" s="7">
        <v>0</v>
      </c>
      <c r="Y126" s="7">
        <v>0</v>
      </c>
      <c r="AB126" s="7"/>
      <c r="AC126" s="7"/>
      <c r="AD126" s="7"/>
      <c r="AE126" s="7"/>
      <c r="AF126" s="16"/>
      <c r="AG126" s="16"/>
      <c r="AH126" s="16"/>
      <c r="AI126" s="16"/>
    </row>
    <row r="127" spans="1:35" x14ac:dyDescent="0.2">
      <c r="A127" s="5">
        <v>2020</v>
      </c>
      <c r="B127" s="2" t="s">
        <v>746</v>
      </c>
      <c r="C127" s="2" t="s">
        <v>733</v>
      </c>
      <c r="D127" s="2" t="s">
        <v>676</v>
      </c>
      <c r="E127" s="2">
        <v>20395608</v>
      </c>
      <c r="G127" s="2">
        <v>0</v>
      </c>
      <c r="H127" s="2">
        <v>0</v>
      </c>
      <c r="S127" s="2"/>
      <c r="T127" s="2">
        <v>0</v>
      </c>
      <c r="U127" s="7">
        <v>0</v>
      </c>
      <c r="V127" s="7">
        <v>0</v>
      </c>
      <c r="W127" s="7">
        <v>0</v>
      </c>
      <c r="X127" s="7">
        <v>0</v>
      </c>
      <c r="Y127" s="7">
        <v>0</v>
      </c>
      <c r="AB127" s="7"/>
      <c r="AC127" s="7"/>
      <c r="AD127" s="7"/>
      <c r="AE127" s="7"/>
      <c r="AF127" s="16"/>
      <c r="AG127" s="16"/>
      <c r="AH127" s="16"/>
      <c r="AI127" s="16"/>
    </row>
    <row r="128" spans="1:35" x14ac:dyDescent="0.2">
      <c r="A128" s="5">
        <v>2020</v>
      </c>
      <c r="B128" s="2" t="s">
        <v>746</v>
      </c>
      <c r="C128" s="2" t="s">
        <v>734</v>
      </c>
      <c r="D128" s="2" t="s">
        <v>676</v>
      </c>
      <c r="E128" s="2">
        <v>24189370</v>
      </c>
      <c r="G128" s="2">
        <v>0</v>
      </c>
      <c r="H128" s="2">
        <v>0</v>
      </c>
      <c r="S128" s="2"/>
      <c r="T128" s="2">
        <v>0</v>
      </c>
      <c r="U128" s="7">
        <v>0</v>
      </c>
      <c r="V128" s="7">
        <v>0</v>
      </c>
      <c r="W128" s="7">
        <v>0</v>
      </c>
      <c r="X128" s="7">
        <v>0</v>
      </c>
      <c r="Y128" s="7">
        <v>0</v>
      </c>
      <c r="AB128" s="7"/>
      <c r="AC128" s="7"/>
      <c r="AD128" s="7"/>
      <c r="AE128" s="7"/>
      <c r="AF128" s="16"/>
      <c r="AG128" s="16"/>
      <c r="AH128" s="16"/>
      <c r="AI128" s="16"/>
    </row>
    <row r="129" spans="1:35" x14ac:dyDescent="0.2">
      <c r="A129" s="5">
        <v>2020</v>
      </c>
      <c r="B129" s="2" t="s">
        <v>626</v>
      </c>
      <c r="C129" s="2" t="s">
        <v>735</v>
      </c>
      <c r="D129" s="2" t="s">
        <v>676</v>
      </c>
      <c r="G129" s="2">
        <v>2798009</v>
      </c>
      <c r="H129" s="2">
        <v>0</v>
      </c>
      <c r="S129" s="2"/>
      <c r="T129" s="2">
        <v>0</v>
      </c>
      <c r="U129" s="7">
        <v>0</v>
      </c>
      <c r="V129" s="7">
        <v>0</v>
      </c>
      <c r="W129" s="7">
        <v>0</v>
      </c>
      <c r="X129" s="7">
        <v>0</v>
      </c>
      <c r="Y129" s="7">
        <v>0</v>
      </c>
      <c r="AB129" s="7"/>
      <c r="AC129" s="7"/>
      <c r="AD129" s="7"/>
      <c r="AE129" s="7"/>
      <c r="AF129" s="16"/>
      <c r="AG129" s="16"/>
      <c r="AH129" s="16"/>
      <c r="AI129" s="16"/>
    </row>
    <row r="130" spans="1:35" x14ac:dyDescent="0.2">
      <c r="A130" s="5">
        <v>2020</v>
      </c>
      <c r="B130" s="2" t="s">
        <v>626</v>
      </c>
      <c r="C130" s="2" t="s">
        <v>736</v>
      </c>
      <c r="D130" s="2" t="s">
        <v>676</v>
      </c>
      <c r="G130" s="2">
        <v>2729724</v>
      </c>
      <c r="H130" s="2">
        <v>0</v>
      </c>
      <c r="S130" s="2"/>
      <c r="T130" s="2">
        <v>0</v>
      </c>
      <c r="U130" s="7">
        <v>0</v>
      </c>
      <c r="V130" s="7">
        <v>0</v>
      </c>
      <c r="W130" s="7">
        <v>0</v>
      </c>
      <c r="X130" s="7">
        <v>0</v>
      </c>
      <c r="Y130" s="7">
        <v>0</v>
      </c>
      <c r="AB130" s="7"/>
      <c r="AC130" s="7"/>
      <c r="AD130" s="7"/>
      <c r="AE130" s="7"/>
      <c r="AF130" s="16"/>
      <c r="AG130" s="16"/>
      <c r="AH130" s="16"/>
      <c r="AI130" s="16"/>
    </row>
    <row r="131" spans="1:35" x14ac:dyDescent="0.2">
      <c r="A131" s="5">
        <v>2020</v>
      </c>
      <c r="B131" s="2" t="s">
        <v>626</v>
      </c>
      <c r="C131" s="2" t="s">
        <v>737</v>
      </c>
      <c r="D131" s="2" t="s">
        <v>676</v>
      </c>
      <c r="H131" s="2">
        <v>0</v>
      </c>
      <c r="S131" s="2"/>
      <c r="T131" s="2">
        <v>0</v>
      </c>
      <c r="U131" s="7">
        <v>0</v>
      </c>
      <c r="V131" s="7">
        <v>0</v>
      </c>
      <c r="W131" s="7">
        <v>0</v>
      </c>
      <c r="X131" s="7">
        <v>0</v>
      </c>
      <c r="Y131" s="7">
        <v>0</v>
      </c>
      <c r="AB131" s="7"/>
      <c r="AC131" s="7"/>
      <c r="AD131" s="7"/>
      <c r="AE131" s="7"/>
      <c r="AF131" s="16"/>
      <c r="AG131" s="16"/>
      <c r="AH131" s="16"/>
      <c r="AI131" s="16"/>
    </row>
    <row r="132" spans="1:35" x14ac:dyDescent="0.2">
      <c r="A132" s="5">
        <v>2020</v>
      </c>
      <c r="B132" s="2" t="s">
        <v>626</v>
      </c>
      <c r="C132" s="2" t="s">
        <v>630</v>
      </c>
      <c r="D132" s="2" t="s">
        <v>676</v>
      </c>
      <c r="E132" s="2">
        <v>2144752</v>
      </c>
      <c r="G132" s="2">
        <v>0</v>
      </c>
      <c r="H132" s="2">
        <v>0</v>
      </c>
      <c r="S132" s="2"/>
      <c r="T132" s="2">
        <v>0</v>
      </c>
      <c r="U132" s="7">
        <v>0</v>
      </c>
      <c r="V132" s="7">
        <v>0</v>
      </c>
      <c r="W132" s="7">
        <v>0</v>
      </c>
      <c r="X132" s="7">
        <v>0</v>
      </c>
      <c r="Y132" s="7">
        <v>0</v>
      </c>
      <c r="AB132" s="7"/>
      <c r="AC132" s="7"/>
      <c r="AD132" s="7"/>
      <c r="AE132" s="7"/>
      <c r="AF132" s="16"/>
      <c r="AG132" s="16"/>
      <c r="AH132" s="16"/>
      <c r="AI132" s="16"/>
    </row>
    <row r="133" spans="1:35" x14ac:dyDescent="0.2">
      <c r="A133" s="5">
        <v>2020</v>
      </c>
      <c r="B133" s="2" t="s">
        <v>626</v>
      </c>
      <c r="C133" s="2" t="s">
        <v>738</v>
      </c>
      <c r="D133" s="2" t="s">
        <v>676</v>
      </c>
      <c r="G133" s="2">
        <v>4135880</v>
      </c>
      <c r="H133" s="2">
        <v>0</v>
      </c>
      <c r="S133" s="2"/>
      <c r="T133" s="2">
        <v>0</v>
      </c>
      <c r="U133" s="7">
        <v>0</v>
      </c>
      <c r="V133" s="7">
        <v>0</v>
      </c>
      <c r="W133" s="7">
        <v>0</v>
      </c>
      <c r="X133" s="7">
        <v>0</v>
      </c>
      <c r="Y133" s="7">
        <v>0</v>
      </c>
      <c r="AB133" s="7"/>
      <c r="AC133" s="7"/>
      <c r="AD133" s="7"/>
      <c r="AE133" s="7"/>
      <c r="AF133" s="16"/>
      <c r="AG133" s="16"/>
      <c r="AH133" s="16"/>
      <c r="AI133" s="16"/>
    </row>
    <row r="134" spans="1:35" x14ac:dyDescent="0.2">
      <c r="A134" s="5">
        <v>2020</v>
      </c>
      <c r="B134" s="2" t="s">
        <v>626</v>
      </c>
      <c r="C134" s="2" t="s">
        <v>739</v>
      </c>
      <c r="D134" s="2" t="s">
        <v>676</v>
      </c>
      <c r="G134" s="2">
        <v>2459666</v>
      </c>
      <c r="H134" s="2">
        <v>0</v>
      </c>
      <c r="S134" s="2"/>
      <c r="T134" s="2">
        <v>0</v>
      </c>
      <c r="U134" s="7">
        <v>0</v>
      </c>
      <c r="V134" s="7">
        <v>0</v>
      </c>
      <c r="W134" s="7">
        <v>0</v>
      </c>
      <c r="X134" s="7">
        <v>0</v>
      </c>
      <c r="Y134" s="7">
        <v>0</v>
      </c>
      <c r="AB134" s="7"/>
      <c r="AC134" s="7"/>
      <c r="AD134" s="7"/>
      <c r="AE134" s="7"/>
      <c r="AF134" s="16"/>
      <c r="AG134" s="16"/>
      <c r="AH134" s="16"/>
      <c r="AI134" s="16"/>
    </row>
    <row r="135" spans="1:35" x14ac:dyDescent="0.2">
      <c r="A135" s="5">
        <v>2020</v>
      </c>
      <c r="B135" s="2" t="s">
        <v>626</v>
      </c>
      <c r="C135" s="2" t="s">
        <v>740</v>
      </c>
      <c r="D135" s="2" t="s">
        <v>676</v>
      </c>
      <c r="G135" s="2">
        <v>5997459</v>
      </c>
      <c r="H135" s="2">
        <v>0</v>
      </c>
      <c r="S135" s="2"/>
      <c r="T135" s="2">
        <v>0</v>
      </c>
      <c r="U135" s="7">
        <v>0</v>
      </c>
      <c r="V135" s="7">
        <v>0</v>
      </c>
      <c r="W135" s="7">
        <v>0</v>
      </c>
      <c r="X135" s="7">
        <v>0</v>
      </c>
      <c r="Y135" s="7">
        <v>0</v>
      </c>
      <c r="AB135" s="7"/>
      <c r="AC135" s="7"/>
      <c r="AD135" s="7"/>
      <c r="AE135" s="7"/>
      <c r="AF135" s="16"/>
      <c r="AG135" s="16"/>
      <c r="AH135" s="16"/>
      <c r="AI135" s="16"/>
    </row>
    <row r="136" spans="1:35" x14ac:dyDescent="0.2">
      <c r="A136" s="5">
        <v>2020</v>
      </c>
      <c r="B136" s="2" t="s">
        <v>626</v>
      </c>
      <c r="C136" s="2" t="s">
        <v>741</v>
      </c>
      <c r="D136" s="2" t="s">
        <v>676</v>
      </c>
      <c r="G136" s="2">
        <v>4230479</v>
      </c>
      <c r="H136" s="2">
        <v>0</v>
      </c>
      <c r="S136" s="2"/>
      <c r="T136" s="2">
        <v>0</v>
      </c>
      <c r="U136" s="7">
        <v>0</v>
      </c>
      <c r="V136" s="7">
        <v>0</v>
      </c>
      <c r="W136" s="7">
        <v>0</v>
      </c>
      <c r="X136" s="7">
        <v>0</v>
      </c>
      <c r="Y136" s="7">
        <v>0</v>
      </c>
      <c r="AB136" s="7"/>
      <c r="AC136" s="7"/>
      <c r="AD136" s="7"/>
      <c r="AE136" s="7"/>
      <c r="AF136" s="16"/>
      <c r="AG136" s="16"/>
      <c r="AH136" s="16"/>
      <c r="AI136" s="16"/>
    </row>
    <row r="137" spans="1:35" x14ac:dyDescent="0.2">
      <c r="A137" s="5">
        <v>2020</v>
      </c>
      <c r="B137" s="2" t="s">
        <v>626</v>
      </c>
      <c r="C137" s="2" t="s">
        <v>742</v>
      </c>
      <c r="D137" s="2" t="s">
        <v>676</v>
      </c>
      <c r="G137" s="2">
        <v>4662889</v>
      </c>
      <c r="H137" s="2">
        <v>0</v>
      </c>
      <c r="S137" s="2"/>
      <c r="T137" s="2">
        <v>0</v>
      </c>
      <c r="U137" s="7">
        <v>0</v>
      </c>
      <c r="V137" s="7">
        <v>0</v>
      </c>
      <c r="W137" s="7">
        <v>0</v>
      </c>
      <c r="X137" s="7">
        <v>0</v>
      </c>
      <c r="Y137" s="7">
        <v>0</v>
      </c>
      <c r="AB137" s="7"/>
      <c r="AC137" s="7"/>
      <c r="AD137" s="7"/>
      <c r="AE137" s="7"/>
      <c r="AF137" s="16"/>
      <c r="AG137" s="16"/>
      <c r="AH137" s="16"/>
      <c r="AI137" s="16"/>
    </row>
    <row r="138" spans="1:35" x14ac:dyDescent="0.2">
      <c r="A138" s="5">
        <v>2020</v>
      </c>
      <c r="B138" s="2" t="s">
        <v>626</v>
      </c>
      <c r="C138" s="2" t="s">
        <v>743</v>
      </c>
      <c r="D138" s="2" t="s">
        <v>676</v>
      </c>
      <c r="G138" s="2">
        <v>6146993</v>
      </c>
      <c r="H138" s="2">
        <v>0</v>
      </c>
      <c r="S138" s="2"/>
      <c r="T138" s="2">
        <v>0</v>
      </c>
      <c r="U138" s="7">
        <v>0</v>
      </c>
      <c r="V138" s="7">
        <v>0</v>
      </c>
      <c r="W138" s="7">
        <v>0</v>
      </c>
      <c r="X138" s="7">
        <v>0</v>
      </c>
      <c r="Y138" s="7">
        <v>0</v>
      </c>
      <c r="AB138" s="7"/>
      <c r="AC138" s="7"/>
      <c r="AD138" s="7"/>
      <c r="AE138" s="7"/>
      <c r="AF138" s="16"/>
      <c r="AG138" s="16"/>
      <c r="AH138" s="16"/>
      <c r="AI138" s="16"/>
    </row>
    <row r="139" spans="1:35" x14ac:dyDescent="0.2">
      <c r="A139" s="5">
        <v>2020</v>
      </c>
      <c r="B139" s="2" t="s">
        <v>626</v>
      </c>
      <c r="C139" s="2" t="s">
        <v>744</v>
      </c>
      <c r="D139" s="2" t="s">
        <v>676</v>
      </c>
      <c r="G139" s="2">
        <v>3794376</v>
      </c>
      <c r="H139" s="2">
        <v>0</v>
      </c>
      <c r="S139" s="2"/>
      <c r="T139" s="2">
        <v>0</v>
      </c>
      <c r="U139" s="7">
        <v>0</v>
      </c>
      <c r="V139" s="7">
        <v>0</v>
      </c>
      <c r="W139" s="7">
        <v>0</v>
      </c>
      <c r="X139" s="7">
        <v>0</v>
      </c>
      <c r="Y139" s="7">
        <v>0</v>
      </c>
      <c r="AB139" s="7"/>
      <c r="AC139" s="7"/>
      <c r="AD139" s="7"/>
      <c r="AE139" s="7"/>
      <c r="AF139" s="16"/>
      <c r="AG139" s="16"/>
      <c r="AH139" s="16"/>
      <c r="AI139" s="16"/>
    </row>
    <row r="140" spans="1:35" x14ac:dyDescent="0.2">
      <c r="A140" s="5">
        <v>2020</v>
      </c>
      <c r="B140" s="2" t="s">
        <v>626</v>
      </c>
      <c r="C140" s="2" t="s">
        <v>745</v>
      </c>
      <c r="D140" s="2" t="s">
        <v>676</v>
      </c>
      <c r="G140" s="2">
        <v>6510000</v>
      </c>
      <c r="H140" s="2">
        <v>0</v>
      </c>
      <c r="S140" s="2"/>
      <c r="T140" s="2">
        <v>0</v>
      </c>
      <c r="U140" s="7">
        <v>0</v>
      </c>
      <c r="V140" s="7">
        <v>0</v>
      </c>
      <c r="W140" s="7">
        <v>0</v>
      </c>
      <c r="X140" s="7">
        <v>0</v>
      </c>
      <c r="Y140" s="7">
        <v>0</v>
      </c>
      <c r="AB140" s="7"/>
      <c r="AC140" s="7"/>
      <c r="AD140" s="7"/>
      <c r="AE140" s="7"/>
      <c r="AF140" s="16"/>
      <c r="AG140" s="16"/>
      <c r="AH140" s="16"/>
      <c r="AI140" s="16"/>
    </row>
    <row r="141" spans="1:35" x14ac:dyDescent="0.2">
      <c r="A141" s="5">
        <v>2020</v>
      </c>
      <c r="B141" s="2" t="s">
        <v>626</v>
      </c>
      <c r="C141" s="2" t="s">
        <v>748</v>
      </c>
      <c r="D141" s="2" t="s">
        <v>676</v>
      </c>
      <c r="G141" s="2">
        <v>5557162</v>
      </c>
      <c r="H141" s="2">
        <v>0</v>
      </c>
      <c r="S141" s="2"/>
      <c r="T141" s="2">
        <v>0</v>
      </c>
      <c r="U141" s="7">
        <v>0</v>
      </c>
      <c r="V141" s="7">
        <v>0</v>
      </c>
      <c r="W141" s="7">
        <v>0</v>
      </c>
      <c r="X141" s="7">
        <v>0</v>
      </c>
      <c r="Y141" s="7">
        <v>0</v>
      </c>
      <c r="AB141" s="7"/>
      <c r="AC141" s="7"/>
      <c r="AD141" s="7"/>
      <c r="AE141" s="7"/>
      <c r="AF141" s="16"/>
      <c r="AG141" s="16"/>
      <c r="AH141" s="16"/>
      <c r="AI141" s="16"/>
    </row>
    <row r="142" spans="1:35" x14ac:dyDescent="0.2">
      <c r="A142" s="5">
        <v>2020</v>
      </c>
      <c r="B142" s="2" t="s">
        <v>746</v>
      </c>
      <c r="C142" s="2" t="s">
        <v>725</v>
      </c>
      <c r="D142" s="2" t="s">
        <v>677</v>
      </c>
      <c r="E142" s="2">
        <v>0</v>
      </c>
      <c r="F142" s="2">
        <v>3760075</v>
      </c>
      <c r="G142" s="2">
        <v>0</v>
      </c>
      <c r="H142" s="2">
        <v>0</v>
      </c>
      <c r="S142" s="2"/>
      <c r="T142" s="2">
        <v>0</v>
      </c>
      <c r="U142" s="7">
        <v>0</v>
      </c>
      <c r="V142" s="7">
        <v>0</v>
      </c>
      <c r="W142" s="7">
        <v>0</v>
      </c>
      <c r="X142" s="7">
        <v>0</v>
      </c>
      <c r="Y142" s="7">
        <v>0</v>
      </c>
      <c r="AB142" s="7"/>
      <c r="AC142" s="7"/>
      <c r="AD142" s="7"/>
      <c r="AE142" s="7"/>
      <c r="AF142" s="16"/>
      <c r="AG142" s="16"/>
      <c r="AH142" s="16"/>
      <c r="AI142" s="16"/>
    </row>
    <row r="143" spans="1:35" x14ac:dyDescent="0.2">
      <c r="A143" s="5">
        <v>2020</v>
      </c>
      <c r="B143" s="2" t="s">
        <v>746</v>
      </c>
      <c r="C143" s="2" t="s">
        <v>726</v>
      </c>
      <c r="D143" s="2" t="s">
        <v>677</v>
      </c>
      <c r="E143" s="2">
        <v>0</v>
      </c>
      <c r="F143" s="2">
        <v>6843448</v>
      </c>
      <c r="G143" s="2">
        <v>0</v>
      </c>
      <c r="H143" s="2">
        <v>0</v>
      </c>
      <c r="S143" s="2"/>
      <c r="T143" s="2">
        <v>0</v>
      </c>
      <c r="U143" s="7">
        <v>0</v>
      </c>
      <c r="V143" s="7">
        <v>0</v>
      </c>
      <c r="W143" s="7">
        <v>0</v>
      </c>
      <c r="X143" s="7">
        <v>0</v>
      </c>
      <c r="Y143" s="7">
        <v>0</v>
      </c>
      <c r="AB143" s="7"/>
      <c r="AC143" s="7"/>
      <c r="AD143" s="7"/>
      <c r="AE143" s="7"/>
      <c r="AF143" s="16"/>
      <c r="AG143" s="16"/>
      <c r="AH143" s="16"/>
      <c r="AI143" s="16"/>
    </row>
    <row r="144" spans="1:35" x14ac:dyDescent="0.2">
      <c r="A144" s="5">
        <v>2020</v>
      </c>
      <c r="B144" s="2" t="s">
        <v>746</v>
      </c>
      <c r="C144" s="2" t="s">
        <v>727</v>
      </c>
      <c r="D144" s="2" t="s">
        <v>677</v>
      </c>
      <c r="E144" s="2">
        <v>0</v>
      </c>
      <c r="F144" s="2">
        <v>349580</v>
      </c>
      <c r="G144" s="2">
        <v>0</v>
      </c>
      <c r="H144" s="2">
        <v>0</v>
      </c>
      <c r="S144" s="2"/>
      <c r="T144" s="2">
        <v>0</v>
      </c>
      <c r="U144" s="7">
        <v>0</v>
      </c>
      <c r="V144" s="7">
        <v>0</v>
      </c>
      <c r="W144" s="7">
        <v>0</v>
      </c>
      <c r="X144" s="7">
        <v>0</v>
      </c>
      <c r="Y144" s="7">
        <v>0</v>
      </c>
      <c r="AB144" s="7"/>
      <c r="AC144" s="7"/>
      <c r="AD144" s="7"/>
      <c r="AE144" s="7"/>
      <c r="AF144" s="16"/>
      <c r="AG144" s="16"/>
      <c r="AH144" s="16"/>
      <c r="AI144" s="16"/>
    </row>
    <row r="145" spans="1:35" x14ac:dyDescent="0.2">
      <c r="A145" s="5">
        <v>2020</v>
      </c>
      <c r="B145" s="2" t="s">
        <v>746</v>
      </c>
      <c r="C145" s="2" t="s">
        <v>394</v>
      </c>
      <c r="D145" s="2" t="s">
        <v>677</v>
      </c>
      <c r="E145" s="2">
        <v>0</v>
      </c>
      <c r="F145" s="2">
        <v>1213000</v>
      </c>
      <c r="G145" s="2">
        <v>0</v>
      </c>
      <c r="H145" s="2">
        <v>0</v>
      </c>
      <c r="S145" s="2"/>
      <c r="T145" s="2">
        <v>0</v>
      </c>
      <c r="U145" s="7">
        <v>0</v>
      </c>
      <c r="V145" s="7">
        <v>0</v>
      </c>
      <c r="W145" s="7">
        <v>0</v>
      </c>
      <c r="X145" s="7">
        <v>0</v>
      </c>
      <c r="Y145" s="7">
        <v>0</v>
      </c>
      <c r="AB145" s="7"/>
      <c r="AC145" s="7"/>
      <c r="AD145" s="7"/>
      <c r="AE145" s="7"/>
      <c r="AF145" s="16"/>
      <c r="AG145" s="16"/>
      <c r="AH145" s="16"/>
      <c r="AI145" s="16"/>
    </row>
    <row r="146" spans="1:35" x14ac:dyDescent="0.2">
      <c r="A146" s="5">
        <v>2020</v>
      </c>
      <c r="B146" s="2" t="s">
        <v>746</v>
      </c>
      <c r="C146" s="2" t="s">
        <v>395</v>
      </c>
      <c r="D146" s="2" t="s">
        <v>677</v>
      </c>
      <c r="E146" s="2">
        <v>0</v>
      </c>
      <c r="F146" s="2">
        <v>0</v>
      </c>
      <c r="G146" s="2">
        <v>0</v>
      </c>
      <c r="H146" s="2">
        <v>0</v>
      </c>
      <c r="S146" s="2"/>
      <c r="T146" s="2">
        <v>0</v>
      </c>
      <c r="U146" s="7">
        <v>0</v>
      </c>
      <c r="V146" s="7">
        <v>0</v>
      </c>
      <c r="W146" s="7">
        <v>0</v>
      </c>
      <c r="X146" s="7">
        <v>0</v>
      </c>
      <c r="Y146" s="7">
        <v>0</v>
      </c>
      <c r="AB146" s="7"/>
      <c r="AC146" s="7"/>
      <c r="AD146" s="7"/>
      <c r="AE146" s="7"/>
      <c r="AF146" s="16"/>
      <c r="AG146" s="16"/>
      <c r="AH146" s="16"/>
      <c r="AI146" s="16"/>
    </row>
    <row r="147" spans="1:35" x14ac:dyDescent="0.2">
      <c r="A147" s="5">
        <v>2020</v>
      </c>
      <c r="B147" s="2" t="s">
        <v>746</v>
      </c>
      <c r="C147" s="2" t="s">
        <v>747</v>
      </c>
      <c r="D147" s="2" t="s">
        <v>677</v>
      </c>
      <c r="E147" s="2">
        <v>0</v>
      </c>
      <c r="F147" s="2">
        <v>600869</v>
      </c>
      <c r="G147" s="2">
        <v>0</v>
      </c>
      <c r="H147" s="2">
        <v>0</v>
      </c>
      <c r="S147" s="2"/>
      <c r="T147" s="2">
        <v>0</v>
      </c>
      <c r="U147" s="7">
        <v>0</v>
      </c>
      <c r="V147" s="7">
        <v>0</v>
      </c>
      <c r="W147" s="7">
        <v>0</v>
      </c>
      <c r="X147" s="7">
        <v>0</v>
      </c>
      <c r="Y147" s="7">
        <v>0</v>
      </c>
      <c r="AB147" s="7"/>
      <c r="AC147" s="7"/>
      <c r="AD147" s="7"/>
      <c r="AE147" s="7"/>
      <c r="AF147" s="16"/>
      <c r="AG147" s="16"/>
      <c r="AH147" s="16"/>
      <c r="AI147" s="16"/>
    </row>
    <row r="148" spans="1:35" x14ac:dyDescent="0.2">
      <c r="A148" s="5">
        <v>2020</v>
      </c>
      <c r="B148" s="2" t="s">
        <v>746</v>
      </c>
      <c r="C148" s="2" t="s">
        <v>728</v>
      </c>
      <c r="D148" s="2" t="s">
        <v>677</v>
      </c>
      <c r="E148" s="2">
        <v>0</v>
      </c>
      <c r="F148" s="2">
        <v>5696603</v>
      </c>
      <c r="G148" s="2">
        <v>0</v>
      </c>
      <c r="H148" s="2">
        <v>0</v>
      </c>
      <c r="S148" s="2"/>
      <c r="T148" s="2">
        <v>0</v>
      </c>
      <c r="U148" s="7">
        <v>0</v>
      </c>
      <c r="V148" s="7">
        <v>0</v>
      </c>
      <c r="W148" s="7">
        <v>0</v>
      </c>
      <c r="X148" s="7">
        <v>0</v>
      </c>
      <c r="Y148" s="7">
        <v>0</v>
      </c>
      <c r="AB148" s="7"/>
      <c r="AC148" s="7"/>
      <c r="AD148" s="7"/>
      <c r="AE148" s="7"/>
      <c r="AF148" s="16"/>
      <c r="AG148" s="16"/>
      <c r="AH148" s="16"/>
      <c r="AI148" s="16"/>
    </row>
    <row r="149" spans="1:35" x14ac:dyDescent="0.2">
      <c r="A149" s="5">
        <v>2020</v>
      </c>
      <c r="B149" s="2" t="s">
        <v>746</v>
      </c>
      <c r="C149" s="2" t="s">
        <v>398</v>
      </c>
      <c r="D149" s="2" t="s">
        <v>677</v>
      </c>
      <c r="E149" s="2">
        <v>0</v>
      </c>
      <c r="F149" s="2">
        <v>1315000</v>
      </c>
      <c r="G149" s="2">
        <v>0</v>
      </c>
      <c r="H149" s="2">
        <v>0</v>
      </c>
      <c r="S149" s="2"/>
      <c r="T149" s="2">
        <v>0</v>
      </c>
      <c r="U149" s="7">
        <v>0</v>
      </c>
      <c r="V149" s="7">
        <v>0</v>
      </c>
      <c r="W149" s="7">
        <v>0</v>
      </c>
      <c r="X149" s="7">
        <v>0</v>
      </c>
      <c r="Y149" s="7">
        <v>0</v>
      </c>
      <c r="AB149" s="7"/>
      <c r="AC149" s="7"/>
      <c r="AD149" s="7"/>
      <c r="AE149" s="7"/>
      <c r="AF149" s="16"/>
      <c r="AG149" s="16"/>
      <c r="AH149" s="16"/>
      <c r="AI149" s="16"/>
    </row>
    <row r="150" spans="1:35" x14ac:dyDescent="0.2">
      <c r="A150" s="5">
        <v>2020</v>
      </c>
      <c r="B150" s="2" t="s">
        <v>746</v>
      </c>
      <c r="C150" s="2" t="s">
        <v>729</v>
      </c>
      <c r="D150" s="2" t="s">
        <v>677</v>
      </c>
      <c r="E150" s="2">
        <v>0</v>
      </c>
      <c r="F150" s="2">
        <v>3244275</v>
      </c>
      <c r="G150" s="2">
        <v>0</v>
      </c>
      <c r="H150" s="2">
        <v>0</v>
      </c>
      <c r="S150" s="2"/>
      <c r="T150" s="2">
        <v>0</v>
      </c>
      <c r="U150" s="7">
        <v>0</v>
      </c>
      <c r="V150" s="7">
        <v>0</v>
      </c>
      <c r="W150" s="7">
        <v>0</v>
      </c>
      <c r="X150" s="7">
        <v>0</v>
      </c>
      <c r="Y150" s="7">
        <v>0</v>
      </c>
      <c r="AB150" s="7"/>
      <c r="AC150" s="7"/>
      <c r="AD150" s="7"/>
      <c r="AE150" s="7"/>
      <c r="AF150" s="16"/>
      <c r="AG150" s="16"/>
      <c r="AH150" s="16"/>
      <c r="AI150" s="16"/>
    </row>
    <row r="151" spans="1:35" x14ac:dyDescent="0.2">
      <c r="A151" s="5">
        <v>2020</v>
      </c>
      <c r="B151" s="2" t="s">
        <v>746</v>
      </c>
      <c r="C151" s="2" t="s">
        <v>730</v>
      </c>
      <c r="D151" s="2" t="s">
        <v>677</v>
      </c>
      <c r="E151" s="2">
        <v>0</v>
      </c>
      <c r="F151" s="2">
        <v>524500</v>
      </c>
      <c r="G151" s="2">
        <v>0</v>
      </c>
      <c r="H151" s="2">
        <v>0</v>
      </c>
      <c r="S151" s="2"/>
      <c r="T151" s="2">
        <v>0</v>
      </c>
      <c r="U151" s="7">
        <v>0</v>
      </c>
      <c r="V151" s="7">
        <v>0</v>
      </c>
      <c r="W151" s="7">
        <v>0</v>
      </c>
      <c r="X151" s="7">
        <v>0</v>
      </c>
      <c r="Y151" s="7">
        <v>0</v>
      </c>
      <c r="AB151" s="7"/>
      <c r="AC151" s="7"/>
      <c r="AD151" s="7"/>
      <c r="AE151" s="7"/>
      <c r="AF151" s="16"/>
      <c r="AG151" s="16"/>
      <c r="AH151" s="16"/>
      <c r="AI151" s="16"/>
    </row>
    <row r="152" spans="1:35" x14ac:dyDescent="0.2">
      <c r="A152" s="5">
        <v>2020</v>
      </c>
      <c r="B152" s="2" t="s">
        <v>746</v>
      </c>
      <c r="C152" s="2" t="s">
        <v>401</v>
      </c>
      <c r="D152" s="2" t="s">
        <v>677</v>
      </c>
      <c r="E152" s="2">
        <v>0</v>
      </c>
      <c r="F152" s="2">
        <v>0</v>
      </c>
      <c r="G152" s="2">
        <v>0</v>
      </c>
      <c r="H152" s="2">
        <v>0</v>
      </c>
      <c r="S152" s="2"/>
      <c r="T152" s="2">
        <v>0</v>
      </c>
      <c r="U152" s="7">
        <v>0</v>
      </c>
      <c r="V152" s="7">
        <v>0</v>
      </c>
      <c r="W152" s="7">
        <v>0</v>
      </c>
      <c r="X152" s="7">
        <v>0</v>
      </c>
      <c r="Y152" s="7">
        <v>0</v>
      </c>
      <c r="AB152" s="7"/>
      <c r="AC152" s="7"/>
      <c r="AD152" s="7"/>
      <c r="AE152" s="7"/>
      <c r="AF152" s="16"/>
      <c r="AG152" s="16"/>
      <c r="AH152" s="16"/>
      <c r="AI152" s="16"/>
    </row>
    <row r="153" spans="1:35" x14ac:dyDescent="0.2">
      <c r="A153" s="5">
        <v>2020</v>
      </c>
      <c r="B153" s="2" t="s">
        <v>746</v>
      </c>
      <c r="C153" s="2" t="s">
        <v>731</v>
      </c>
      <c r="D153" s="2" t="s">
        <v>677</v>
      </c>
      <c r="E153" s="2">
        <v>0</v>
      </c>
      <c r="F153" s="2">
        <v>3187577</v>
      </c>
      <c r="G153" s="2">
        <v>0</v>
      </c>
      <c r="H153" s="2">
        <v>0</v>
      </c>
      <c r="S153" s="2"/>
      <c r="T153" s="2">
        <v>0</v>
      </c>
      <c r="U153" s="7">
        <v>0</v>
      </c>
      <c r="V153" s="7">
        <v>0</v>
      </c>
      <c r="W153" s="7">
        <v>0</v>
      </c>
      <c r="X153" s="7">
        <v>0</v>
      </c>
      <c r="Y153" s="7">
        <v>0</v>
      </c>
      <c r="AB153" s="7"/>
      <c r="AC153" s="7"/>
      <c r="AD153" s="7"/>
      <c r="AE153" s="7"/>
      <c r="AF153" s="16"/>
      <c r="AG153" s="16"/>
      <c r="AH153" s="16"/>
      <c r="AI153" s="16"/>
    </row>
    <row r="154" spans="1:35" x14ac:dyDescent="0.2">
      <c r="A154" s="5">
        <v>2020</v>
      </c>
      <c r="B154" s="2" t="s">
        <v>746</v>
      </c>
      <c r="C154" s="2" t="s">
        <v>732</v>
      </c>
      <c r="D154" s="2" t="s">
        <v>677</v>
      </c>
      <c r="E154" s="2">
        <v>0</v>
      </c>
      <c r="F154" s="2">
        <v>907559</v>
      </c>
      <c r="G154" s="2">
        <v>0</v>
      </c>
      <c r="H154" s="2">
        <v>0</v>
      </c>
      <c r="S154" s="2"/>
      <c r="T154" s="2">
        <v>0</v>
      </c>
      <c r="U154" s="7">
        <v>0</v>
      </c>
      <c r="V154" s="7">
        <v>0</v>
      </c>
      <c r="W154" s="7">
        <v>0</v>
      </c>
      <c r="X154" s="7">
        <v>0</v>
      </c>
      <c r="Y154" s="7">
        <v>0</v>
      </c>
      <c r="AB154" s="7"/>
      <c r="AC154" s="7"/>
      <c r="AD154" s="7"/>
      <c r="AE154" s="7"/>
      <c r="AF154" s="16"/>
      <c r="AG154" s="16"/>
      <c r="AH154" s="16"/>
      <c r="AI154" s="16"/>
    </row>
    <row r="155" spans="1:35" x14ac:dyDescent="0.2">
      <c r="A155" s="5">
        <v>2020</v>
      </c>
      <c r="B155" s="2" t="s">
        <v>746</v>
      </c>
      <c r="C155" s="2" t="s">
        <v>733</v>
      </c>
      <c r="D155" s="2" t="s">
        <v>677</v>
      </c>
      <c r="E155" s="2">
        <v>0</v>
      </c>
      <c r="F155" s="2">
        <v>1121494</v>
      </c>
      <c r="G155" s="2">
        <v>0</v>
      </c>
      <c r="H155" s="2">
        <v>0</v>
      </c>
      <c r="S155" s="2"/>
      <c r="T155" s="2">
        <v>0</v>
      </c>
      <c r="U155" s="7">
        <v>0</v>
      </c>
      <c r="V155" s="7">
        <v>0</v>
      </c>
      <c r="W155" s="7">
        <v>0</v>
      </c>
      <c r="X155" s="7">
        <v>0</v>
      </c>
      <c r="Y155" s="7">
        <v>0</v>
      </c>
      <c r="AB155" s="7"/>
      <c r="AC155" s="7"/>
      <c r="AD155" s="7"/>
      <c r="AE155" s="7"/>
      <c r="AF155" s="16"/>
      <c r="AG155" s="16"/>
      <c r="AH155" s="16"/>
      <c r="AI155" s="16"/>
    </row>
    <row r="156" spans="1:35" x14ac:dyDescent="0.2">
      <c r="A156" s="5">
        <v>2020</v>
      </c>
      <c r="B156" s="2" t="s">
        <v>746</v>
      </c>
      <c r="C156" s="2" t="s">
        <v>734</v>
      </c>
      <c r="D156" s="2" t="s">
        <v>677</v>
      </c>
      <c r="E156" s="2">
        <v>0</v>
      </c>
      <c r="F156" s="2">
        <v>2247973</v>
      </c>
      <c r="G156" s="2">
        <v>0</v>
      </c>
      <c r="H156" s="2">
        <v>0</v>
      </c>
      <c r="S156" s="2"/>
      <c r="T156" s="2">
        <v>0</v>
      </c>
      <c r="U156" s="7">
        <v>0</v>
      </c>
      <c r="V156" s="7">
        <v>0</v>
      </c>
      <c r="W156" s="7">
        <v>0</v>
      </c>
      <c r="X156" s="7">
        <v>0</v>
      </c>
      <c r="Y156" s="7">
        <v>0</v>
      </c>
      <c r="AB156" s="7"/>
      <c r="AC156" s="7"/>
      <c r="AD156" s="7"/>
      <c r="AE156" s="7"/>
      <c r="AF156" s="16"/>
      <c r="AG156" s="16"/>
      <c r="AH156" s="16"/>
      <c r="AI156" s="16"/>
    </row>
    <row r="157" spans="1:35" x14ac:dyDescent="0.2">
      <c r="A157" s="5">
        <v>2020</v>
      </c>
      <c r="B157" s="2" t="s">
        <v>626</v>
      </c>
      <c r="C157" s="2" t="s">
        <v>735</v>
      </c>
      <c r="D157" s="2" t="s">
        <v>677</v>
      </c>
      <c r="E157" s="2">
        <v>0</v>
      </c>
      <c r="F157" s="2">
        <v>880500</v>
      </c>
      <c r="G157" s="2">
        <v>0</v>
      </c>
      <c r="H157" s="2">
        <v>0</v>
      </c>
      <c r="S157" s="2"/>
      <c r="T157" s="2">
        <v>0</v>
      </c>
      <c r="U157" s="7">
        <v>0</v>
      </c>
      <c r="V157" s="7">
        <v>0</v>
      </c>
      <c r="W157" s="7">
        <v>0</v>
      </c>
      <c r="X157" s="7">
        <v>0</v>
      </c>
      <c r="Y157" s="7">
        <v>0</v>
      </c>
      <c r="AB157" s="7"/>
      <c r="AC157" s="7"/>
      <c r="AD157" s="7"/>
      <c r="AE157" s="7"/>
      <c r="AF157" s="16"/>
      <c r="AG157" s="16"/>
      <c r="AH157" s="16"/>
      <c r="AI157" s="16"/>
    </row>
    <row r="158" spans="1:35" x14ac:dyDescent="0.2">
      <c r="A158" s="5">
        <v>2020</v>
      </c>
      <c r="B158" s="2" t="s">
        <v>626</v>
      </c>
      <c r="C158" s="2" t="s">
        <v>736</v>
      </c>
      <c r="D158" s="2" t="s">
        <v>677</v>
      </c>
      <c r="E158" s="2">
        <v>0</v>
      </c>
      <c r="F158" s="2">
        <v>6960320</v>
      </c>
      <c r="G158" s="2">
        <v>0</v>
      </c>
      <c r="H158" s="2">
        <v>0</v>
      </c>
      <c r="S158" s="2"/>
      <c r="T158" s="2">
        <v>0</v>
      </c>
      <c r="U158" s="7">
        <v>0</v>
      </c>
      <c r="V158" s="7">
        <v>0</v>
      </c>
      <c r="W158" s="7">
        <v>0</v>
      </c>
      <c r="X158" s="7">
        <v>0</v>
      </c>
      <c r="Y158" s="7">
        <v>0</v>
      </c>
      <c r="AB158" s="7"/>
      <c r="AC158" s="7"/>
      <c r="AD158" s="7"/>
      <c r="AE158" s="7"/>
      <c r="AF158" s="16"/>
      <c r="AG158" s="16"/>
      <c r="AH158" s="16"/>
      <c r="AI158" s="16"/>
    </row>
    <row r="159" spans="1:35" x14ac:dyDescent="0.2">
      <c r="A159" s="5">
        <v>2020</v>
      </c>
      <c r="B159" s="2" t="s">
        <v>626</v>
      </c>
      <c r="C159" s="2" t="s">
        <v>737</v>
      </c>
      <c r="D159" s="2" t="s">
        <v>677</v>
      </c>
      <c r="E159" s="2">
        <v>0</v>
      </c>
      <c r="F159" s="2">
        <v>4036649</v>
      </c>
      <c r="G159" s="2">
        <v>0</v>
      </c>
      <c r="H159" s="2">
        <v>0</v>
      </c>
      <c r="S159" s="2"/>
      <c r="T159" s="2">
        <v>0</v>
      </c>
      <c r="U159" s="7">
        <v>0</v>
      </c>
      <c r="V159" s="7">
        <v>0</v>
      </c>
      <c r="W159" s="7">
        <v>0</v>
      </c>
      <c r="X159" s="7">
        <v>0</v>
      </c>
      <c r="Y159" s="7">
        <v>0</v>
      </c>
      <c r="AB159" s="7"/>
      <c r="AC159" s="7"/>
      <c r="AD159" s="7"/>
      <c r="AE159" s="7"/>
      <c r="AF159" s="16"/>
      <c r="AG159" s="16"/>
      <c r="AH159" s="16"/>
      <c r="AI159" s="16"/>
    </row>
    <row r="160" spans="1:35" x14ac:dyDescent="0.2">
      <c r="A160" s="5">
        <v>2020</v>
      </c>
      <c r="B160" s="2" t="s">
        <v>626</v>
      </c>
      <c r="C160" s="2" t="s">
        <v>630</v>
      </c>
      <c r="D160" s="2" t="s">
        <v>677</v>
      </c>
      <c r="E160" s="2">
        <v>0</v>
      </c>
      <c r="F160" s="2">
        <v>0</v>
      </c>
      <c r="G160" s="2">
        <v>0</v>
      </c>
      <c r="H160" s="2">
        <v>0</v>
      </c>
      <c r="S160" s="2"/>
      <c r="T160" s="2">
        <v>0</v>
      </c>
      <c r="U160" s="7">
        <v>0</v>
      </c>
      <c r="V160" s="7">
        <v>0</v>
      </c>
      <c r="W160" s="7">
        <v>0</v>
      </c>
      <c r="X160" s="7">
        <v>0</v>
      </c>
      <c r="Y160" s="7">
        <v>0</v>
      </c>
      <c r="AB160" s="7"/>
      <c r="AC160" s="7"/>
      <c r="AD160" s="7"/>
      <c r="AE160" s="7"/>
      <c r="AF160" s="16"/>
      <c r="AG160" s="16"/>
      <c r="AH160" s="16"/>
      <c r="AI160" s="16"/>
    </row>
    <row r="161" spans="1:35" x14ac:dyDescent="0.2">
      <c r="A161" s="5">
        <v>2020</v>
      </c>
      <c r="B161" s="2" t="s">
        <v>626</v>
      </c>
      <c r="C161" s="2" t="s">
        <v>738</v>
      </c>
      <c r="D161" s="2" t="s">
        <v>677</v>
      </c>
      <c r="E161" s="2">
        <v>0</v>
      </c>
      <c r="F161" s="2">
        <v>1704313</v>
      </c>
      <c r="G161" s="2">
        <v>0</v>
      </c>
      <c r="H161" s="2">
        <v>0</v>
      </c>
      <c r="S161" s="2"/>
      <c r="T161" s="2">
        <v>0</v>
      </c>
      <c r="U161" s="7">
        <v>0</v>
      </c>
      <c r="V161" s="7">
        <v>0</v>
      </c>
      <c r="W161" s="7">
        <v>0</v>
      </c>
      <c r="X161" s="7">
        <v>0</v>
      </c>
      <c r="Y161" s="7">
        <v>0</v>
      </c>
      <c r="AB161" s="7"/>
      <c r="AC161" s="7"/>
      <c r="AD161" s="7"/>
      <c r="AE161" s="7"/>
      <c r="AF161" s="16"/>
      <c r="AG161" s="16"/>
      <c r="AH161" s="16"/>
      <c r="AI161" s="16"/>
    </row>
    <row r="162" spans="1:35" x14ac:dyDescent="0.2">
      <c r="A162" s="5">
        <v>2020</v>
      </c>
      <c r="B162" s="2" t="s">
        <v>626</v>
      </c>
      <c r="C162" s="2" t="s">
        <v>739</v>
      </c>
      <c r="D162" s="2" t="s">
        <v>677</v>
      </c>
      <c r="E162" s="2">
        <v>0</v>
      </c>
      <c r="F162" s="2">
        <v>1651000</v>
      </c>
      <c r="G162" s="2">
        <v>0</v>
      </c>
      <c r="H162" s="2">
        <v>0</v>
      </c>
      <c r="S162" s="2"/>
      <c r="T162" s="2">
        <v>0</v>
      </c>
      <c r="U162" s="7">
        <v>0</v>
      </c>
      <c r="V162" s="7">
        <v>0</v>
      </c>
      <c r="W162" s="7">
        <v>0</v>
      </c>
      <c r="X162" s="7">
        <v>0</v>
      </c>
      <c r="Y162" s="7">
        <v>0</v>
      </c>
      <c r="AB162" s="7"/>
      <c r="AC162" s="7"/>
      <c r="AD162" s="7"/>
      <c r="AE162" s="7"/>
      <c r="AF162" s="16"/>
      <c r="AG162" s="16"/>
      <c r="AH162" s="16"/>
      <c r="AI162" s="16"/>
    </row>
    <row r="163" spans="1:35" x14ac:dyDescent="0.2">
      <c r="A163" s="5">
        <v>2020</v>
      </c>
      <c r="B163" s="2" t="s">
        <v>626</v>
      </c>
      <c r="C163" s="2" t="s">
        <v>740</v>
      </c>
      <c r="D163" s="2" t="s">
        <v>677</v>
      </c>
      <c r="E163" s="2">
        <v>0</v>
      </c>
      <c r="F163" s="2">
        <v>2679669</v>
      </c>
      <c r="G163" s="2">
        <v>0</v>
      </c>
      <c r="H163" s="2">
        <v>0</v>
      </c>
      <c r="S163" s="2"/>
      <c r="T163" s="2">
        <v>0</v>
      </c>
      <c r="U163" s="7">
        <v>0</v>
      </c>
      <c r="V163" s="7">
        <v>0</v>
      </c>
      <c r="W163" s="7">
        <v>0</v>
      </c>
      <c r="X163" s="7">
        <v>0</v>
      </c>
      <c r="Y163" s="7">
        <v>0</v>
      </c>
      <c r="AB163" s="7"/>
      <c r="AC163" s="7"/>
      <c r="AD163" s="7"/>
      <c r="AE163" s="7"/>
      <c r="AF163" s="16"/>
      <c r="AG163" s="16"/>
      <c r="AH163" s="16"/>
      <c r="AI163" s="16"/>
    </row>
    <row r="164" spans="1:35" x14ac:dyDescent="0.2">
      <c r="A164" s="5">
        <v>2020</v>
      </c>
      <c r="B164" s="2" t="s">
        <v>626</v>
      </c>
      <c r="C164" s="2" t="s">
        <v>741</v>
      </c>
      <c r="D164" s="2" t="s">
        <v>677</v>
      </c>
      <c r="E164" s="2">
        <v>0</v>
      </c>
      <c r="G164" s="2">
        <v>0</v>
      </c>
      <c r="H164" s="2">
        <v>0</v>
      </c>
      <c r="S164" s="2"/>
      <c r="T164" s="2">
        <v>0</v>
      </c>
      <c r="U164" s="7">
        <v>0</v>
      </c>
      <c r="V164" s="7">
        <v>0</v>
      </c>
      <c r="W164" s="7">
        <v>0</v>
      </c>
      <c r="X164" s="7">
        <v>0</v>
      </c>
      <c r="Y164" s="7">
        <v>0</v>
      </c>
      <c r="AB164" s="7"/>
      <c r="AC164" s="7"/>
      <c r="AD164" s="7"/>
      <c r="AE164" s="7"/>
      <c r="AF164" s="16"/>
      <c r="AG164" s="16"/>
      <c r="AH164" s="16"/>
      <c r="AI164" s="16"/>
    </row>
    <row r="165" spans="1:35" x14ac:dyDescent="0.2">
      <c r="A165" s="5">
        <v>2020</v>
      </c>
      <c r="B165" s="2" t="s">
        <v>626</v>
      </c>
      <c r="C165" s="2" t="s">
        <v>742</v>
      </c>
      <c r="D165" s="2" t="s">
        <v>677</v>
      </c>
      <c r="E165" s="2">
        <v>0</v>
      </c>
      <c r="G165" s="2">
        <v>0</v>
      </c>
      <c r="H165" s="2">
        <v>0</v>
      </c>
      <c r="S165" s="2"/>
      <c r="T165" s="2">
        <v>0</v>
      </c>
      <c r="U165" s="7">
        <v>0</v>
      </c>
      <c r="V165" s="7">
        <v>0</v>
      </c>
      <c r="W165" s="7">
        <v>0</v>
      </c>
      <c r="X165" s="7">
        <v>0</v>
      </c>
      <c r="Y165" s="7">
        <v>0</v>
      </c>
      <c r="AB165" s="7"/>
      <c r="AC165" s="7"/>
      <c r="AD165" s="7"/>
      <c r="AE165" s="7"/>
      <c r="AF165" s="16"/>
      <c r="AG165" s="16"/>
      <c r="AH165" s="16"/>
      <c r="AI165" s="16"/>
    </row>
    <row r="166" spans="1:35" x14ac:dyDescent="0.2">
      <c r="A166" s="5">
        <v>2020</v>
      </c>
      <c r="B166" s="2" t="s">
        <v>626</v>
      </c>
      <c r="C166" s="2" t="s">
        <v>743</v>
      </c>
      <c r="D166" s="2" t="s">
        <v>677</v>
      </c>
      <c r="E166" s="2">
        <v>0</v>
      </c>
      <c r="F166" s="2">
        <v>437045</v>
      </c>
      <c r="G166" s="2">
        <v>0</v>
      </c>
      <c r="H166" s="2">
        <v>0</v>
      </c>
      <c r="S166" s="2"/>
      <c r="T166" s="2">
        <v>0</v>
      </c>
      <c r="U166" s="7">
        <v>0</v>
      </c>
      <c r="V166" s="7">
        <v>0</v>
      </c>
      <c r="W166" s="7">
        <v>0</v>
      </c>
      <c r="X166" s="7">
        <v>0</v>
      </c>
      <c r="Y166" s="7">
        <v>0</v>
      </c>
      <c r="AB166" s="7"/>
      <c r="AC166" s="7"/>
      <c r="AD166" s="7"/>
      <c r="AE166" s="7"/>
      <c r="AF166" s="16"/>
      <c r="AG166" s="16"/>
      <c r="AH166" s="16"/>
      <c r="AI166" s="16"/>
    </row>
    <row r="167" spans="1:35" x14ac:dyDescent="0.2">
      <c r="A167" s="5">
        <v>2020</v>
      </c>
      <c r="B167" s="2" t="s">
        <v>626</v>
      </c>
      <c r="C167" s="2" t="s">
        <v>744</v>
      </c>
      <c r="D167" s="2" t="s">
        <v>677</v>
      </c>
      <c r="E167" s="2">
        <v>0</v>
      </c>
      <c r="F167" s="2">
        <v>731000</v>
      </c>
      <c r="G167" s="2">
        <v>0</v>
      </c>
      <c r="H167" s="2">
        <v>0</v>
      </c>
      <c r="S167" s="2"/>
      <c r="T167" s="2">
        <v>0</v>
      </c>
      <c r="U167" s="7">
        <v>0</v>
      </c>
      <c r="V167" s="7">
        <v>0</v>
      </c>
      <c r="W167" s="7">
        <v>0</v>
      </c>
      <c r="X167" s="7">
        <v>0</v>
      </c>
      <c r="Y167" s="7">
        <v>0</v>
      </c>
      <c r="AB167" s="7"/>
      <c r="AC167" s="7"/>
      <c r="AD167" s="7"/>
      <c r="AE167" s="7"/>
      <c r="AF167" s="16"/>
      <c r="AG167" s="16"/>
      <c r="AH167" s="16"/>
      <c r="AI167" s="16"/>
    </row>
    <row r="168" spans="1:35" x14ac:dyDescent="0.2">
      <c r="A168" s="5">
        <v>2020</v>
      </c>
      <c r="B168" s="2" t="s">
        <v>626</v>
      </c>
      <c r="C168" s="2" t="s">
        <v>745</v>
      </c>
      <c r="D168" s="2" t="s">
        <v>677</v>
      </c>
      <c r="E168" s="2">
        <v>0</v>
      </c>
      <c r="F168" s="2">
        <v>662970</v>
      </c>
      <c r="G168" s="2">
        <v>0</v>
      </c>
      <c r="H168" s="2">
        <v>0</v>
      </c>
      <c r="S168" s="2"/>
      <c r="T168" s="2">
        <v>0</v>
      </c>
      <c r="U168" s="7">
        <v>0</v>
      </c>
      <c r="V168" s="7">
        <v>0</v>
      </c>
      <c r="W168" s="7">
        <v>0</v>
      </c>
      <c r="X168" s="7">
        <v>0</v>
      </c>
      <c r="Y168" s="7">
        <v>0</v>
      </c>
      <c r="AB168" s="7"/>
      <c r="AC168" s="7"/>
      <c r="AD168" s="7"/>
      <c r="AE168" s="7"/>
      <c r="AF168" s="16"/>
      <c r="AG168" s="16"/>
      <c r="AH168" s="16"/>
      <c r="AI168" s="16"/>
    </row>
    <row r="169" spans="1:35" x14ac:dyDescent="0.2">
      <c r="A169" s="5">
        <v>2020</v>
      </c>
      <c r="B169" s="2" t="s">
        <v>626</v>
      </c>
      <c r="C169" s="2" t="s">
        <v>748</v>
      </c>
      <c r="D169" s="2" t="s">
        <v>677</v>
      </c>
      <c r="E169" s="2">
        <v>0</v>
      </c>
      <c r="G169" s="2">
        <v>0</v>
      </c>
      <c r="H169" s="2">
        <v>0</v>
      </c>
      <c r="S169" s="2"/>
      <c r="T169" s="2">
        <v>0</v>
      </c>
      <c r="U169" s="7">
        <v>0</v>
      </c>
      <c r="V169" s="7">
        <v>0</v>
      </c>
      <c r="W169" s="7">
        <v>0</v>
      </c>
      <c r="X169" s="7">
        <v>0</v>
      </c>
      <c r="Y169" s="7">
        <v>0</v>
      </c>
      <c r="AB169" s="7"/>
      <c r="AC169" s="7"/>
      <c r="AD169" s="7"/>
      <c r="AE169" s="7"/>
      <c r="AF169" s="16"/>
      <c r="AG169" s="16"/>
      <c r="AH169" s="16"/>
      <c r="AI169" s="16"/>
    </row>
    <row r="170" spans="1:35" x14ac:dyDescent="0.2">
      <c r="A170" s="5">
        <v>2020</v>
      </c>
      <c r="B170" s="2" t="s">
        <v>746</v>
      </c>
      <c r="C170" s="2" t="s">
        <v>725</v>
      </c>
      <c r="D170" s="2" t="s">
        <v>678</v>
      </c>
      <c r="E170" s="2">
        <v>0</v>
      </c>
      <c r="F170" s="2">
        <v>0</v>
      </c>
      <c r="G170" s="2">
        <v>0</v>
      </c>
      <c r="H170" s="2">
        <v>0</v>
      </c>
      <c r="S170" s="2"/>
      <c r="T170" s="2">
        <v>0</v>
      </c>
      <c r="U170" s="7">
        <v>0</v>
      </c>
      <c r="V170" s="7">
        <v>0</v>
      </c>
      <c r="W170" s="7">
        <v>10128</v>
      </c>
      <c r="X170" s="7">
        <v>4.87</v>
      </c>
      <c r="Y170" s="7">
        <v>64.010000000000005</v>
      </c>
      <c r="AB170" s="7"/>
      <c r="AC170" s="7"/>
      <c r="AD170" s="7"/>
      <c r="AE170" s="7"/>
      <c r="AF170" s="16"/>
      <c r="AG170" s="16"/>
      <c r="AH170" s="16"/>
      <c r="AI170" s="16"/>
    </row>
    <row r="171" spans="1:35" x14ac:dyDescent="0.2">
      <c r="A171" s="5">
        <v>2020</v>
      </c>
      <c r="B171" s="2" t="s">
        <v>746</v>
      </c>
      <c r="C171" s="2" t="s">
        <v>726</v>
      </c>
      <c r="D171" s="2" t="s">
        <v>678</v>
      </c>
      <c r="E171" s="2">
        <v>0</v>
      </c>
      <c r="F171" s="2">
        <v>0</v>
      </c>
      <c r="G171" s="2">
        <v>0</v>
      </c>
      <c r="H171" s="2">
        <v>0</v>
      </c>
      <c r="S171" s="2"/>
      <c r="T171" s="2">
        <v>0</v>
      </c>
      <c r="U171" s="7">
        <v>0</v>
      </c>
      <c r="V171" s="7">
        <v>0</v>
      </c>
      <c r="W171" s="7">
        <v>12395</v>
      </c>
      <c r="X171" s="7">
        <v>6.3</v>
      </c>
      <c r="Y171" s="7">
        <v>62.34</v>
      </c>
      <c r="AB171" s="7"/>
      <c r="AC171" s="7"/>
      <c r="AD171" s="7"/>
      <c r="AE171" s="7"/>
      <c r="AF171" s="16"/>
      <c r="AG171" s="16"/>
      <c r="AH171" s="16"/>
      <c r="AI171" s="16"/>
    </row>
    <row r="172" spans="1:35" x14ac:dyDescent="0.2">
      <c r="A172" s="5">
        <v>2020</v>
      </c>
      <c r="B172" s="2" t="s">
        <v>746</v>
      </c>
      <c r="C172" s="2" t="s">
        <v>727</v>
      </c>
      <c r="D172" s="2" t="s">
        <v>678</v>
      </c>
      <c r="E172" s="2">
        <v>0</v>
      </c>
      <c r="F172" s="2">
        <v>2201780</v>
      </c>
      <c r="G172" s="2">
        <v>0</v>
      </c>
      <c r="H172" s="2">
        <v>0</v>
      </c>
      <c r="S172" s="2"/>
      <c r="T172" s="2">
        <v>0</v>
      </c>
      <c r="U172" s="7">
        <v>0</v>
      </c>
      <c r="V172" s="7">
        <v>0</v>
      </c>
      <c r="W172" s="7">
        <v>11427</v>
      </c>
      <c r="X172" s="7">
        <v>4.91</v>
      </c>
      <c r="Y172" s="7">
        <v>64.56</v>
      </c>
      <c r="AB172" s="7"/>
      <c r="AC172" s="7"/>
      <c r="AD172" s="7"/>
      <c r="AE172" s="7"/>
      <c r="AF172" s="16"/>
      <c r="AG172" s="16"/>
      <c r="AH172" s="16"/>
      <c r="AI172" s="16"/>
    </row>
    <row r="173" spans="1:35" x14ac:dyDescent="0.2">
      <c r="A173" s="5">
        <v>2020</v>
      </c>
      <c r="B173" s="2" t="s">
        <v>746</v>
      </c>
      <c r="C173" s="2" t="s">
        <v>394</v>
      </c>
      <c r="D173" s="2" t="s">
        <v>678</v>
      </c>
      <c r="E173" s="2">
        <v>0</v>
      </c>
      <c r="F173" s="2">
        <v>0</v>
      </c>
      <c r="G173" s="2">
        <v>0</v>
      </c>
      <c r="H173" s="2">
        <v>417358</v>
      </c>
      <c r="S173" s="2"/>
      <c r="T173" s="2">
        <v>0</v>
      </c>
      <c r="U173" s="7">
        <v>0</v>
      </c>
      <c r="V173" s="7">
        <v>0</v>
      </c>
      <c r="W173" s="7">
        <v>12193</v>
      </c>
      <c r="X173" s="7">
        <v>10.23</v>
      </c>
      <c r="Y173" s="7">
        <v>61.73</v>
      </c>
      <c r="AB173" s="7"/>
      <c r="AC173" s="7"/>
      <c r="AD173" s="7"/>
      <c r="AE173" s="7"/>
      <c r="AF173" s="16"/>
      <c r="AG173" s="16"/>
      <c r="AH173" s="16"/>
      <c r="AI173" s="16"/>
    </row>
    <row r="174" spans="1:35" x14ac:dyDescent="0.2">
      <c r="A174" s="5">
        <v>2020</v>
      </c>
      <c r="B174" s="2" t="s">
        <v>746</v>
      </c>
      <c r="C174" s="2" t="s">
        <v>395</v>
      </c>
      <c r="D174" s="2" t="s">
        <v>678</v>
      </c>
      <c r="E174" s="2">
        <v>0</v>
      </c>
      <c r="F174" s="2">
        <v>0</v>
      </c>
      <c r="G174" s="2">
        <v>0</v>
      </c>
      <c r="H174" s="2">
        <v>417358</v>
      </c>
      <c r="S174" s="2"/>
      <c r="T174" s="2">
        <v>0</v>
      </c>
      <c r="U174" s="7">
        <v>0</v>
      </c>
      <c r="V174" s="7">
        <v>0</v>
      </c>
      <c r="W174" s="7">
        <v>13886</v>
      </c>
      <c r="X174" s="7">
        <v>13.88</v>
      </c>
      <c r="Y174" s="7">
        <v>58.63</v>
      </c>
      <c r="AB174" s="7"/>
      <c r="AC174" s="7"/>
      <c r="AD174" s="7"/>
      <c r="AE174" s="7"/>
      <c r="AF174" s="16"/>
      <c r="AG174" s="16"/>
      <c r="AH174" s="16"/>
      <c r="AI174" s="16"/>
    </row>
    <row r="175" spans="1:35" x14ac:dyDescent="0.2">
      <c r="A175" s="5">
        <v>2020</v>
      </c>
      <c r="B175" s="2" t="s">
        <v>746</v>
      </c>
      <c r="C175" s="2" t="s">
        <v>747</v>
      </c>
      <c r="D175" s="2" t="s">
        <v>678</v>
      </c>
      <c r="E175" s="2">
        <v>0</v>
      </c>
      <c r="F175" s="2">
        <v>0</v>
      </c>
      <c r="G175" s="2">
        <v>0</v>
      </c>
      <c r="H175" s="2">
        <v>0</v>
      </c>
      <c r="S175" s="2"/>
      <c r="T175" s="2">
        <v>0</v>
      </c>
      <c r="U175" s="7">
        <v>0</v>
      </c>
      <c r="V175" s="7">
        <v>0</v>
      </c>
      <c r="W175" s="7">
        <v>8505</v>
      </c>
      <c r="X175" s="7">
        <v>2.64</v>
      </c>
      <c r="Y175" s="7">
        <v>80.97</v>
      </c>
      <c r="AB175" s="7"/>
      <c r="AC175" s="7"/>
      <c r="AD175" s="7"/>
      <c r="AE175" s="7"/>
      <c r="AF175" s="16"/>
      <c r="AG175" s="16"/>
      <c r="AH175" s="16"/>
      <c r="AI175" s="16"/>
    </row>
    <row r="176" spans="1:35" x14ac:dyDescent="0.2">
      <c r="A176" s="5">
        <v>2020</v>
      </c>
      <c r="B176" s="2" t="s">
        <v>746</v>
      </c>
      <c r="C176" s="2" t="s">
        <v>728</v>
      </c>
      <c r="D176" s="2" t="s">
        <v>678</v>
      </c>
      <c r="E176" s="2">
        <v>0</v>
      </c>
      <c r="F176" s="2">
        <v>0</v>
      </c>
      <c r="G176" s="2">
        <v>0</v>
      </c>
      <c r="H176" s="2">
        <v>0</v>
      </c>
      <c r="S176" s="2"/>
      <c r="T176" s="2">
        <v>0</v>
      </c>
      <c r="U176" s="7">
        <v>0</v>
      </c>
      <c r="V176" s="7">
        <v>0</v>
      </c>
      <c r="W176" s="7">
        <v>11481</v>
      </c>
      <c r="X176" s="7">
        <v>5.01</v>
      </c>
      <c r="Y176" s="7">
        <v>67.09</v>
      </c>
      <c r="AB176" s="7"/>
      <c r="AC176" s="7"/>
      <c r="AD176" s="7"/>
      <c r="AE176" s="7"/>
      <c r="AF176" s="16"/>
      <c r="AG176" s="16"/>
      <c r="AH176" s="16"/>
      <c r="AI176" s="16"/>
    </row>
    <row r="177" spans="1:35" x14ac:dyDescent="0.2">
      <c r="A177" s="5">
        <v>2020</v>
      </c>
      <c r="B177" s="2" t="s">
        <v>746</v>
      </c>
      <c r="C177" s="2" t="s">
        <v>398</v>
      </c>
      <c r="D177" s="2" t="s">
        <v>678</v>
      </c>
      <c r="E177" s="2">
        <v>0</v>
      </c>
      <c r="F177" s="2">
        <v>0</v>
      </c>
      <c r="G177" s="2">
        <v>0</v>
      </c>
      <c r="H177" s="2">
        <v>417358</v>
      </c>
      <c r="S177" s="2"/>
      <c r="T177" s="2">
        <v>0</v>
      </c>
      <c r="U177" s="7">
        <v>0</v>
      </c>
      <c r="V177" s="7">
        <v>0</v>
      </c>
      <c r="W177" s="7">
        <v>11745</v>
      </c>
      <c r="X177" s="7">
        <v>8.99</v>
      </c>
      <c r="Y177" s="7">
        <v>59.59</v>
      </c>
      <c r="AB177" s="7"/>
      <c r="AC177" s="7"/>
      <c r="AD177" s="7"/>
      <c r="AE177" s="7"/>
      <c r="AF177" s="16"/>
      <c r="AG177" s="16"/>
      <c r="AH177" s="16"/>
      <c r="AI177" s="16"/>
    </row>
    <row r="178" spans="1:35" x14ac:dyDescent="0.2">
      <c r="A178" s="5">
        <v>2020</v>
      </c>
      <c r="B178" s="2" t="s">
        <v>746</v>
      </c>
      <c r="C178" s="2" t="s">
        <v>729</v>
      </c>
      <c r="D178" s="2" t="s">
        <v>678</v>
      </c>
      <c r="E178" s="2">
        <v>5800000</v>
      </c>
      <c r="F178" s="2">
        <v>8750000</v>
      </c>
      <c r="G178" s="2">
        <v>0</v>
      </c>
      <c r="H178" s="2">
        <v>0</v>
      </c>
      <c r="S178" s="2"/>
      <c r="T178" s="2">
        <v>0</v>
      </c>
      <c r="U178" s="7">
        <v>0</v>
      </c>
      <c r="V178" s="7">
        <v>0</v>
      </c>
      <c r="W178" s="7">
        <v>11405</v>
      </c>
      <c r="X178" s="7">
        <v>7.88</v>
      </c>
      <c r="Y178" s="7">
        <v>61.64</v>
      </c>
      <c r="AB178" s="7"/>
      <c r="AC178" s="7"/>
      <c r="AD178" s="7"/>
      <c r="AE178" s="7"/>
      <c r="AF178" s="16"/>
      <c r="AG178" s="16"/>
      <c r="AH178" s="16"/>
      <c r="AI178" s="16"/>
    </row>
    <row r="179" spans="1:35" x14ac:dyDescent="0.2">
      <c r="A179" s="5">
        <v>2020</v>
      </c>
      <c r="B179" s="2" t="s">
        <v>746</v>
      </c>
      <c r="C179" s="2" t="s">
        <v>730</v>
      </c>
      <c r="D179" s="2" t="s">
        <v>678</v>
      </c>
      <c r="E179" s="2">
        <v>0</v>
      </c>
      <c r="F179" s="2">
        <v>2375318</v>
      </c>
      <c r="G179" s="2">
        <v>0</v>
      </c>
      <c r="H179" s="2">
        <v>0</v>
      </c>
      <c r="S179" s="2"/>
      <c r="T179" s="2">
        <v>0</v>
      </c>
      <c r="U179" s="7">
        <v>0</v>
      </c>
      <c r="V179" s="7">
        <v>0</v>
      </c>
      <c r="W179" s="7">
        <v>8080</v>
      </c>
      <c r="X179" s="7">
        <v>3.31</v>
      </c>
      <c r="Y179" s="7">
        <v>65.14</v>
      </c>
      <c r="AB179" s="7"/>
      <c r="AC179" s="7"/>
      <c r="AD179" s="7"/>
      <c r="AE179" s="7"/>
      <c r="AF179" s="16"/>
      <c r="AG179" s="16"/>
      <c r="AH179" s="16"/>
      <c r="AI179" s="16"/>
    </row>
    <row r="180" spans="1:35" x14ac:dyDescent="0.2">
      <c r="A180" s="5">
        <v>2020</v>
      </c>
      <c r="B180" s="2" t="s">
        <v>746</v>
      </c>
      <c r="C180" s="2" t="s">
        <v>401</v>
      </c>
      <c r="D180" s="2" t="s">
        <v>678</v>
      </c>
      <c r="E180" s="2">
        <v>0</v>
      </c>
      <c r="F180" s="2">
        <v>0</v>
      </c>
      <c r="G180" s="2">
        <v>0</v>
      </c>
      <c r="H180" s="2">
        <v>417358</v>
      </c>
      <c r="S180" s="2"/>
      <c r="T180" s="2">
        <v>0</v>
      </c>
      <c r="U180" s="7">
        <v>0</v>
      </c>
      <c r="V180" s="7">
        <v>0</v>
      </c>
      <c r="W180" s="7">
        <v>10744</v>
      </c>
      <c r="X180" s="7">
        <v>7.44</v>
      </c>
      <c r="Y180" s="7">
        <v>66.48</v>
      </c>
      <c r="AB180" s="7"/>
      <c r="AC180" s="7"/>
      <c r="AD180" s="7"/>
      <c r="AE180" s="7"/>
      <c r="AF180" s="16"/>
      <c r="AG180" s="16"/>
      <c r="AH180" s="16"/>
      <c r="AI180" s="16"/>
    </row>
    <row r="181" spans="1:35" x14ac:dyDescent="0.2">
      <c r="A181" s="5">
        <v>2020</v>
      </c>
      <c r="B181" s="2" t="s">
        <v>746</v>
      </c>
      <c r="C181" s="2" t="s">
        <v>731</v>
      </c>
      <c r="D181" s="2" t="s">
        <v>678</v>
      </c>
      <c r="E181" s="2">
        <v>0</v>
      </c>
      <c r="F181" s="2">
        <v>2202529</v>
      </c>
      <c r="G181" s="2">
        <v>0</v>
      </c>
      <c r="H181" s="2">
        <v>0</v>
      </c>
      <c r="S181" s="2"/>
      <c r="T181" s="2">
        <v>0</v>
      </c>
      <c r="U181" s="7">
        <v>0</v>
      </c>
      <c r="V181" s="7">
        <v>0</v>
      </c>
      <c r="W181" s="7">
        <v>9062</v>
      </c>
      <c r="X181" s="7">
        <v>5.48</v>
      </c>
      <c r="Y181" s="7">
        <v>64.75</v>
      </c>
      <c r="AB181" s="7"/>
      <c r="AC181" s="7"/>
      <c r="AD181" s="7"/>
      <c r="AE181" s="7"/>
      <c r="AF181" s="16"/>
      <c r="AG181" s="16"/>
      <c r="AH181" s="16"/>
      <c r="AI181" s="16"/>
    </row>
    <row r="182" spans="1:35" x14ac:dyDescent="0.2">
      <c r="A182" s="5">
        <v>2020</v>
      </c>
      <c r="B182" s="2" t="s">
        <v>746</v>
      </c>
      <c r="C182" s="2" t="s">
        <v>732</v>
      </c>
      <c r="D182" s="2" t="s">
        <v>678</v>
      </c>
      <c r="E182" s="2">
        <v>1000000</v>
      </c>
      <c r="F182" s="2">
        <v>3825318</v>
      </c>
      <c r="G182" s="2">
        <v>0</v>
      </c>
      <c r="H182" s="2">
        <v>0</v>
      </c>
      <c r="S182" s="2"/>
      <c r="T182" s="2">
        <v>0</v>
      </c>
      <c r="U182" s="7">
        <v>0</v>
      </c>
      <c r="V182" s="7">
        <v>0</v>
      </c>
      <c r="W182" s="7">
        <v>10408</v>
      </c>
      <c r="X182" s="7">
        <v>3.31</v>
      </c>
      <c r="Y182" s="7">
        <v>64.34</v>
      </c>
      <c r="AB182" s="7"/>
      <c r="AC182" s="7"/>
      <c r="AD182" s="7"/>
      <c r="AE182" s="7"/>
      <c r="AF182" s="16"/>
      <c r="AG182" s="16"/>
      <c r="AH182" s="16"/>
      <c r="AI182" s="16"/>
    </row>
    <row r="183" spans="1:35" x14ac:dyDescent="0.2">
      <c r="A183" s="5">
        <v>2020</v>
      </c>
      <c r="B183" s="2" t="s">
        <v>746</v>
      </c>
      <c r="C183" s="2" t="s">
        <v>733</v>
      </c>
      <c r="D183" s="2" t="s">
        <v>678</v>
      </c>
      <c r="E183" s="2">
        <v>0</v>
      </c>
      <c r="F183" s="2">
        <v>1200000</v>
      </c>
      <c r="G183" s="2">
        <v>0</v>
      </c>
      <c r="H183" s="2">
        <v>0</v>
      </c>
      <c r="S183" s="2"/>
      <c r="T183" s="2">
        <v>0</v>
      </c>
      <c r="U183" s="7">
        <v>0</v>
      </c>
      <c r="V183" s="7">
        <v>0</v>
      </c>
      <c r="W183" s="7">
        <v>8998</v>
      </c>
      <c r="X183" s="7">
        <v>6.13</v>
      </c>
      <c r="Y183" s="7">
        <v>66.94</v>
      </c>
      <c r="AB183" s="7"/>
      <c r="AC183" s="7"/>
      <c r="AD183" s="7"/>
      <c r="AE183" s="7"/>
      <c r="AF183" s="16"/>
      <c r="AG183" s="16"/>
      <c r="AH183" s="16"/>
      <c r="AI183" s="16"/>
    </row>
    <row r="184" spans="1:35" x14ac:dyDescent="0.2">
      <c r="A184" s="5">
        <v>2020</v>
      </c>
      <c r="B184" s="2" t="s">
        <v>746</v>
      </c>
      <c r="C184" s="2" t="s">
        <v>734</v>
      </c>
      <c r="D184" s="2" t="s">
        <v>678</v>
      </c>
      <c r="E184" s="2">
        <v>0</v>
      </c>
      <c r="F184" s="2">
        <v>0</v>
      </c>
      <c r="G184" s="2">
        <v>0</v>
      </c>
      <c r="H184" s="2">
        <v>0</v>
      </c>
      <c r="S184" s="2"/>
      <c r="T184" s="2">
        <v>0</v>
      </c>
      <c r="U184" s="7">
        <v>0</v>
      </c>
      <c r="V184" s="7">
        <v>0</v>
      </c>
      <c r="W184" s="7">
        <v>8837</v>
      </c>
      <c r="X184" s="7">
        <v>4.3899999999999997</v>
      </c>
      <c r="Y184" s="7">
        <v>63.51</v>
      </c>
      <c r="AB184" s="7"/>
      <c r="AC184" s="7"/>
      <c r="AD184" s="7"/>
      <c r="AE184" s="7"/>
      <c r="AF184" s="16"/>
      <c r="AG184" s="16"/>
      <c r="AH184" s="16"/>
      <c r="AI184" s="16"/>
    </row>
    <row r="185" spans="1:35" x14ac:dyDescent="0.2">
      <c r="A185" s="5">
        <v>2020</v>
      </c>
      <c r="B185" s="2" t="s">
        <v>626</v>
      </c>
      <c r="C185" s="2" t="s">
        <v>735</v>
      </c>
      <c r="D185" s="2" t="s">
        <v>678</v>
      </c>
      <c r="E185" s="2">
        <v>0</v>
      </c>
      <c r="F185" s="2">
        <v>0</v>
      </c>
      <c r="G185" s="2">
        <v>0</v>
      </c>
      <c r="H185" s="2">
        <v>0</v>
      </c>
      <c r="S185" s="2"/>
      <c r="T185" s="2">
        <v>0</v>
      </c>
      <c r="U185" s="7">
        <v>0</v>
      </c>
      <c r="V185" s="7">
        <v>0</v>
      </c>
      <c r="W185" s="7">
        <v>7599</v>
      </c>
      <c r="X185" s="7">
        <v>11.45</v>
      </c>
      <c r="Y185" s="7">
        <v>68.66</v>
      </c>
      <c r="AB185" s="7"/>
      <c r="AC185" s="7"/>
      <c r="AD185" s="7"/>
      <c r="AE185" s="7"/>
      <c r="AF185" s="16"/>
      <c r="AG185" s="16"/>
      <c r="AH185" s="16"/>
      <c r="AI185" s="16"/>
    </row>
    <row r="186" spans="1:35" x14ac:dyDescent="0.2">
      <c r="A186" s="5">
        <v>2020</v>
      </c>
      <c r="B186" s="2" t="s">
        <v>626</v>
      </c>
      <c r="C186" s="2" t="s">
        <v>736</v>
      </c>
      <c r="D186" s="2" t="s">
        <v>678</v>
      </c>
      <c r="E186" s="2">
        <v>0</v>
      </c>
      <c r="F186" s="2">
        <v>11399999</v>
      </c>
      <c r="G186" s="2">
        <v>0</v>
      </c>
      <c r="H186" s="2">
        <v>0</v>
      </c>
      <c r="S186" s="2"/>
      <c r="T186" s="2">
        <v>0</v>
      </c>
      <c r="U186" s="7">
        <v>0</v>
      </c>
      <c r="V186" s="7">
        <v>0</v>
      </c>
      <c r="W186" s="7">
        <v>12207</v>
      </c>
      <c r="X186" s="7">
        <v>7.47</v>
      </c>
      <c r="Y186" s="7">
        <v>70.290000000000006</v>
      </c>
      <c r="AB186" s="7"/>
      <c r="AC186" s="7"/>
      <c r="AD186" s="7"/>
      <c r="AE186" s="7"/>
      <c r="AF186" s="16"/>
      <c r="AG186" s="16"/>
      <c r="AH186" s="16"/>
      <c r="AI186" s="16"/>
    </row>
    <row r="187" spans="1:35" x14ac:dyDescent="0.2">
      <c r="A187" s="5">
        <v>2020</v>
      </c>
      <c r="B187" s="2" t="s">
        <v>626</v>
      </c>
      <c r="C187" s="2" t="s">
        <v>737</v>
      </c>
      <c r="D187" s="2" t="s">
        <v>678</v>
      </c>
      <c r="E187" s="2">
        <v>0</v>
      </c>
      <c r="F187" s="2">
        <v>0</v>
      </c>
      <c r="G187" s="2">
        <v>0</v>
      </c>
      <c r="H187" s="2">
        <v>417452</v>
      </c>
      <c r="S187" s="2"/>
      <c r="T187" s="2">
        <v>0</v>
      </c>
      <c r="U187" s="7">
        <v>0</v>
      </c>
      <c r="V187" s="7">
        <v>0</v>
      </c>
      <c r="W187" s="7">
        <v>7495</v>
      </c>
      <c r="X187" s="7">
        <v>3.29</v>
      </c>
      <c r="Y187" s="7">
        <v>64.209999999999994</v>
      </c>
      <c r="AB187" s="7"/>
      <c r="AC187" s="7"/>
      <c r="AD187" s="7"/>
      <c r="AE187" s="7"/>
      <c r="AF187" s="16"/>
      <c r="AG187" s="16"/>
      <c r="AH187" s="16"/>
      <c r="AI187" s="16"/>
    </row>
    <row r="188" spans="1:35" x14ac:dyDescent="0.2">
      <c r="A188" s="5">
        <v>2020</v>
      </c>
      <c r="B188" s="2" t="s">
        <v>626</v>
      </c>
      <c r="C188" s="2" t="s">
        <v>630</v>
      </c>
      <c r="D188" s="2" t="s">
        <v>678</v>
      </c>
      <c r="E188" s="2">
        <v>0</v>
      </c>
      <c r="F188" s="2">
        <v>0</v>
      </c>
      <c r="G188" s="2">
        <v>0</v>
      </c>
      <c r="H188" s="2">
        <v>0</v>
      </c>
      <c r="S188" s="2"/>
      <c r="T188" s="2">
        <v>0</v>
      </c>
      <c r="U188" s="7">
        <v>0</v>
      </c>
      <c r="V188" s="7">
        <v>0</v>
      </c>
      <c r="W188" s="7">
        <v>13954</v>
      </c>
      <c r="X188" s="7">
        <v>9.93</v>
      </c>
      <c r="Y188" s="7">
        <v>62.77</v>
      </c>
      <c r="AB188" s="7"/>
      <c r="AC188" s="7"/>
      <c r="AD188" s="7"/>
      <c r="AE188" s="7"/>
      <c r="AF188" s="16"/>
      <c r="AG188" s="16"/>
      <c r="AH188" s="16"/>
      <c r="AI188" s="16"/>
    </row>
    <row r="189" spans="1:35" x14ac:dyDescent="0.2">
      <c r="A189" s="5">
        <v>2020</v>
      </c>
      <c r="B189" s="2" t="s">
        <v>626</v>
      </c>
      <c r="C189" s="2" t="s">
        <v>738</v>
      </c>
      <c r="D189" s="2" t="s">
        <v>678</v>
      </c>
      <c r="E189" s="2">
        <v>0</v>
      </c>
      <c r="F189" s="2">
        <v>1300000</v>
      </c>
      <c r="G189" s="2">
        <v>0</v>
      </c>
      <c r="H189" s="2">
        <v>0</v>
      </c>
      <c r="S189" s="2"/>
      <c r="T189" s="2">
        <v>0</v>
      </c>
      <c r="U189" s="7">
        <v>0</v>
      </c>
      <c r="V189" s="7">
        <v>0</v>
      </c>
      <c r="W189" s="7">
        <v>8014</v>
      </c>
      <c r="X189" s="7">
        <v>2.73</v>
      </c>
      <c r="Y189" s="7">
        <v>71.83</v>
      </c>
      <c r="AB189" s="7"/>
      <c r="AC189" s="7"/>
      <c r="AD189" s="7"/>
      <c r="AE189" s="7"/>
      <c r="AF189" s="16"/>
      <c r="AG189" s="16"/>
      <c r="AH189" s="16"/>
      <c r="AI189" s="16"/>
    </row>
    <row r="190" spans="1:35" x14ac:dyDescent="0.2">
      <c r="A190" s="5">
        <v>2020</v>
      </c>
      <c r="B190" s="2" t="s">
        <v>626</v>
      </c>
      <c r="C190" s="2" t="s">
        <v>739</v>
      </c>
      <c r="D190" s="2" t="s">
        <v>678</v>
      </c>
      <c r="E190" s="2">
        <v>0</v>
      </c>
      <c r="F190" s="2">
        <v>3500000</v>
      </c>
      <c r="G190" s="2">
        <v>0</v>
      </c>
      <c r="H190" s="2">
        <v>0</v>
      </c>
      <c r="S190" s="2"/>
      <c r="T190" s="2">
        <v>0</v>
      </c>
      <c r="U190" s="7">
        <v>0</v>
      </c>
      <c r="V190" s="7">
        <v>0</v>
      </c>
      <c r="W190" s="7">
        <v>6286</v>
      </c>
      <c r="X190" s="7">
        <v>3.69</v>
      </c>
      <c r="Y190" s="7">
        <v>70.44</v>
      </c>
      <c r="AB190" s="7"/>
      <c r="AC190" s="7"/>
      <c r="AD190" s="7"/>
      <c r="AE190" s="7"/>
      <c r="AF190" s="16"/>
      <c r="AG190" s="16"/>
      <c r="AH190" s="16"/>
      <c r="AI190" s="16"/>
    </row>
    <row r="191" spans="1:35" x14ac:dyDescent="0.2">
      <c r="A191" s="5">
        <v>2020</v>
      </c>
      <c r="B191" s="2" t="s">
        <v>626</v>
      </c>
      <c r="C191" s="2" t="s">
        <v>740</v>
      </c>
      <c r="D191" s="2" t="s">
        <v>678</v>
      </c>
      <c r="E191" s="2">
        <v>0</v>
      </c>
      <c r="F191" s="2">
        <v>0</v>
      </c>
      <c r="G191" s="2">
        <v>0</v>
      </c>
      <c r="H191" s="2">
        <v>0</v>
      </c>
      <c r="S191" s="2"/>
      <c r="T191" s="2">
        <v>0</v>
      </c>
      <c r="U191" s="7">
        <v>0</v>
      </c>
      <c r="V191" s="7">
        <v>0</v>
      </c>
      <c r="W191" s="7">
        <v>9974</v>
      </c>
      <c r="X191" s="7">
        <v>8.58</v>
      </c>
      <c r="Y191" s="7">
        <v>69.44</v>
      </c>
      <c r="AB191" s="7"/>
      <c r="AC191" s="7"/>
      <c r="AD191" s="7"/>
      <c r="AE191" s="7"/>
      <c r="AF191" s="16"/>
      <c r="AG191" s="16"/>
      <c r="AH191" s="16"/>
      <c r="AI191" s="16"/>
    </row>
    <row r="192" spans="1:35" x14ac:dyDescent="0.2">
      <c r="A192" s="5">
        <v>2020</v>
      </c>
      <c r="B192" s="2" t="s">
        <v>626</v>
      </c>
      <c r="C192" s="2" t="s">
        <v>741</v>
      </c>
      <c r="D192" s="2" t="s">
        <v>678</v>
      </c>
      <c r="E192" s="2">
        <v>0</v>
      </c>
      <c r="F192" s="2">
        <v>1600000</v>
      </c>
      <c r="G192" s="2">
        <v>0</v>
      </c>
      <c r="H192" s="2">
        <v>0</v>
      </c>
      <c r="S192" s="2"/>
      <c r="T192" s="2">
        <v>0</v>
      </c>
      <c r="U192" s="7">
        <v>0</v>
      </c>
      <c r="V192" s="7">
        <v>0</v>
      </c>
      <c r="W192" s="7">
        <v>8219</v>
      </c>
      <c r="X192" s="7">
        <v>4.43</v>
      </c>
      <c r="Y192" s="7">
        <v>75.83</v>
      </c>
      <c r="AB192" s="7"/>
      <c r="AC192" s="7"/>
      <c r="AD192" s="7"/>
      <c r="AE192" s="7"/>
      <c r="AF192" s="16"/>
      <c r="AG192" s="16"/>
      <c r="AH192" s="16"/>
      <c r="AI192" s="16"/>
    </row>
    <row r="193" spans="1:35" x14ac:dyDescent="0.2">
      <c r="A193" s="5">
        <v>2020</v>
      </c>
      <c r="B193" s="2" t="s">
        <v>626</v>
      </c>
      <c r="C193" s="2" t="s">
        <v>742</v>
      </c>
      <c r="D193" s="2" t="s">
        <v>678</v>
      </c>
      <c r="E193" s="2">
        <v>0</v>
      </c>
      <c r="F193" s="2">
        <v>3420458</v>
      </c>
      <c r="G193" s="2">
        <v>0</v>
      </c>
      <c r="H193" s="2">
        <v>0</v>
      </c>
      <c r="S193" s="2"/>
      <c r="T193" s="2">
        <v>0</v>
      </c>
      <c r="U193" s="7">
        <v>0</v>
      </c>
      <c r="V193" s="7">
        <v>0</v>
      </c>
      <c r="W193" s="7">
        <v>8325</v>
      </c>
      <c r="X193" s="7">
        <v>6.9</v>
      </c>
      <c r="Y193" s="7">
        <v>74.680000000000007</v>
      </c>
      <c r="AB193" s="7"/>
      <c r="AC193" s="7"/>
      <c r="AD193" s="7"/>
      <c r="AE193" s="7"/>
      <c r="AF193" s="16"/>
      <c r="AG193" s="16"/>
      <c r="AH193" s="16"/>
      <c r="AI193" s="16"/>
    </row>
    <row r="194" spans="1:35" x14ac:dyDescent="0.2">
      <c r="A194" s="5">
        <v>2020</v>
      </c>
      <c r="B194" s="2" t="s">
        <v>626</v>
      </c>
      <c r="C194" s="2" t="s">
        <v>743</v>
      </c>
      <c r="D194" s="2" t="s">
        <v>678</v>
      </c>
      <c r="E194" s="2">
        <v>0</v>
      </c>
      <c r="F194" s="2">
        <v>1600000</v>
      </c>
      <c r="G194" s="2">
        <v>0</v>
      </c>
      <c r="H194" s="2">
        <v>0</v>
      </c>
      <c r="S194" s="2"/>
      <c r="T194" s="2">
        <v>0</v>
      </c>
      <c r="U194" s="7">
        <v>0</v>
      </c>
      <c r="V194" s="7">
        <v>0</v>
      </c>
      <c r="W194" s="7">
        <v>5336</v>
      </c>
      <c r="X194" s="7">
        <v>2.2599999999999998</v>
      </c>
      <c r="Y194" s="7">
        <v>78.239999999999995</v>
      </c>
      <c r="AB194" s="7"/>
      <c r="AC194" s="7"/>
      <c r="AD194" s="7"/>
      <c r="AE194" s="7"/>
      <c r="AF194" s="16"/>
      <c r="AG194" s="16"/>
      <c r="AH194" s="16"/>
      <c r="AI194" s="16"/>
    </row>
    <row r="195" spans="1:35" x14ac:dyDescent="0.2">
      <c r="A195" s="5">
        <v>2020</v>
      </c>
      <c r="B195" s="2" t="s">
        <v>626</v>
      </c>
      <c r="C195" s="2" t="s">
        <v>744</v>
      </c>
      <c r="D195" s="2" t="s">
        <v>678</v>
      </c>
      <c r="E195" s="2">
        <v>1082550</v>
      </c>
      <c r="F195" s="2">
        <v>3000000</v>
      </c>
      <c r="G195" s="2">
        <v>0</v>
      </c>
      <c r="H195" s="2">
        <v>0</v>
      </c>
      <c r="S195" s="2"/>
      <c r="T195" s="2">
        <v>0</v>
      </c>
      <c r="U195" s="7">
        <v>0</v>
      </c>
      <c r="V195" s="7">
        <v>0</v>
      </c>
      <c r="W195" s="7">
        <v>4998</v>
      </c>
      <c r="X195" s="7">
        <v>2.46</v>
      </c>
      <c r="Y195" s="7">
        <v>73.430000000000007</v>
      </c>
      <c r="AB195" s="7"/>
      <c r="AC195" s="7"/>
      <c r="AD195" s="7"/>
      <c r="AE195" s="7"/>
      <c r="AF195" s="16"/>
      <c r="AG195" s="16"/>
      <c r="AH195" s="16"/>
      <c r="AI195" s="16"/>
    </row>
    <row r="196" spans="1:35" x14ac:dyDescent="0.2">
      <c r="A196" s="5">
        <v>2020</v>
      </c>
      <c r="B196" s="2" t="s">
        <v>626</v>
      </c>
      <c r="C196" s="2" t="s">
        <v>745</v>
      </c>
      <c r="D196" s="2" t="s">
        <v>678</v>
      </c>
      <c r="E196" s="2">
        <v>717854</v>
      </c>
      <c r="F196" s="2">
        <v>2717854</v>
      </c>
      <c r="G196" s="2">
        <v>0</v>
      </c>
      <c r="H196" s="2">
        <v>0</v>
      </c>
      <c r="S196" s="2"/>
      <c r="T196" s="2">
        <v>0</v>
      </c>
      <c r="U196" s="7">
        <v>0</v>
      </c>
      <c r="V196" s="7">
        <v>0</v>
      </c>
      <c r="W196" s="7">
        <v>5505</v>
      </c>
      <c r="X196" s="7">
        <v>2.4300000000000002</v>
      </c>
      <c r="Y196" s="7">
        <v>82.74</v>
      </c>
      <c r="AB196" s="7"/>
      <c r="AC196" s="7"/>
      <c r="AD196" s="7"/>
      <c r="AE196" s="7"/>
      <c r="AF196" s="16"/>
      <c r="AG196" s="16"/>
      <c r="AH196" s="16"/>
      <c r="AI196" s="16"/>
    </row>
    <row r="197" spans="1:35" x14ac:dyDescent="0.2">
      <c r="A197" s="5">
        <v>2020</v>
      </c>
      <c r="B197" s="2" t="s">
        <v>626</v>
      </c>
      <c r="C197" s="2" t="s">
        <v>748</v>
      </c>
      <c r="D197" s="2" t="s">
        <v>678</v>
      </c>
      <c r="E197" s="2">
        <v>0</v>
      </c>
      <c r="F197" s="2">
        <v>1600000</v>
      </c>
      <c r="G197" s="2">
        <v>0</v>
      </c>
      <c r="H197" s="2">
        <v>0</v>
      </c>
      <c r="S197" s="2"/>
      <c r="T197" s="2">
        <v>0</v>
      </c>
      <c r="U197" s="7">
        <v>0</v>
      </c>
      <c r="V197" s="7">
        <v>0</v>
      </c>
      <c r="W197" s="7">
        <v>5099</v>
      </c>
      <c r="X197" s="7">
        <v>1.62</v>
      </c>
      <c r="Y197" s="7">
        <v>95.37</v>
      </c>
      <c r="AB197" s="7"/>
      <c r="AC197" s="7"/>
      <c r="AD197" s="7"/>
      <c r="AE197" s="7"/>
      <c r="AF197" s="16"/>
      <c r="AG197" s="16"/>
      <c r="AH197" s="16"/>
      <c r="AI197" s="16"/>
    </row>
    <row r="198" spans="1:35" x14ac:dyDescent="0.2">
      <c r="A198" s="5">
        <v>2020</v>
      </c>
      <c r="B198" s="2" t="s">
        <v>746</v>
      </c>
      <c r="C198" s="2" t="s">
        <v>725</v>
      </c>
      <c r="D198" s="2" t="s">
        <v>679</v>
      </c>
      <c r="E198" s="2">
        <v>0</v>
      </c>
      <c r="F198" s="2">
        <v>1919947</v>
      </c>
      <c r="G198" s="2">
        <v>0</v>
      </c>
      <c r="H198" s="2">
        <v>0</v>
      </c>
      <c r="S198" s="2"/>
      <c r="T198" s="2">
        <v>0</v>
      </c>
      <c r="U198" s="7">
        <v>0</v>
      </c>
      <c r="V198" s="7">
        <v>0</v>
      </c>
      <c r="W198" s="7">
        <v>0</v>
      </c>
      <c r="X198" s="7">
        <v>0</v>
      </c>
      <c r="Y198" s="7">
        <v>0</v>
      </c>
      <c r="AB198" s="7"/>
      <c r="AC198" s="7"/>
      <c r="AD198" s="7"/>
      <c r="AE198" s="7"/>
      <c r="AF198" s="16"/>
      <c r="AG198" s="16"/>
      <c r="AH198" s="16"/>
      <c r="AI198" s="16"/>
    </row>
    <row r="199" spans="1:35" x14ac:dyDescent="0.2">
      <c r="A199" s="5">
        <v>2020</v>
      </c>
      <c r="B199" s="2" t="s">
        <v>746</v>
      </c>
      <c r="C199" s="2" t="s">
        <v>726</v>
      </c>
      <c r="D199" s="2" t="s">
        <v>679</v>
      </c>
      <c r="E199" s="2">
        <v>0</v>
      </c>
      <c r="F199" s="2">
        <v>2004245</v>
      </c>
      <c r="G199" s="2">
        <v>0</v>
      </c>
      <c r="H199" s="2">
        <v>0</v>
      </c>
      <c r="S199" s="2"/>
      <c r="T199" s="2">
        <v>0</v>
      </c>
      <c r="U199" s="7">
        <v>0</v>
      </c>
      <c r="V199" s="7">
        <v>0</v>
      </c>
      <c r="W199" s="7">
        <v>0</v>
      </c>
      <c r="X199" s="7">
        <v>0</v>
      </c>
      <c r="Y199" s="7">
        <v>0</v>
      </c>
      <c r="AB199" s="7"/>
      <c r="AC199" s="7"/>
      <c r="AD199" s="7"/>
      <c r="AE199" s="7"/>
      <c r="AF199" s="16"/>
      <c r="AG199" s="16"/>
      <c r="AH199" s="16"/>
      <c r="AI199" s="16"/>
    </row>
    <row r="200" spans="1:35" x14ac:dyDescent="0.2">
      <c r="A200" s="5">
        <v>2020</v>
      </c>
      <c r="B200" s="2" t="s">
        <v>746</v>
      </c>
      <c r="C200" s="2" t="s">
        <v>727</v>
      </c>
      <c r="D200" s="2" t="s">
        <v>679</v>
      </c>
      <c r="E200" s="2">
        <v>0</v>
      </c>
      <c r="F200" s="2">
        <v>3484785</v>
      </c>
      <c r="G200" s="2">
        <v>0</v>
      </c>
      <c r="H200" s="2">
        <v>0</v>
      </c>
      <c r="S200" s="2"/>
      <c r="T200" s="2">
        <v>0</v>
      </c>
      <c r="U200" s="7">
        <v>0</v>
      </c>
      <c r="V200" s="7">
        <v>0</v>
      </c>
      <c r="W200" s="7">
        <v>0</v>
      </c>
      <c r="X200" s="7">
        <v>0</v>
      </c>
      <c r="Y200" s="7">
        <v>0</v>
      </c>
      <c r="AB200" s="7"/>
      <c r="AC200" s="7"/>
      <c r="AD200" s="7"/>
      <c r="AE200" s="7"/>
      <c r="AF200" s="16"/>
      <c r="AG200" s="16"/>
      <c r="AH200" s="16"/>
      <c r="AI200" s="16"/>
    </row>
    <row r="201" spans="1:35" x14ac:dyDescent="0.2">
      <c r="A201" s="5">
        <v>2020</v>
      </c>
      <c r="B201" s="2" t="s">
        <v>746</v>
      </c>
      <c r="C201" s="2" t="s">
        <v>394</v>
      </c>
      <c r="D201" s="2" t="s">
        <v>679</v>
      </c>
      <c r="E201" s="2">
        <v>0</v>
      </c>
      <c r="F201" s="2">
        <v>1429961</v>
      </c>
      <c r="G201" s="2">
        <v>0</v>
      </c>
      <c r="H201" s="2">
        <v>0</v>
      </c>
      <c r="S201" s="2"/>
      <c r="T201" s="2">
        <v>0</v>
      </c>
      <c r="U201" s="7">
        <v>0</v>
      </c>
      <c r="V201" s="7">
        <v>0</v>
      </c>
      <c r="W201" s="7">
        <v>0</v>
      </c>
      <c r="X201" s="7">
        <v>0</v>
      </c>
      <c r="Y201" s="7">
        <v>0</v>
      </c>
      <c r="AB201" s="7"/>
      <c r="AC201" s="7"/>
      <c r="AD201" s="7"/>
      <c r="AE201" s="7"/>
      <c r="AF201" s="16"/>
      <c r="AG201" s="16"/>
      <c r="AH201" s="16"/>
      <c r="AI201" s="16"/>
    </row>
    <row r="202" spans="1:35" x14ac:dyDescent="0.2">
      <c r="A202" s="5">
        <v>2020</v>
      </c>
      <c r="B202" s="2" t="s">
        <v>746</v>
      </c>
      <c r="C202" s="2" t="s">
        <v>395</v>
      </c>
      <c r="D202" s="2" t="s">
        <v>679</v>
      </c>
      <c r="E202" s="2">
        <v>0</v>
      </c>
      <c r="F202" s="2">
        <v>0</v>
      </c>
      <c r="G202" s="2">
        <v>0</v>
      </c>
      <c r="H202" s="2">
        <v>0</v>
      </c>
      <c r="S202" s="2"/>
      <c r="T202" s="2">
        <v>0</v>
      </c>
      <c r="U202" s="7">
        <v>0</v>
      </c>
      <c r="V202" s="7">
        <v>0</v>
      </c>
      <c r="W202" s="7">
        <v>0</v>
      </c>
      <c r="X202" s="7">
        <v>0</v>
      </c>
      <c r="Y202" s="7">
        <v>0</v>
      </c>
      <c r="AB202" s="7"/>
      <c r="AC202" s="7"/>
      <c r="AD202" s="7"/>
      <c r="AE202" s="7"/>
      <c r="AF202" s="16"/>
      <c r="AG202" s="16"/>
      <c r="AH202" s="16"/>
      <c r="AI202" s="16"/>
    </row>
    <row r="203" spans="1:35" x14ac:dyDescent="0.2">
      <c r="A203" s="5">
        <v>2020</v>
      </c>
      <c r="B203" s="2" t="s">
        <v>746</v>
      </c>
      <c r="C203" s="2" t="s">
        <v>747</v>
      </c>
      <c r="D203" s="2" t="s">
        <v>679</v>
      </c>
      <c r="E203" s="2">
        <v>0</v>
      </c>
      <c r="F203" s="2">
        <v>3100937</v>
      </c>
      <c r="G203" s="2">
        <v>0</v>
      </c>
      <c r="H203" s="2">
        <v>0</v>
      </c>
      <c r="S203" s="2"/>
      <c r="T203" s="2">
        <v>0</v>
      </c>
      <c r="U203" s="7">
        <v>0</v>
      </c>
      <c r="V203" s="7">
        <v>0</v>
      </c>
      <c r="W203" s="7">
        <v>0</v>
      </c>
      <c r="X203" s="7">
        <v>0</v>
      </c>
      <c r="Y203" s="7">
        <v>0</v>
      </c>
      <c r="AB203" s="7"/>
      <c r="AC203" s="7"/>
      <c r="AD203" s="7"/>
      <c r="AE203" s="7"/>
      <c r="AF203" s="16"/>
      <c r="AG203" s="16"/>
      <c r="AH203" s="16"/>
      <c r="AI203" s="16"/>
    </row>
    <row r="204" spans="1:35" x14ac:dyDescent="0.2">
      <c r="A204" s="5">
        <v>2020</v>
      </c>
      <c r="B204" s="2" t="s">
        <v>746</v>
      </c>
      <c r="C204" s="2" t="s">
        <v>728</v>
      </c>
      <c r="D204" s="2" t="s">
        <v>679</v>
      </c>
      <c r="E204" s="2">
        <v>0</v>
      </c>
      <c r="F204" s="2">
        <v>1979710</v>
      </c>
      <c r="G204" s="2">
        <v>0</v>
      </c>
      <c r="H204" s="2">
        <v>0</v>
      </c>
      <c r="S204" s="2"/>
      <c r="T204" s="2">
        <v>0</v>
      </c>
      <c r="U204" s="7">
        <v>0</v>
      </c>
      <c r="V204" s="7">
        <v>0</v>
      </c>
      <c r="W204" s="7">
        <v>0</v>
      </c>
      <c r="X204" s="7">
        <v>0</v>
      </c>
      <c r="Y204" s="7">
        <v>0</v>
      </c>
      <c r="AB204" s="7"/>
      <c r="AC204" s="7"/>
      <c r="AD204" s="7"/>
      <c r="AE204" s="7"/>
      <c r="AF204" s="16"/>
      <c r="AG204" s="16"/>
      <c r="AH204" s="16"/>
      <c r="AI204" s="16"/>
    </row>
    <row r="205" spans="1:35" x14ac:dyDescent="0.2">
      <c r="A205" s="5">
        <v>2020</v>
      </c>
      <c r="B205" s="2" t="s">
        <v>746</v>
      </c>
      <c r="C205" s="2" t="s">
        <v>398</v>
      </c>
      <c r="D205" s="2" t="s">
        <v>679</v>
      </c>
      <c r="E205" s="2">
        <v>0</v>
      </c>
      <c r="F205" s="2">
        <v>1149108</v>
      </c>
      <c r="G205" s="2">
        <v>0</v>
      </c>
      <c r="H205" s="2">
        <v>0</v>
      </c>
      <c r="S205" s="2"/>
      <c r="T205" s="2">
        <v>0</v>
      </c>
      <c r="U205" s="7">
        <v>0</v>
      </c>
      <c r="V205" s="7">
        <v>0</v>
      </c>
      <c r="W205" s="7">
        <v>0</v>
      </c>
      <c r="X205" s="7">
        <v>0</v>
      </c>
      <c r="Y205" s="7">
        <v>0</v>
      </c>
      <c r="AB205" s="7"/>
      <c r="AC205" s="7"/>
      <c r="AD205" s="7"/>
      <c r="AE205" s="7"/>
      <c r="AF205" s="16"/>
      <c r="AG205" s="16"/>
      <c r="AH205" s="16"/>
      <c r="AI205" s="16"/>
    </row>
    <row r="206" spans="1:35" x14ac:dyDescent="0.2">
      <c r="A206" s="5">
        <v>2020</v>
      </c>
      <c r="B206" s="2" t="s">
        <v>746</v>
      </c>
      <c r="C206" s="2" t="s">
        <v>729</v>
      </c>
      <c r="D206" s="2" t="s">
        <v>679</v>
      </c>
      <c r="E206" s="2">
        <v>0</v>
      </c>
      <c r="F206" s="2">
        <v>1480990</v>
      </c>
      <c r="G206" s="2">
        <v>0</v>
      </c>
      <c r="H206" s="2">
        <v>0</v>
      </c>
      <c r="S206" s="2"/>
      <c r="T206" s="2">
        <v>0</v>
      </c>
      <c r="U206" s="7">
        <v>0</v>
      </c>
      <c r="V206" s="7">
        <v>0</v>
      </c>
      <c r="W206" s="7">
        <v>0</v>
      </c>
      <c r="X206" s="7">
        <v>0</v>
      </c>
      <c r="Y206" s="7">
        <v>0</v>
      </c>
      <c r="AB206" s="7"/>
      <c r="AC206" s="7"/>
      <c r="AD206" s="7"/>
      <c r="AE206" s="7"/>
      <c r="AF206" s="16"/>
      <c r="AG206" s="16"/>
      <c r="AH206" s="16"/>
      <c r="AI206" s="16"/>
    </row>
    <row r="207" spans="1:35" x14ac:dyDescent="0.2">
      <c r="A207" s="5">
        <v>2020</v>
      </c>
      <c r="B207" s="2" t="s">
        <v>746</v>
      </c>
      <c r="C207" s="2" t="s">
        <v>730</v>
      </c>
      <c r="D207" s="2" t="s">
        <v>679</v>
      </c>
      <c r="E207" s="2">
        <v>0</v>
      </c>
      <c r="F207" s="2">
        <v>1952446</v>
      </c>
      <c r="G207" s="2">
        <v>0</v>
      </c>
      <c r="H207" s="2">
        <v>0</v>
      </c>
      <c r="S207" s="2"/>
      <c r="T207" s="2">
        <v>0</v>
      </c>
      <c r="U207" s="7">
        <v>0</v>
      </c>
      <c r="V207" s="7">
        <v>0</v>
      </c>
      <c r="W207" s="7">
        <v>0</v>
      </c>
      <c r="X207" s="7">
        <v>0</v>
      </c>
      <c r="Y207" s="7">
        <v>0</v>
      </c>
      <c r="AB207" s="7"/>
      <c r="AC207" s="7"/>
      <c r="AD207" s="7"/>
      <c r="AE207" s="7"/>
      <c r="AF207" s="16"/>
      <c r="AG207" s="16"/>
      <c r="AH207" s="16"/>
      <c r="AI207" s="16"/>
    </row>
    <row r="208" spans="1:35" x14ac:dyDescent="0.2">
      <c r="A208" s="5">
        <v>2020</v>
      </c>
      <c r="B208" s="2" t="s">
        <v>746</v>
      </c>
      <c r="C208" s="2" t="s">
        <v>401</v>
      </c>
      <c r="D208" s="2" t="s">
        <v>679</v>
      </c>
      <c r="E208" s="2">
        <v>0</v>
      </c>
      <c r="F208" s="2">
        <v>1063200</v>
      </c>
      <c r="G208" s="2">
        <v>0</v>
      </c>
      <c r="H208" s="2">
        <v>0</v>
      </c>
      <c r="S208" s="2"/>
      <c r="T208" s="2">
        <v>0</v>
      </c>
      <c r="U208" s="7">
        <v>0</v>
      </c>
      <c r="V208" s="7">
        <v>0</v>
      </c>
      <c r="W208" s="7">
        <v>0</v>
      </c>
      <c r="X208" s="7">
        <v>0</v>
      </c>
      <c r="Y208" s="7">
        <v>0</v>
      </c>
      <c r="AB208" s="7"/>
      <c r="AC208" s="7"/>
      <c r="AD208" s="7"/>
      <c r="AE208" s="7"/>
      <c r="AF208" s="16"/>
      <c r="AG208" s="16"/>
      <c r="AH208" s="16"/>
      <c r="AI208" s="16"/>
    </row>
    <row r="209" spans="1:35" x14ac:dyDescent="0.2">
      <c r="A209" s="5">
        <v>2020</v>
      </c>
      <c r="B209" s="2" t="s">
        <v>746</v>
      </c>
      <c r="C209" s="2" t="s">
        <v>731</v>
      </c>
      <c r="D209" s="2" t="s">
        <v>679</v>
      </c>
      <c r="E209" s="2">
        <v>0</v>
      </c>
      <c r="F209" s="2">
        <v>1482459</v>
      </c>
      <c r="G209" s="2">
        <v>0</v>
      </c>
      <c r="H209" s="2">
        <v>0</v>
      </c>
      <c r="S209" s="2"/>
      <c r="T209" s="2">
        <v>0</v>
      </c>
      <c r="U209" s="7">
        <v>0</v>
      </c>
      <c r="V209" s="7">
        <v>0</v>
      </c>
      <c r="W209" s="7">
        <v>0</v>
      </c>
      <c r="X209" s="7">
        <v>0</v>
      </c>
      <c r="Y209" s="7">
        <v>0</v>
      </c>
      <c r="AB209" s="7"/>
      <c r="AC209" s="7"/>
      <c r="AD209" s="7"/>
      <c r="AE209" s="7"/>
      <c r="AF209" s="16"/>
      <c r="AG209" s="16"/>
      <c r="AH209" s="16"/>
      <c r="AI209" s="16"/>
    </row>
    <row r="210" spans="1:35" x14ac:dyDescent="0.2">
      <c r="A210" s="5">
        <v>2020</v>
      </c>
      <c r="B210" s="2" t="s">
        <v>746</v>
      </c>
      <c r="C210" s="2" t="s">
        <v>732</v>
      </c>
      <c r="D210" s="2" t="s">
        <v>679</v>
      </c>
      <c r="E210" s="2">
        <v>0</v>
      </c>
      <c r="F210" s="2">
        <v>2139241</v>
      </c>
      <c r="G210" s="2">
        <v>0</v>
      </c>
      <c r="H210" s="2">
        <v>0</v>
      </c>
      <c r="S210" s="2"/>
      <c r="T210" s="2">
        <v>0</v>
      </c>
      <c r="U210" s="7">
        <v>0</v>
      </c>
      <c r="V210" s="7">
        <v>0</v>
      </c>
      <c r="W210" s="7">
        <v>0</v>
      </c>
      <c r="X210" s="7">
        <v>0</v>
      </c>
      <c r="Y210" s="7">
        <v>0</v>
      </c>
      <c r="AB210" s="7"/>
      <c r="AC210" s="7"/>
      <c r="AD210" s="7"/>
      <c r="AE210" s="7"/>
      <c r="AF210" s="16"/>
      <c r="AG210" s="16"/>
      <c r="AH210" s="16"/>
      <c r="AI210" s="16"/>
    </row>
    <row r="211" spans="1:35" x14ac:dyDescent="0.2">
      <c r="A211" s="5">
        <v>2020</v>
      </c>
      <c r="B211" s="2" t="s">
        <v>746</v>
      </c>
      <c r="C211" s="2" t="s">
        <v>733</v>
      </c>
      <c r="D211" s="2" t="s">
        <v>679</v>
      </c>
      <c r="E211" s="2">
        <v>0</v>
      </c>
      <c r="F211" s="2">
        <v>1621618</v>
      </c>
      <c r="G211" s="2">
        <v>0</v>
      </c>
      <c r="H211" s="2">
        <v>0</v>
      </c>
      <c r="S211" s="2"/>
      <c r="T211" s="2">
        <v>0</v>
      </c>
      <c r="U211" s="7">
        <v>0</v>
      </c>
      <c r="V211" s="7">
        <v>0</v>
      </c>
      <c r="W211" s="7">
        <v>0</v>
      </c>
      <c r="X211" s="7">
        <v>0</v>
      </c>
      <c r="Y211" s="7">
        <v>0</v>
      </c>
      <c r="AB211" s="7"/>
      <c r="AC211" s="7"/>
      <c r="AD211" s="7"/>
      <c r="AE211" s="7"/>
      <c r="AF211" s="16"/>
      <c r="AG211" s="16"/>
      <c r="AH211" s="16"/>
      <c r="AI211" s="16"/>
    </row>
    <row r="212" spans="1:35" x14ac:dyDescent="0.2">
      <c r="A212" s="5">
        <v>2020</v>
      </c>
      <c r="B212" s="2" t="s">
        <v>746</v>
      </c>
      <c r="C212" s="2" t="s">
        <v>734</v>
      </c>
      <c r="D212" s="2" t="s">
        <v>679</v>
      </c>
      <c r="E212" s="2">
        <v>0</v>
      </c>
      <c r="F212" s="2">
        <v>1699353</v>
      </c>
      <c r="G212" s="2">
        <v>0</v>
      </c>
      <c r="H212" s="2">
        <v>0</v>
      </c>
      <c r="S212" s="2"/>
      <c r="T212" s="2">
        <v>0</v>
      </c>
      <c r="U212" s="7">
        <v>0</v>
      </c>
      <c r="V212" s="7">
        <v>0</v>
      </c>
      <c r="W212" s="7">
        <v>0</v>
      </c>
      <c r="X212" s="7">
        <v>0</v>
      </c>
      <c r="Y212" s="7">
        <v>0</v>
      </c>
      <c r="AB212" s="7"/>
      <c r="AC212" s="7"/>
      <c r="AD212" s="7"/>
      <c r="AE212" s="7"/>
      <c r="AF212" s="16"/>
      <c r="AG212" s="16"/>
      <c r="AH212" s="16"/>
      <c r="AI212" s="16"/>
    </row>
    <row r="213" spans="1:35" x14ac:dyDescent="0.2">
      <c r="A213" s="5">
        <v>2020</v>
      </c>
      <c r="B213" s="2" t="s">
        <v>626</v>
      </c>
      <c r="C213" s="2" t="s">
        <v>735</v>
      </c>
      <c r="D213" s="2" t="s">
        <v>679</v>
      </c>
      <c r="E213" s="2">
        <v>0</v>
      </c>
      <c r="F213" s="2">
        <v>3244889</v>
      </c>
      <c r="G213" s="2">
        <v>0</v>
      </c>
      <c r="H213" s="2">
        <v>0</v>
      </c>
      <c r="S213" s="2"/>
      <c r="T213" s="2">
        <v>0</v>
      </c>
      <c r="U213" s="7">
        <v>0</v>
      </c>
      <c r="V213" s="7">
        <v>0</v>
      </c>
      <c r="W213" s="7">
        <v>0</v>
      </c>
      <c r="X213" s="7">
        <v>0</v>
      </c>
      <c r="Y213" s="7">
        <v>0</v>
      </c>
      <c r="AB213" s="7"/>
      <c r="AC213" s="7"/>
      <c r="AD213" s="7"/>
      <c r="AE213" s="7"/>
      <c r="AF213" s="16"/>
      <c r="AG213" s="16"/>
      <c r="AH213" s="16"/>
      <c r="AI213" s="16"/>
    </row>
    <row r="214" spans="1:35" x14ac:dyDescent="0.2">
      <c r="A214" s="5">
        <v>2020</v>
      </c>
      <c r="B214" s="2" t="s">
        <v>626</v>
      </c>
      <c r="C214" s="2" t="s">
        <v>736</v>
      </c>
      <c r="D214" s="2" t="s">
        <v>679</v>
      </c>
      <c r="E214" s="2">
        <v>0</v>
      </c>
      <c r="F214" s="2">
        <v>2770164</v>
      </c>
      <c r="G214" s="2">
        <v>0</v>
      </c>
      <c r="H214" s="2">
        <v>0</v>
      </c>
      <c r="S214" s="2"/>
      <c r="T214" s="2">
        <v>0</v>
      </c>
      <c r="U214" s="7">
        <v>0</v>
      </c>
      <c r="V214" s="7">
        <v>0</v>
      </c>
      <c r="W214" s="7">
        <v>0</v>
      </c>
      <c r="X214" s="7">
        <v>0</v>
      </c>
      <c r="Y214" s="7">
        <v>0</v>
      </c>
      <c r="AB214" s="7"/>
      <c r="AC214" s="7"/>
      <c r="AD214" s="7"/>
      <c r="AE214" s="7"/>
      <c r="AF214" s="16"/>
      <c r="AG214" s="16"/>
      <c r="AH214" s="16"/>
      <c r="AI214" s="16"/>
    </row>
    <row r="215" spans="1:35" x14ac:dyDescent="0.2">
      <c r="A215" s="5">
        <v>2020</v>
      </c>
      <c r="B215" s="2" t="s">
        <v>626</v>
      </c>
      <c r="C215" s="2" t="s">
        <v>737</v>
      </c>
      <c r="D215" s="2" t="s">
        <v>679</v>
      </c>
      <c r="E215" s="2">
        <v>0</v>
      </c>
      <c r="F215" s="2">
        <v>2004985</v>
      </c>
      <c r="G215" s="2">
        <v>0</v>
      </c>
      <c r="H215" s="2">
        <v>0</v>
      </c>
      <c r="S215" s="2"/>
      <c r="T215" s="2">
        <v>0</v>
      </c>
      <c r="U215" s="7">
        <v>0</v>
      </c>
      <c r="V215" s="7">
        <v>0</v>
      </c>
      <c r="W215" s="7">
        <v>0</v>
      </c>
      <c r="X215" s="7">
        <v>0</v>
      </c>
      <c r="Y215" s="7">
        <v>0</v>
      </c>
      <c r="AB215" s="7"/>
      <c r="AC215" s="7"/>
      <c r="AD215" s="7"/>
      <c r="AE215" s="7"/>
      <c r="AF215" s="16"/>
      <c r="AG215" s="16"/>
      <c r="AH215" s="16"/>
      <c r="AI215" s="16"/>
    </row>
    <row r="216" spans="1:35" x14ac:dyDescent="0.2">
      <c r="A216" s="5">
        <v>2020</v>
      </c>
      <c r="B216" s="2" t="s">
        <v>626</v>
      </c>
      <c r="C216" s="2" t="s">
        <v>630</v>
      </c>
      <c r="D216" s="2" t="s">
        <v>679</v>
      </c>
      <c r="E216" s="2">
        <v>0</v>
      </c>
      <c r="F216" s="2">
        <v>1510700</v>
      </c>
      <c r="G216" s="2">
        <v>0</v>
      </c>
      <c r="H216" s="2">
        <v>0</v>
      </c>
      <c r="S216" s="2"/>
      <c r="T216" s="2">
        <v>0</v>
      </c>
      <c r="U216" s="7">
        <v>0</v>
      </c>
      <c r="V216" s="7">
        <v>0</v>
      </c>
      <c r="W216" s="7">
        <v>0</v>
      </c>
      <c r="X216" s="7">
        <v>0</v>
      </c>
      <c r="Y216" s="7">
        <v>0</v>
      </c>
      <c r="AB216" s="7"/>
      <c r="AC216" s="7"/>
      <c r="AD216" s="7"/>
      <c r="AE216" s="7"/>
      <c r="AF216" s="16"/>
      <c r="AG216" s="16"/>
      <c r="AH216" s="16"/>
      <c r="AI216" s="16"/>
    </row>
    <row r="217" spans="1:35" x14ac:dyDescent="0.2">
      <c r="A217" s="5">
        <v>2020</v>
      </c>
      <c r="B217" s="2" t="s">
        <v>626</v>
      </c>
      <c r="C217" s="2" t="s">
        <v>738</v>
      </c>
      <c r="D217" s="2" t="s">
        <v>679</v>
      </c>
      <c r="E217" s="2">
        <v>0</v>
      </c>
      <c r="F217" s="2">
        <v>2984918</v>
      </c>
      <c r="G217" s="2">
        <v>0</v>
      </c>
      <c r="H217" s="2">
        <v>0</v>
      </c>
      <c r="S217" s="2"/>
      <c r="T217" s="2">
        <v>0</v>
      </c>
      <c r="U217" s="7">
        <v>0</v>
      </c>
      <c r="V217" s="7">
        <v>0</v>
      </c>
      <c r="W217" s="7">
        <v>0</v>
      </c>
      <c r="X217" s="7">
        <v>0</v>
      </c>
      <c r="Y217" s="7">
        <v>0</v>
      </c>
      <c r="AB217" s="7"/>
      <c r="AC217" s="7"/>
      <c r="AD217" s="7"/>
      <c r="AE217" s="7"/>
      <c r="AF217" s="16"/>
      <c r="AG217" s="16"/>
      <c r="AH217" s="16"/>
      <c r="AI217" s="16"/>
    </row>
    <row r="218" spans="1:35" x14ac:dyDescent="0.2">
      <c r="A218" s="5">
        <v>2020</v>
      </c>
      <c r="B218" s="2" t="s">
        <v>626</v>
      </c>
      <c r="C218" s="2" t="s">
        <v>739</v>
      </c>
      <c r="D218" s="2" t="s">
        <v>679</v>
      </c>
      <c r="E218" s="2">
        <v>0</v>
      </c>
      <c r="F218" s="2">
        <v>1504296</v>
      </c>
      <c r="G218" s="2">
        <v>0</v>
      </c>
      <c r="H218" s="2">
        <v>0</v>
      </c>
      <c r="S218" s="2"/>
      <c r="T218" s="2">
        <v>0</v>
      </c>
      <c r="U218" s="7">
        <v>0</v>
      </c>
      <c r="V218" s="7">
        <v>0</v>
      </c>
      <c r="W218" s="7">
        <v>0</v>
      </c>
      <c r="X218" s="7">
        <v>0</v>
      </c>
      <c r="Y218" s="7">
        <v>0</v>
      </c>
      <c r="AB218" s="7"/>
      <c r="AC218" s="7"/>
      <c r="AD218" s="7"/>
      <c r="AE218" s="7"/>
      <c r="AF218" s="16"/>
      <c r="AG218" s="16"/>
      <c r="AH218" s="16"/>
      <c r="AI218" s="16"/>
    </row>
    <row r="219" spans="1:35" x14ac:dyDescent="0.2">
      <c r="A219" s="5">
        <v>2020</v>
      </c>
      <c r="B219" s="2" t="s">
        <v>626</v>
      </c>
      <c r="C219" s="2" t="s">
        <v>740</v>
      </c>
      <c r="D219" s="2" t="s">
        <v>679</v>
      </c>
      <c r="E219" s="2">
        <v>0</v>
      </c>
      <c r="F219" s="2">
        <v>2330936</v>
      </c>
      <c r="G219" s="2">
        <v>0</v>
      </c>
      <c r="H219" s="2">
        <v>0</v>
      </c>
      <c r="S219" s="2"/>
      <c r="T219" s="2">
        <v>0</v>
      </c>
      <c r="U219" s="7">
        <v>0</v>
      </c>
      <c r="V219" s="7">
        <v>0</v>
      </c>
      <c r="W219" s="7">
        <v>0</v>
      </c>
      <c r="X219" s="7">
        <v>0</v>
      </c>
      <c r="Y219" s="7">
        <v>0</v>
      </c>
      <c r="AB219" s="7"/>
      <c r="AC219" s="7"/>
      <c r="AD219" s="7"/>
      <c r="AE219" s="7"/>
      <c r="AF219" s="16"/>
      <c r="AG219" s="16"/>
      <c r="AH219" s="16"/>
      <c r="AI219" s="16"/>
    </row>
    <row r="220" spans="1:35" x14ac:dyDescent="0.2">
      <c r="A220" s="5">
        <v>2020</v>
      </c>
      <c r="B220" s="2" t="s">
        <v>626</v>
      </c>
      <c r="C220" s="2" t="s">
        <v>741</v>
      </c>
      <c r="D220" s="2" t="s">
        <v>679</v>
      </c>
      <c r="E220" s="2">
        <v>0</v>
      </c>
      <c r="F220" s="2">
        <v>1800581</v>
      </c>
      <c r="G220" s="2">
        <v>0</v>
      </c>
      <c r="H220" s="2">
        <v>0</v>
      </c>
      <c r="S220" s="2"/>
      <c r="T220" s="2">
        <v>0</v>
      </c>
      <c r="U220" s="7">
        <v>0</v>
      </c>
      <c r="V220" s="7">
        <v>0</v>
      </c>
      <c r="W220" s="7">
        <v>0</v>
      </c>
      <c r="X220" s="7">
        <v>0</v>
      </c>
      <c r="Y220" s="7">
        <v>0</v>
      </c>
      <c r="AB220" s="7"/>
      <c r="AC220" s="7"/>
      <c r="AD220" s="7"/>
      <c r="AE220" s="7"/>
      <c r="AF220" s="16"/>
      <c r="AG220" s="16"/>
      <c r="AH220" s="16"/>
      <c r="AI220" s="16"/>
    </row>
    <row r="221" spans="1:35" x14ac:dyDescent="0.2">
      <c r="A221" s="5">
        <v>2020</v>
      </c>
      <c r="B221" s="2" t="s">
        <v>626</v>
      </c>
      <c r="C221" s="2" t="s">
        <v>742</v>
      </c>
      <c r="D221" s="2" t="s">
        <v>679</v>
      </c>
      <c r="E221" s="2">
        <v>0</v>
      </c>
      <c r="F221" s="2">
        <v>1227245</v>
      </c>
      <c r="G221" s="2">
        <v>0</v>
      </c>
      <c r="H221" s="2">
        <v>0</v>
      </c>
      <c r="S221" s="2"/>
      <c r="T221" s="2">
        <v>0</v>
      </c>
      <c r="U221" s="7">
        <v>0</v>
      </c>
      <c r="V221" s="7">
        <v>0</v>
      </c>
      <c r="W221" s="7">
        <v>0</v>
      </c>
      <c r="X221" s="7">
        <v>0</v>
      </c>
      <c r="Y221" s="7">
        <v>0</v>
      </c>
      <c r="AB221" s="7"/>
      <c r="AC221" s="7"/>
      <c r="AD221" s="7"/>
      <c r="AE221" s="7"/>
      <c r="AF221" s="16"/>
      <c r="AG221" s="16"/>
      <c r="AH221" s="16"/>
      <c r="AI221" s="16"/>
    </row>
    <row r="222" spans="1:35" x14ac:dyDescent="0.2">
      <c r="A222" s="5">
        <v>2020</v>
      </c>
      <c r="B222" s="2" t="s">
        <v>626</v>
      </c>
      <c r="C222" s="2" t="s">
        <v>743</v>
      </c>
      <c r="D222" s="2" t="s">
        <v>679</v>
      </c>
      <c r="E222" s="2">
        <v>0</v>
      </c>
      <c r="F222" s="2">
        <v>2940884</v>
      </c>
      <c r="G222" s="2">
        <v>0</v>
      </c>
      <c r="H222" s="2">
        <v>0</v>
      </c>
      <c r="S222" s="2"/>
      <c r="T222" s="2">
        <v>0</v>
      </c>
      <c r="U222" s="7">
        <v>0</v>
      </c>
      <c r="V222" s="7">
        <v>0</v>
      </c>
      <c r="W222" s="7">
        <v>0</v>
      </c>
      <c r="X222" s="7">
        <v>0</v>
      </c>
      <c r="Y222" s="7">
        <v>0</v>
      </c>
      <c r="AB222" s="7"/>
      <c r="AC222" s="7"/>
      <c r="AD222" s="7"/>
      <c r="AE222" s="7"/>
      <c r="AF222" s="16"/>
      <c r="AG222" s="16"/>
      <c r="AH222" s="16"/>
      <c r="AI222" s="16"/>
    </row>
    <row r="223" spans="1:35" x14ac:dyDescent="0.2">
      <c r="A223" s="5">
        <v>2020</v>
      </c>
      <c r="B223" s="2" t="s">
        <v>626</v>
      </c>
      <c r="C223" s="2" t="s">
        <v>744</v>
      </c>
      <c r="D223" s="2" t="s">
        <v>679</v>
      </c>
      <c r="E223" s="2">
        <v>0</v>
      </c>
      <c r="F223" s="2">
        <v>2669927</v>
      </c>
      <c r="G223" s="2">
        <v>0</v>
      </c>
      <c r="H223" s="2">
        <v>0</v>
      </c>
      <c r="S223" s="2"/>
      <c r="T223" s="2">
        <v>0</v>
      </c>
      <c r="U223" s="7">
        <v>0</v>
      </c>
      <c r="V223" s="7">
        <v>0</v>
      </c>
      <c r="W223" s="7">
        <v>0</v>
      </c>
      <c r="X223" s="7">
        <v>0</v>
      </c>
      <c r="Y223" s="7">
        <v>0</v>
      </c>
      <c r="AB223" s="7"/>
      <c r="AC223" s="7"/>
      <c r="AD223" s="7"/>
      <c r="AE223" s="7"/>
      <c r="AF223" s="16"/>
      <c r="AG223" s="16"/>
      <c r="AH223" s="16"/>
      <c r="AI223" s="16"/>
    </row>
    <row r="224" spans="1:35" x14ac:dyDescent="0.2">
      <c r="A224" s="5">
        <v>2020</v>
      </c>
      <c r="B224" s="2" t="s">
        <v>626</v>
      </c>
      <c r="C224" s="2" t="s">
        <v>745</v>
      </c>
      <c r="D224" s="2" t="s">
        <v>679</v>
      </c>
      <c r="E224" s="2">
        <v>0</v>
      </c>
      <c r="F224" s="2">
        <v>1943100</v>
      </c>
      <c r="G224" s="2">
        <v>0</v>
      </c>
      <c r="H224" s="2">
        <v>0</v>
      </c>
      <c r="S224" s="2"/>
      <c r="T224" s="2">
        <v>0</v>
      </c>
      <c r="U224" s="7">
        <v>0</v>
      </c>
      <c r="V224" s="7">
        <v>0</v>
      </c>
      <c r="W224" s="7">
        <v>0</v>
      </c>
      <c r="X224" s="7">
        <v>0</v>
      </c>
      <c r="Y224" s="7">
        <v>0</v>
      </c>
      <c r="AB224" s="7"/>
      <c r="AC224" s="7"/>
      <c r="AD224" s="7"/>
      <c r="AE224" s="7"/>
      <c r="AF224" s="16"/>
      <c r="AG224" s="16"/>
      <c r="AH224" s="16"/>
      <c r="AI224" s="16"/>
    </row>
    <row r="225" spans="1:35" x14ac:dyDescent="0.2">
      <c r="A225" s="5">
        <v>2020</v>
      </c>
      <c r="B225" s="2" t="s">
        <v>626</v>
      </c>
      <c r="C225" s="2" t="s">
        <v>748</v>
      </c>
      <c r="D225" s="2" t="s">
        <v>679</v>
      </c>
      <c r="E225" s="2">
        <v>0</v>
      </c>
      <c r="F225" s="2">
        <v>1536771</v>
      </c>
      <c r="G225" s="2">
        <v>0</v>
      </c>
      <c r="H225" s="2">
        <v>0</v>
      </c>
      <c r="S225" s="2"/>
      <c r="T225" s="2">
        <v>0</v>
      </c>
      <c r="U225" s="7">
        <v>0</v>
      </c>
      <c r="V225" s="7">
        <v>0</v>
      </c>
      <c r="W225" s="7">
        <v>0</v>
      </c>
      <c r="X225" s="7">
        <v>0</v>
      </c>
      <c r="Y225" s="7">
        <v>0</v>
      </c>
      <c r="AB225" s="7"/>
      <c r="AC225" s="7"/>
      <c r="AD225" s="7"/>
      <c r="AE225" s="7"/>
      <c r="AF225" s="16"/>
      <c r="AG225" s="16"/>
      <c r="AH225" s="16"/>
      <c r="AI225" s="16"/>
    </row>
    <row r="226" spans="1:35" x14ac:dyDescent="0.2">
      <c r="A226" s="5">
        <v>2020</v>
      </c>
      <c r="B226" s="2" t="s">
        <v>746</v>
      </c>
      <c r="C226" s="2" t="s">
        <v>725</v>
      </c>
      <c r="D226" s="2" t="s">
        <v>680</v>
      </c>
      <c r="E226" s="2">
        <v>0</v>
      </c>
      <c r="F226" s="2">
        <v>0</v>
      </c>
      <c r="G226" s="2">
        <v>0</v>
      </c>
      <c r="H226" s="2">
        <v>255870</v>
      </c>
      <c r="S226" s="2"/>
      <c r="T226" s="2">
        <v>0</v>
      </c>
      <c r="U226" s="7">
        <v>0</v>
      </c>
      <c r="V226" s="7">
        <v>0</v>
      </c>
      <c r="W226" s="7">
        <v>0</v>
      </c>
      <c r="X226" s="7">
        <v>0</v>
      </c>
      <c r="Y226" s="7">
        <v>0</v>
      </c>
      <c r="AB226" s="7"/>
      <c r="AC226" s="7"/>
      <c r="AD226" s="7"/>
      <c r="AE226" s="7"/>
      <c r="AF226" s="16"/>
      <c r="AG226" s="16"/>
      <c r="AH226" s="16"/>
      <c r="AI226" s="16"/>
    </row>
    <row r="227" spans="1:35" x14ac:dyDescent="0.2">
      <c r="A227" s="5">
        <v>2020</v>
      </c>
      <c r="B227" s="2" t="s">
        <v>746</v>
      </c>
      <c r="C227" s="2" t="s">
        <v>726</v>
      </c>
      <c r="D227" s="2" t="s">
        <v>680</v>
      </c>
      <c r="E227" s="2">
        <v>0</v>
      </c>
      <c r="F227" s="2">
        <v>2510848</v>
      </c>
      <c r="G227" s="2">
        <v>0</v>
      </c>
      <c r="H227" s="2">
        <v>664050</v>
      </c>
      <c r="S227" s="2"/>
      <c r="T227" s="2">
        <v>0</v>
      </c>
      <c r="U227" s="7">
        <v>0</v>
      </c>
      <c r="V227" s="7">
        <v>0</v>
      </c>
      <c r="W227" s="7">
        <v>0</v>
      </c>
      <c r="X227" s="7">
        <v>0</v>
      </c>
      <c r="Y227" s="7">
        <v>0</v>
      </c>
      <c r="AB227" s="7"/>
      <c r="AC227" s="7"/>
      <c r="AD227" s="7"/>
      <c r="AE227" s="7"/>
      <c r="AF227" s="16"/>
      <c r="AG227" s="16"/>
      <c r="AH227" s="16"/>
      <c r="AI227" s="16"/>
    </row>
    <row r="228" spans="1:35" x14ac:dyDescent="0.2">
      <c r="A228" s="5">
        <v>2020</v>
      </c>
      <c r="B228" s="2" t="s">
        <v>746</v>
      </c>
      <c r="C228" s="2" t="s">
        <v>727</v>
      </c>
      <c r="D228" s="2" t="s">
        <v>680</v>
      </c>
      <c r="E228" s="2">
        <v>0</v>
      </c>
      <c r="F228" s="2">
        <v>3471881</v>
      </c>
      <c r="G228" s="2">
        <v>0</v>
      </c>
      <c r="H228" s="2">
        <v>675870</v>
      </c>
      <c r="S228" s="2"/>
      <c r="T228" s="2">
        <v>0</v>
      </c>
      <c r="U228" s="7">
        <v>0</v>
      </c>
      <c r="V228" s="7">
        <v>0</v>
      </c>
      <c r="W228" s="7">
        <v>0</v>
      </c>
      <c r="X228" s="7">
        <v>0</v>
      </c>
      <c r="Y228" s="7">
        <v>0</v>
      </c>
      <c r="AB228" s="7"/>
      <c r="AC228" s="7"/>
      <c r="AD228" s="7"/>
      <c r="AE228" s="7"/>
      <c r="AF228" s="16"/>
      <c r="AG228" s="16"/>
      <c r="AH228" s="16"/>
      <c r="AI228" s="16"/>
    </row>
    <row r="229" spans="1:35" x14ac:dyDescent="0.2">
      <c r="A229" s="5">
        <v>2020</v>
      </c>
      <c r="B229" s="2" t="s">
        <v>746</v>
      </c>
      <c r="C229" s="2" t="s">
        <v>394</v>
      </c>
      <c r="D229" s="2" t="s">
        <v>680</v>
      </c>
      <c r="E229" s="2">
        <v>0</v>
      </c>
      <c r="F229" s="2">
        <v>0</v>
      </c>
      <c r="G229" s="2">
        <v>0</v>
      </c>
      <c r="H229" s="2">
        <v>664050</v>
      </c>
      <c r="S229" s="2"/>
      <c r="T229" s="2">
        <v>0</v>
      </c>
      <c r="U229" s="7">
        <v>0</v>
      </c>
      <c r="V229" s="7">
        <v>0</v>
      </c>
      <c r="W229" s="7">
        <v>0</v>
      </c>
      <c r="X229" s="7">
        <v>0</v>
      </c>
      <c r="Y229" s="7">
        <v>0</v>
      </c>
      <c r="AB229" s="7"/>
      <c r="AC229" s="7"/>
      <c r="AD229" s="7"/>
      <c r="AE229" s="7"/>
      <c r="AF229" s="16"/>
      <c r="AG229" s="16"/>
      <c r="AH229" s="16"/>
      <c r="AI229" s="16"/>
    </row>
    <row r="230" spans="1:35" x14ac:dyDescent="0.2">
      <c r="A230" s="5">
        <v>2020</v>
      </c>
      <c r="B230" s="2" t="s">
        <v>746</v>
      </c>
      <c r="C230" s="2" t="s">
        <v>395</v>
      </c>
      <c r="D230" s="2" t="s">
        <v>680</v>
      </c>
      <c r="E230" s="2">
        <v>0</v>
      </c>
      <c r="F230" s="2">
        <v>0</v>
      </c>
      <c r="G230" s="2">
        <v>0</v>
      </c>
      <c r="H230" s="2">
        <v>575870</v>
      </c>
      <c r="S230" s="2"/>
      <c r="T230" s="2">
        <v>0</v>
      </c>
      <c r="U230" s="7">
        <v>0</v>
      </c>
      <c r="V230" s="7">
        <v>0</v>
      </c>
      <c r="W230" s="7">
        <v>0</v>
      </c>
      <c r="X230" s="7">
        <v>0</v>
      </c>
      <c r="Y230" s="7">
        <v>0</v>
      </c>
      <c r="AB230" s="7"/>
      <c r="AC230" s="7"/>
      <c r="AD230" s="7"/>
      <c r="AE230" s="7"/>
      <c r="AF230" s="16"/>
      <c r="AG230" s="16"/>
      <c r="AH230" s="16"/>
      <c r="AI230" s="16"/>
    </row>
    <row r="231" spans="1:35" x14ac:dyDescent="0.2">
      <c r="A231" s="5">
        <v>2020</v>
      </c>
      <c r="B231" s="2" t="s">
        <v>746</v>
      </c>
      <c r="C231" s="2" t="s">
        <v>747</v>
      </c>
      <c r="D231" s="2" t="s">
        <v>680</v>
      </c>
      <c r="E231" s="2">
        <v>0</v>
      </c>
      <c r="F231" s="2">
        <v>0</v>
      </c>
      <c r="G231" s="2">
        <v>0</v>
      </c>
      <c r="H231" s="2">
        <v>346400</v>
      </c>
      <c r="S231" s="2"/>
      <c r="T231" s="2">
        <v>0</v>
      </c>
      <c r="U231" s="7">
        <v>0</v>
      </c>
      <c r="V231" s="7">
        <v>0</v>
      </c>
      <c r="W231" s="7">
        <v>0</v>
      </c>
      <c r="X231" s="7">
        <v>0</v>
      </c>
      <c r="Y231" s="7">
        <v>0</v>
      </c>
      <c r="AB231" s="7"/>
      <c r="AC231" s="7"/>
      <c r="AD231" s="7"/>
      <c r="AE231" s="7"/>
      <c r="AF231" s="16"/>
      <c r="AG231" s="16"/>
      <c r="AH231" s="16"/>
      <c r="AI231" s="16"/>
    </row>
    <row r="232" spans="1:35" x14ac:dyDescent="0.2">
      <c r="A232" s="5">
        <v>2020</v>
      </c>
      <c r="B232" s="2" t="s">
        <v>746</v>
      </c>
      <c r="C232" s="2" t="s">
        <v>728</v>
      </c>
      <c r="D232" s="2" t="s">
        <v>680</v>
      </c>
      <c r="E232" s="2">
        <v>0</v>
      </c>
      <c r="G232" s="2">
        <v>0</v>
      </c>
      <c r="H232" s="2">
        <v>764050</v>
      </c>
      <c r="S232" s="2"/>
      <c r="T232" s="2">
        <v>0</v>
      </c>
      <c r="U232" s="7">
        <v>0</v>
      </c>
      <c r="V232" s="7">
        <v>0</v>
      </c>
      <c r="W232" s="7">
        <v>0</v>
      </c>
      <c r="X232" s="7">
        <v>0</v>
      </c>
      <c r="Y232" s="7">
        <v>0</v>
      </c>
      <c r="AB232" s="7"/>
      <c r="AC232" s="7"/>
      <c r="AD232" s="7"/>
      <c r="AE232" s="7"/>
      <c r="AF232" s="16"/>
      <c r="AG232" s="16"/>
      <c r="AH232" s="16"/>
      <c r="AI232" s="16"/>
    </row>
    <row r="233" spans="1:35" x14ac:dyDescent="0.2">
      <c r="A233" s="5">
        <v>2020</v>
      </c>
      <c r="B233" s="2" t="s">
        <v>746</v>
      </c>
      <c r="C233" s="2" t="s">
        <v>398</v>
      </c>
      <c r="D233" s="2" t="s">
        <v>680</v>
      </c>
      <c r="E233" s="2">
        <v>0</v>
      </c>
      <c r="F233" s="2">
        <v>2415325</v>
      </c>
      <c r="G233" s="2">
        <v>0</v>
      </c>
      <c r="H233" s="2">
        <v>444050</v>
      </c>
      <c r="S233" s="2"/>
      <c r="T233" s="2">
        <v>0</v>
      </c>
      <c r="U233" s="7">
        <v>0</v>
      </c>
      <c r="V233" s="7">
        <v>0</v>
      </c>
      <c r="W233" s="7">
        <v>0</v>
      </c>
      <c r="X233" s="7">
        <v>0</v>
      </c>
      <c r="Y233" s="7">
        <v>0</v>
      </c>
      <c r="AB233" s="7"/>
      <c r="AC233" s="7"/>
      <c r="AD233" s="7"/>
      <c r="AE233" s="7"/>
      <c r="AF233" s="16"/>
      <c r="AG233" s="16"/>
      <c r="AH233" s="16"/>
      <c r="AI233" s="16"/>
    </row>
    <row r="234" spans="1:35" x14ac:dyDescent="0.2">
      <c r="A234" s="5">
        <v>2020</v>
      </c>
      <c r="B234" s="2" t="s">
        <v>746</v>
      </c>
      <c r="C234" s="2" t="s">
        <v>729</v>
      </c>
      <c r="D234" s="2" t="s">
        <v>680</v>
      </c>
      <c r="E234" s="2">
        <v>0</v>
      </c>
      <c r="G234" s="2">
        <v>0</v>
      </c>
      <c r="H234" s="2">
        <v>344050</v>
      </c>
      <c r="S234" s="2"/>
      <c r="T234" s="2">
        <v>0</v>
      </c>
      <c r="U234" s="7">
        <v>0</v>
      </c>
      <c r="V234" s="7">
        <v>0</v>
      </c>
      <c r="W234" s="7">
        <v>0</v>
      </c>
      <c r="X234" s="7">
        <v>0</v>
      </c>
      <c r="Y234" s="7">
        <v>0</v>
      </c>
      <c r="AB234" s="7"/>
      <c r="AC234" s="7"/>
      <c r="AD234" s="7"/>
      <c r="AE234" s="7"/>
      <c r="AF234" s="16"/>
      <c r="AG234" s="16"/>
      <c r="AH234" s="16"/>
      <c r="AI234" s="16"/>
    </row>
    <row r="235" spans="1:35" x14ac:dyDescent="0.2">
      <c r="A235" s="5">
        <v>2020</v>
      </c>
      <c r="B235" s="2" t="s">
        <v>746</v>
      </c>
      <c r="C235" s="2" t="s">
        <v>730</v>
      </c>
      <c r="D235" s="2" t="s">
        <v>680</v>
      </c>
      <c r="E235" s="2">
        <v>0</v>
      </c>
      <c r="F235" s="2">
        <v>0</v>
      </c>
      <c r="G235" s="2">
        <v>0</v>
      </c>
      <c r="H235" s="2">
        <v>0</v>
      </c>
      <c r="S235" s="2"/>
      <c r="T235" s="2">
        <v>0</v>
      </c>
      <c r="U235" s="7">
        <v>0</v>
      </c>
      <c r="V235" s="7">
        <v>0</v>
      </c>
      <c r="W235" s="7">
        <v>0</v>
      </c>
      <c r="X235" s="7">
        <v>0</v>
      </c>
      <c r="Y235" s="7">
        <v>0</v>
      </c>
      <c r="AB235" s="7"/>
      <c r="AC235" s="7"/>
      <c r="AD235" s="7"/>
      <c r="AE235" s="7"/>
      <c r="AF235" s="16"/>
      <c r="AG235" s="16"/>
      <c r="AH235" s="16"/>
      <c r="AI235" s="16"/>
    </row>
    <row r="236" spans="1:35" x14ac:dyDescent="0.2">
      <c r="A236" s="5">
        <v>2020</v>
      </c>
      <c r="B236" s="2" t="s">
        <v>746</v>
      </c>
      <c r="C236" s="2" t="s">
        <v>401</v>
      </c>
      <c r="D236" s="2" t="s">
        <v>680</v>
      </c>
      <c r="E236" s="2">
        <v>0</v>
      </c>
      <c r="F236" s="2">
        <v>0</v>
      </c>
      <c r="G236" s="2">
        <v>0</v>
      </c>
      <c r="H236" s="2">
        <v>0</v>
      </c>
      <c r="S236" s="2"/>
      <c r="T236" s="2">
        <v>0</v>
      </c>
      <c r="U236" s="7">
        <v>0</v>
      </c>
      <c r="V236" s="7">
        <v>0</v>
      </c>
      <c r="W236" s="7">
        <v>0</v>
      </c>
      <c r="X236" s="7">
        <v>0</v>
      </c>
      <c r="Y236" s="7">
        <v>0</v>
      </c>
      <c r="AB236" s="7"/>
      <c r="AC236" s="7"/>
      <c r="AD236" s="7"/>
      <c r="AE236" s="7"/>
      <c r="AF236" s="16"/>
      <c r="AG236" s="16"/>
      <c r="AH236" s="16"/>
      <c r="AI236" s="16"/>
    </row>
    <row r="237" spans="1:35" x14ac:dyDescent="0.2">
      <c r="A237" s="5">
        <v>2020</v>
      </c>
      <c r="B237" s="2" t="s">
        <v>746</v>
      </c>
      <c r="C237" s="2" t="s">
        <v>731</v>
      </c>
      <c r="D237" s="2" t="s">
        <v>680</v>
      </c>
      <c r="E237" s="2">
        <v>0</v>
      </c>
      <c r="F237" s="2">
        <v>936159</v>
      </c>
      <c r="G237" s="2">
        <v>0</v>
      </c>
      <c r="H237" s="2">
        <v>344050</v>
      </c>
      <c r="S237" s="2"/>
      <c r="T237" s="2">
        <v>0</v>
      </c>
      <c r="U237" s="7">
        <v>0</v>
      </c>
      <c r="V237" s="7">
        <v>0</v>
      </c>
      <c r="W237" s="7">
        <v>0</v>
      </c>
      <c r="X237" s="7">
        <v>0</v>
      </c>
      <c r="Y237" s="7">
        <v>0</v>
      </c>
      <c r="AB237" s="7"/>
      <c r="AC237" s="7"/>
      <c r="AD237" s="7"/>
      <c r="AE237" s="7"/>
      <c r="AF237" s="16"/>
      <c r="AG237" s="16"/>
      <c r="AH237" s="16"/>
      <c r="AI237" s="16"/>
    </row>
    <row r="238" spans="1:35" x14ac:dyDescent="0.2">
      <c r="A238" s="5">
        <v>2020</v>
      </c>
      <c r="B238" s="2" t="s">
        <v>746</v>
      </c>
      <c r="C238" s="2" t="s">
        <v>732</v>
      </c>
      <c r="D238" s="2" t="s">
        <v>680</v>
      </c>
      <c r="E238" s="2">
        <v>0</v>
      </c>
      <c r="F238" s="2">
        <v>0</v>
      </c>
      <c r="G238" s="2">
        <v>0</v>
      </c>
      <c r="H238" s="2">
        <v>664050</v>
      </c>
      <c r="S238" s="2"/>
      <c r="T238" s="2">
        <v>0</v>
      </c>
      <c r="U238" s="7">
        <v>0</v>
      </c>
      <c r="V238" s="7">
        <v>0</v>
      </c>
      <c r="W238" s="7">
        <v>0</v>
      </c>
      <c r="X238" s="7">
        <v>0</v>
      </c>
      <c r="Y238" s="7">
        <v>0</v>
      </c>
      <c r="AB238" s="7"/>
      <c r="AC238" s="7"/>
      <c r="AD238" s="7"/>
      <c r="AE238" s="7"/>
      <c r="AF238" s="16"/>
      <c r="AG238" s="16"/>
      <c r="AH238" s="16"/>
      <c r="AI238" s="16"/>
    </row>
    <row r="239" spans="1:35" x14ac:dyDescent="0.2">
      <c r="A239" s="5">
        <v>2020</v>
      </c>
      <c r="B239" s="2" t="s">
        <v>746</v>
      </c>
      <c r="C239" s="2" t="s">
        <v>733</v>
      </c>
      <c r="D239" s="2" t="s">
        <v>680</v>
      </c>
      <c r="E239" s="2">
        <v>0</v>
      </c>
      <c r="G239" s="2">
        <v>0</v>
      </c>
      <c r="H239" s="2">
        <v>664050</v>
      </c>
      <c r="S239" s="2"/>
      <c r="T239" s="2">
        <v>0</v>
      </c>
      <c r="U239" s="7">
        <v>0</v>
      </c>
      <c r="V239" s="7">
        <v>0</v>
      </c>
      <c r="W239" s="7">
        <v>0</v>
      </c>
      <c r="X239" s="7">
        <v>0</v>
      </c>
      <c r="Y239" s="7">
        <v>0</v>
      </c>
      <c r="AB239" s="7"/>
      <c r="AC239" s="7"/>
      <c r="AD239" s="7"/>
      <c r="AE239" s="7"/>
      <c r="AF239" s="16"/>
      <c r="AG239" s="16"/>
      <c r="AH239" s="16"/>
      <c r="AI239" s="16"/>
    </row>
    <row r="240" spans="1:35" x14ac:dyDescent="0.2">
      <c r="A240" s="5">
        <v>2020</v>
      </c>
      <c r="B240" s="2" t="s">
        <v>746</v>
      </c>
      <c r="C240" s="2" t="s">
        <v>734</v>
      </c>
      <c r="D240" s="2" t="s">
        <v>680</v>
      </c>
      <c r="E240" s="2">
        <v>0</v>
      </c>
      <c r="F240" s="2">
        <v>633772</v>
      </c>
      <c r="G240" s="2">
        <v>0</v>
      </c>
      <c r="H240" s="2">
        <v>664050</v>
      </c>
      <c r="S240" s="2"/>
      <c r="T240" s="2">
        <v>0</v>
      </c>
      <c r="U240" s="7">
        <v>0</v>
      </c>
      <c r="V240" s="7">
        <v>0</v>
      </c>
      <c r="W240" s="7">
        <v>0</v>
      </c>
      <c r="X240" s="7">
        <v>0</v>
      </c>
      <c r="Y240" s="7">
        <v>0</v>
      </c>
      <c r="AB240" s="7"/>
      <c r="AC240" s="7"/>
      <c r="AD240" s="7"/>
      <c r="AE240" s="7"/>
      <c r="AF240" s="16"/>
      <c r="AG240" s="16"/>
      <c r="AH240" s="16"/>
      <c r="AI240" s="16"/>
    </row>
    <row r="241" spans="1:35" x14ac:dyDescent="0.2">
      <c r="A241" s="5">
        <v>2020</v>
      </c>
      <c r="B241" s="2" t="s">
        <v>626</v>
      </c>
      <c r="C241" s="2" t="s">
        <v>735</v>
      </c>
      <c r="D241" s="2" t="s">
        <v>680</v>
      </c>
      <c r="E241" s="2">
        <v>0</v>
      </c>
      <c r="F241" s="2">
        <v>0</v>
      </c>
      <c r="G241" s="2">
        <v>0</v>
      </c>
      <c r="H241" s="2">
        <v>575870</v>
      </c>
      <c r="S241" s="2"/>
      <c r="T241" s="2">
        <v>0</v>
      </c>
      <c r="U241" s="7">
        <v>0</v>
      </c>
      <c r="V241" s="7">
        <v>0</v>
      </c>
      <c r="W241" s="7">
        <v>0</v>
      </c>
      <c r="X241" s="7">
        <v>0</v>
      </c>
      <c r="Y241" s="7">
        <v>0</v>
      </c>
      <c r="AB241" s="7"/>
      <c r="AC241" s="7"/>
      <c r="AD241" s="7"/>
      <c r="AE241" s="7"/>
      <c r="AF241" s="16"/>
      <c r="AG241" s="16"/>
      <c r="AH241" s="16"/>
      <c r="AI241" s="16"/>
    </row>
    <row r="242" spans="1:35" x14ac:dyDescent="0.2">
      <c r="A242" s="5">
        <v>2020</v>
      </c>
      <c r="B242" s="2" t="s">
        <v>626</v>
      </c>
      <c r="C242" s="2" t="s">
        <v>736</v>
      </c>
      <c r="D242" s="2" t="s">
        <v>680</v>
      </c>
      <c r="E242" s="2">
        <v>0</v>
      </c>
      <c r="F242" s="2">
        <v>2894499</v>
      </c>
      <c r="G242" s="2">
        <v>0</v>
      </c>
      <c r="H242" s="2">
        <v>666400</v>
      </c>
      <c r="S242" s="2"/>
      <c r="T242" s="2">
        <v>0</v>
      </c>
      <c r="U242" s="7">
        <v>0</v>
      </c>
      <c r="V242" s="7">
        <v>0</v>
      </c>
      <c r="W242" s="7">
        <v>0</v>
      </c>
      <c r="X242" s="7">
        <v>0</v>
      </c>
      <c r="Y242" s="7">
        <v>0</v>
      </c>
      <c r="AB242" s="7"/>
      <c r="AC242" s="7"/>
      <c r="AD242" s="7"/>
      <c r="AE242" s="7"/>
      <c r="AF242" s="16"/>
      <c r="AG242" s="16"/>
      <c r="AH242" s="16"/>
      <c r="AI242" s="16"/>
    </row>
    <row r="243" spans="1:35" x14ac:dyDescent="0.2">
      <c r="A243" s="5">
        <v>2020</v>
      </c>
      <c r="B243" s="2" t="s">
        <v>626</v>
      </c>
      <c r="C243" s="2" t="s">
        <v>737</v>
      </c>
      <c r="D243" s="2" t="s">
        <v>680</v>
      </c>
      <c r="E243" s="2">
        <v>0</v>
      </c>
      <c r="G243" s="2">
        <v>0</v>
      </c>
      <c r="H243" s="2">
        <v>344050</v>
      </c>
      <c r="S243" s="2"/>
      <c r="T243" s="2">
        <v>0</v>
      </c>
      <c r="U243" s="7">
        <v>0</v>
      </c>
      <c r="V243" s="7">
        <v>0</v>
      </c>
      <c r="W243" s="7">
        <v>0</v>
      </c>
      <c r="X243" s="7">
        <v>0</v>
      </c>
      <c r="Y243" s="7">
        <v>0</v>
      </c>
      <c r="AB243" s="7"/>
      <c r="AC243" s="7"/>
      <c r="AD243" s="7"/>
      <c r="AE243" s="7"/>
      <c r="AF243" s="16"/>
      <c r="AG243" s="16"/>
      <c r="AH243" s="16"/>
      <c r="AI243" s="16"/>
    </row>
    <row r="244" spans="1:35" x14ac:dyDescent="0.2">
      <c r="A244" s="5">
        <v>2020</v>
      </c>
      <c r="B244" s="2" t="s">
        <v>626</v>
      </c>
      <c r="C244" s="2" t="s">
        <v>630</v>
      </c>
      <c r="D244" s="2" t="s">
        <v>680</v>
      </c>
      <c r="E244" s="2">
        <v>0</v>
      </c>
      <c r="F244" s="2">
        <v>2499710</v>
      </c>
      <c r="G244" s="2">
        <v>0</v>
      </c>
      <c r="H244" s="2">
        <v>344050</v>
      </c>
      <c r="S244" s="2"/>
      <c r="T244" s="2">
        <v>0</v>
      </c>
      <c r="U244" s="7">
        <v>0</v>
      </c>
      <c r="V244" s="7">
        <v>0</v>
      </c>
      <c r="W244" s="7">
        <v>0</v>
      </c>
      <c r="X244" s="7">
        <v>0</v>
      </c>
      <c r="Y244" s="7">
        <v>0</v>
      </c>
      <c r="AB244" s="7"/>
      <c r="AC244" s="7"/>
      <c r="AD244" s="7"/>
      <c r="AE244" s="7"/>
      <c r="AF244" s="16"/>
      <c r="AG244" s="16"/>
      <c r="AH244" s="16"/>
      <c r="AI244" s="16"/>
    </row>
    <row r="245" spans="1:35" x14ac:dyDescent="0.2">
      <c r="A245" s="5">
        <v>2020</v>
      </c>
      <c r="B245" s="2" t="s">
        <v>626</v>
      </c>
      <c r="C245" s="2" t="s">
        <v>738</v>
      </c>
      <c r="D245" s="2" t="s">
        <v>680</v>
      </c>
      <c r="E245" s="2">
        <v>0</v>
      </c>
      <c r="F245" s="2">
        <v>2463310</v>
      </c>
      <c r="G245" s="2">
        <v>0</v>
      </c>
      <c r="H245" s="2">
        <v>664050</v>
      </c>
      <c r="S245" s="2"/>
      <c r="T245" s="2">
        <v>0</v>
      </c>
      <c r="U245" s="7">
        <v>0</v>
      </c>
      <c r="V245" s="7">
        <v>0</v>
      </c>
      <c r="W245" s="7">
        <v>0</v>
      </c>
      <c r="X245" s="7">
        <v>0</v>
      </c>
      <c r="Y245" s="7">
        <v>0</v>
      </c>
      <c r="AB245" s="7"/>
      <c r="AC245" s="7"/>
      <c r="AD245" s="7"/>
      <c r="AE245" s="7"/>
      <c r="AF245" s="16"/>
      <c r="AG245" s="16"/>
      <c r="AH245" s="16"/>
      <c r="AI245" s="16"/>
    </row>
    <row r="246" spans="1:35" x14ac:dyDescent="0.2">
      <c r="A246" s="5">
        <v>2020</v>
      </c>
      <c r="B246" s="2" t="s">
        <v>626</v>
      </c>
      <c r="C246" s="2" t="s">
        <v>739</v>
      </c>
      <c r="D246" s="2" t="s">
        <v>680</v>
      </c>
      <c r="E246" s="2">
        <v>0</v>
      </c>
      <c r="F246" s="2">
        <v>3398144</v>
      </c>
      <c r="G246" s="2">
        <v>0</v>
      </c>
      <c r="H246" s="2">
        <v>0</v>
      </c>
      <c r="S246" s="2"/>
      <c r="T246" s="2">
        <v>0</v>
      </c>
      <c r="U246" s="7">
        <v>0</v>
      </c>
      <c r="V246" s="7">
        <v>0</v>
      </c>
      <c r="W246" s="7">
        <v>0</v>
      </c>
      <c r="X246" s="7">
        <v>0</v>
      </c>
      <c r="Y246" s="7">
        <v>0</v>
      </c>
      <c r="AB246" s="7"/>
      <c r="AC246" s="7"/>
      <c r="AD246" s="7"/>
      <c r="AE246" s="7"/>
      <c r="AF246" s="16"/>
      <c r="AG246" s="16"/>
      <c r="AH246" s="16"/>
      <c r="AI246" s="16"/>
    </row>
    <row r="247" spans="1:35" x14ac:dyDescent="0.2">
      <c r="A247" s="5">
        <v>2020</v>
      </c>
      <c r="B247" s="2" t="s">
        <v>626</v>
      </c>
      <c r="C247" s="2" t="s">
        <v>740</v>
      </c>
      <c r="D247" s="2" t="s">
        <v>680</v>
      </c>
      <c r="E247" s="2">
        <v>0</v>
      </c>
      <c r="F247" s="2">
        <v>0</v>
      </c>
      <c r="G247" s="2">
        <v>0</v>
      </c>
      <c r="H247" s="2">
        <v>255870</v>
      </c>
      <c r="S247" s="2"/>
      <c r="T247" s="2">
        <v>0</v>
      </c>
      <c r="U247" s="7">
        <v>0</v>
      </c>
      <c r="V247" s="7">
        <v>0</v>
      </c>
      <c r="W247" s="7">
        <v>0</v>
      </c>
      <c r="X247" s="7">
        <v>0</v>
      </c>
      <c r="Y247" s="7">
        <v>0</v>
      </c>
      <c r="AB247" s="7"/>
      <c r="AC247" s="7"/>
      <c r="AD247" s="7"/>
      <c r="AE247" s="7"/>
      <c r="AF247" s="16"/>
      <c r="AG247" s="16"/>
      <c r="AH247" s="16"/>
      <c r="AI247" s="16"/>
    </row>
    <row r="248" spans="1:35" x14ac:dyDescent="0.2">
      <c r="A248" s="5">
        <v>2020</v>
      </c>
      <c r="B248" s="2" t="s">
        <v>626</v>
      </c>
      <c r="C248" s="2" t="s">
        <v>741</v>
      </c>
      <c r="D248" s="2" t="s">
        <v>680</v>
      </c>
      <c r="E248" s="2">
        <v>0</v>
      </c>
      <c r="F248" s="2">
        <v>0</v>
      </c>
      <c r="G248" s="2">
        <v>0</v>
      </c>
      <c r="H248" s="2">
        <v>444050</v>
      </c>
      <c r="S248" s="2"/>
      <c r="T248" s="2">
        <v>0</v>
      </c>
      <c r="U248" s="7">
        <v>0</v>
      </c>
      <c r="V248" s="7">
        <v>0</v>
      </c>
      <c r="W248" s="7">
        <v>0</v>
      </c>
      <c r="X248" s="7">
        <v>0</v>
      </c>
      <c r="Y248" s="7">
        <v>0</v>
      </c>
      <c r="AB248" s="7"/>
      <c r="AC248" s="7"/>
      <c r="AD248" s="7"/>
      <c r="AE248" s="7"/>
      <c r="AF248" s="16"/>
      <c r="AG248" s="16"/>
      <c r="AH248" s="16"/>
      <c r="AI248" s="16"/>
    </row>
    <row r="249" spans="1:35" x14ac:dyDescent="0.2">
      <c r="A249" s="5">
        <v>2020</v>
      </c>
      <c r="B249" s="2" t="s">
        <v>626</v>
      </c>
      <c r="C249" s="2" t="s">
        <v>742</v>
      </c>
      <c r="D249" s="2" t="s">
        <v>680</v>
      </c>
      <c r="E249" s="2">
        <v>0</v>
      </c>
      <c r="F249" s="2">
        <v>0</v>
      </c>
      <c r="G249" s="2">
        <v>0</v>
      </c>
      <c r="H249" s="2">
        <v>0</v>
      </c>
      <c r="S249" s="2"/>
      <c r="T249" s="2">
        <v>0</v>
      </c>
      <c r="U249" s="7">
        <v>0</v>
      </c>
      <c r="V249" s="7">
        <v>0</v>
      </c>
      <c r="W249" s="7">
        <v>0</v>
      </c>
      <c r="X249" s="7">
        <v>0</v>
      </c>
      <c r="Y249" s="7">
        <v>0</v>
      </c>
      <c r="AB249" s="7"/>
      <c r="AC249" s="7"/>
      <c r="AD249" s="7"/>
      <c r="AE249" s="7"/>
      <c r="AF249" s="16"/>
      <c r="AG249" s="16"/>
      <c r="AH249" s="16"/>
      <c r="AI249" s="16"/>
    </row>
    <row r="250" spans="1:35" x14ac:dyDescent="0.2">
      <c r="A250" s="5">
        <v>2020</v>
      </c>
      <c r="B250" s="2" t="s">
        <v>626</v>
      </c>
      <c r="C250" s="2" t="s">
        <v>743</v>
      </c>
      <c r="D250" s="2" t="s">
        <v>680</v>
      </c>
      <c r="E250" s="2">
        <v>0</v>
      </c>
      <c r="F250" s="2">
        <v>0</v>
      </c>
      <c r="G250" s="2">
        <v>0</v>
      </c>
      <c r="H250" s="2">
        <v>100000</v>
      </c>
      <c r="S250" s="2"/>
      <c r="T250" s="2">
        <v>0</v>
      </c>
      <c r="U250" s="7">
        <v>0</v>
      </c>
      <c r="V250" s="7">
        <v>0</v>
      </c>
      <c r="W250" s="7">
        <v>0</v>
      </c>
      <c r="X250" s="7">
        <v>0</v>
      </c>
      <c r="Y250" s="7">
        <v>0</v>
      </c>
      <c r="AB250" s="7"/>
      <c r="AC250" s="7"/>
      <c r="AD250" s="7"/>
      <c r="AE250" s="7"/>
      <c r="AF250" s="16"/>
      <c r="AG250" s="16"/>
      <c r="AH250" s="16"/>
      <c r="AI250" s="16"/>
    </row>
    <row r="251" spans="1:35" x14ac:dyDescent="0.2">
      <c r="A251" s="5">
        <v>2020</v>
      </c>
      <c r="B251" s="2" t="s">
        <v>626</v>
      </c>
      <c r="C251" s="2" t="s">
        <v>744</v>
      </c>
      <c r="D251" s="2" t="s">
        <v>680</v>
      </c>
      <c r="E251" s="2">
        <v>0</v>
      </c>
      <c r="F251" s="2">
        <v>1626956</v>
      </c>
      <c r="G251" s="2">
        <v>0</v>
      </c>
      <c r="H251" s="2">
        <v>0</v>
      </c>
      <c r="S251" s="2"/>
      <c r="T251" s="2">
        <v>0</v>
      </c>
      <c r="U251" s="7">
        <v>0</v>
      </c>
      <c r="V251" s="7">
        <v>0</v>
      </c>
      <c r="W251" s="7">
        <v>0</v>
      </c>
      <c r="X251" s="7">
        <v>0</v>
      </c>
      <c r="Y251" s="7">
        <v>0</v>
      </c>
      <c r="AB251" s="7"/>
      <c r="AC251" s="7"/>
      <c r="AD251" s="7"/>
      <c r="AE251" s="7"/>
      <c r="AF251" s="16"/>
      <c r="AG251" s="16"/>
      <c r="AH251" s="16"/>
      <c r="AI251" s="16"/>
    </row>
    <row r="252" spans="1:35" x14ac:dyDescent="0.2">
      <c r="A252" s="5">
        <v>2020</v>
      </c>
      <c r="B252" s="2" t="s">
        <v>626</v>
      </c>
      <c r="C252" s="2" t="s">
        <v>745</v>
      </c>
      <c r="D252" s="2" t="s">
        <v>680</v>
      </c>
      <c r="E252" s="2">
        <v>0</v>
      </c>
      <c r="F252" s="2">
        <v>0</v>
      </c>
      <c r="G252" s="2">
        <v>0</v>
      </c>
      <c r="H252" s="2">
        <v>0</v>
      </c>
      <c r="S252" s="2"/>
      <c r="T252" s="2">
        <v>0</v>
      </c>
      <c r="U252" s="7">
        <v>0</v>
      </c>
      <c r="V252" s="7">
        <v>0</v>
      </c>
      <c r="W252" s="7">
        <v>0</v>
      </c>
      <c r="X252" s="7">
        <v>0</v>
      </c>
      <c r="Y252" s="7">
        <v>0</v>
      </c>
      <c r="AB252" s="7"/>
      <c r="AC252" s="7"/>
      <c r="AD252" s="7"/>
      <c r="AE252" s="7"/>
      <c r="AF252" s="16"/>
      <c r="AG252" s="16"/>
      <c r="AH252" s="16"/>
      <c r="AI252" s="16"/>
    </row>
    <row r="253" spans="1:35" x14ac:dyDescent="0.2">
      <c r="A253" s="5">
        <v>2020</v>
      </c>
      <c r="B253" s="2" t="s">
        <v>626</v>
      </c>
      <c r="C253" s="2" t="s">
        <v>748</v>
      </c>
      <c r="D253" s="2" t="s">
        <v>680</v>
      </c>
      <c r="E253" s="2">
        <v>0</v>
      </c>
      <c r="F253" s="2">
        <v>0</v>
      </c>
      <c r="G253" s="2">
        <v>0</v>
      </c>
      <c r="H253" s="2">
        <v>0</v>
      </c>
      <c r="S253" s="2"/>
      <c r="T253" s="2">
        <v>0</v>
      </c>
      <c r="U253" s="7">
        <v>0</v>
      </c>
      <c r="V253" s="7">
        <v>0</v>
      </c>
      <c r="W253" s="7">
        <v>0</v>
      </c>
      <c r="X253" s="7">
        <v>0</v>
      </c>
      <c r="Y253" s="7">
        <v>0</v>
      </c>
      <c r="AB253" s="7"/>
      <c r="AC253" s="7"/>
      <c r="AD253" s="7"/>
      <c r="AE253" s="7"/>
      <c r="AF253" s="16"/>
      <c r="AG253" s="16"/>
      <c r="AH253" s="16"/>
      <c r="AI253" s="16"/>
    </row>
    <row r="254" spans="1:35" x14ac:dyDescent="0.2">
      <c r="A254" s="5">
        <v>2020</v>
      </c>
      <c r="B254" s="2" t="s">
        <v>746</v>
      </c>
      <c r="C254" s="2" t="s">
        <v>725</v>
      </c>
      <c r="D254" s="2" t="s">
        <v>681</v>
      </c>
      <c r="E254" s="2">
        <v>6026000</v>
      </c>
      <c r="F254" s="2">
        <v>8575957</v>
      </c>
      <c r="G254" s="2">
        <v>0</v>
      </c>
      <c r="H254" s="2">
        <v>0</v>
      </c>
      <c r="S254" s="2"/>
      <c r="T254" s="2">
        <v>0</v>
      </c>
      <c r="U254" s="7">
        <v>0</v>
      </c>
      <c r="V254" s="7">
        <v>0</v>
      </c>
      <c r="W254" s="7">
        <v>0</v>
      </c>
      <c r="X254" s="7">
        <v>0</v>
      </c>
      <c r="Y254" s="7">
        <v>0</v>
      </c>
      <c r="AB254" s="7"/>
      <c r="AC254" s="7"/>
      <c r="AD254" s="7"/>
      <c r="AE254" s="7"/>
      <c r="AF254" s="16"/>
      <c r="AG254" s="16"/>
      <c r="AH254" s="16"/>
      <c r="AI254" s="16"/>
    </row>
    <row r="255" spans="1:35" x14ac:dyDescent="0.2">
      <c r="A255" s="5">
        <v>2020</v>
      </c>
      <c r="B255" s="2" t="s">
        <v>746</v>
      </c>
      <c r="C255" s="2" t="s">
        <v>726</v>
      </c>
      <c r="D255" s="2" t="s">
        <v>681</v>
      </c>
      <c r="E255" s="2">
        <v>6366847</v>
      </c>
      <c r="F255" s="2">
        <v>6344882</v>
      </c>
      <c r="G255" s="2">
        <v>0</v>
      </c>
      <c r="H255" s="2">
        <v>0</v>
      </c>
      <c r="S255" s="2"/>
      <c r="T255" s="2">
        <v>0</v>
      </c>
      <c r="U255" s="7">
        <v>0</v>
      </c>
      <c r="V255" s="7">
        <v>0</v>
      </c>
      <c r="W255" s="7">
        <v>0</v>
      </c>
      <c r="X255" s="7">
        <v>0</v>
      </c>
      <c r="Y255" s="7">
        <v>0</v>
      </c>
      <c r="AB255" s="7"/>
      <c r="AC255" s="7"/>
      <c r="AD255" s="7"/>
      <c r="AE255" s="7"/>
      <c r="AF255" s="16"/>
      <c r="AG255" s="16"/>
      <c r="AH255" s="16"/>
      <c r="AI255" s="16"/>
    </row>
    <row r="256" spans="1:35" x14ac:dyDescent="0.2">
      <c r="A256" s="5">
        <v>2020</v>
      </c>
      <c r="B256" s="2" t="s">
        <v>746</v>
      </c>
      <c r="C256" s="2" t="s">
        <v>727</v>
      </c>
      <c r="D256" s="2" t="s">
        <v>681</v>
      </c>
      <c r="E256" s="2">
        <v>0</v>
      </c>
      <c r="F256" s="2">
        <v>2525000</v>
      </c>
      <c r="G256" s="2">
        <v>6691067</v>
      </c>
      <c r="H256" s="2">
        <v>0</v>
      </c>
      <c r="S256" s="2"/>
      <c r="T256" s="2">
        <v>0</v>
      </c>
      <c r="U256" s="7">
        <v>0</v>
      </c>
      <c r="V256" s="7">
        <v>0</v>
      </c>
      <c r="W256" s="7">
        <v>0</v>
      </c>
      <c r="X256" s="7">
        <v>0</v>
      </c>
      <c r="Y256" s="7">
        <v>0</v>
      </c>
      <c r="AB256" s="7"/>
      <c r="AC256" s="7"/>
      <c r="AD256" s="7"/>
      <c r="AE256" s="7"/>
      <c r="AF256" s="16"/>
      <c r="AG256" s="16"/>
      <c r="AH256" s="16"/>
      <c r="AI256" s="16"/>
    </row>
    <row r="257" spans="1:35" x14ac:dyDescent="0.2">
      <c r="A257" s="5">
        <v>2020</v>
      </c>
      <c r="B257" s="2" t="s">
        <v>746</v>
      </c>
      <c r="C257" s="2" t="s">
        <v>394</v>
      </c>
      <c r="D257" s="2" t="s">
        <v>681</v>
      </c>
      <c r="E257" s="2">
        <v>3797376</v>
      </c>
      <c r="F257" s="2">
        <v>5142349</v>
      </c>
      <c r="G257" s="2">
        <v>0</v>
      </c>
      <c r="H257" s="2">
        <v>0</v>
      </c>
      <c r="S257" s="2"/>
      <c r="T257" s="2">
        <v>0</v>
      </c>
      <c r="U257" s="7">
        <v>0</v>
      </c>
      <c r="V257" s="7">
        <v>0</v>
      </c>
      <c r="W257" s="7">
        <v>0</v>
      </c>
      <c r="X257" s="7">
        <v>0</v>
      </c>
      <c r="Y257" s="7">
        <v>0</v>
      </c>
      <c r="AB257" s="7"/>
      <c r="AC257" s="7"/>
      <c r="AD257" s="7"/>
      <c r="AE257" s="7"/>
      <c r="AF257" s="16"/>
      <c r="AG257" s="16"/>
      <c r="AH257" s="16"/>
      <c r="AI257" s="16"/>
    </row>
    <row r="258" spans="1:35" x14ac:dyDescent="0.2">
      <c r="A258" s="5">
        <v>2020</v>
      </c>
      <c r="B258" s="2" t="s">
        <v>746</v>
      </c>
      <c r="C258" s="2" t="s">
        <v>395</v>
      </c>
      <c r="D258" s="2" t="s">
        <v>681</v>
      </c>
      <c r="E258" s="2">
        <v>4692913</v>
      </c>
      <c r="F258" s="2">
        <v>0</v>
      </c>
      <c r="G258" s="2">
        <v>0</v>
      </c>
      <c r="H258" s="2">
        <v>0</v>
      </c>
      <c r="S258" s="2"/>
      <c r="T258" s="2">
        <v>0</v>
      </c>
      <c r="U258" s="7">
        <v>0</v>
      </c>
      <c r="V258" s="7">
        <v>0</v>
      </c>
      <c r="W258" s="7">
        <v>0</v>
      </c>
      <c r="X258" s="7">
        <v>0</v>
      </c>
      <c r="Y258" s="7">
        <v>0</v>
      </c>
      <c r="AB258" s="7"/>
      <c r="AC258" s="7"/>
      <c r="AD258" s="7"/>
      <c r="AE258" s="7"/>
      <c r="AF258" s="16"/>
      <c r="AG258" s="16"/>
      <c r="AH258" s="16"/>
      <c r="AI258" s="16"/>
    </row>
    <row r="259" spans="1:35" x14ac:dyDescent="0.2">
      <c r="A259" s="5">
        <v>2020</v>
      </c>
      <c r="B259" s="2" t="s">
        <v>746</v>
      </c>
      <c r="C259" s="2" t="s">
        <v>747</v>
      </c>
      <c r="D259" s="2" t="s">
        <v>681</v>
      </c>
      <c r="E259" s="2">
        <v>3545406</v>
      </c>
      <c r="F259" s="2">
        <v>0</v>
      </c>
      <c r="G259" s="2">
        <v>2192012</v>
      </c>
      <c r="H259" s="2">
        <v>0</v>
      </c>
      <c r="S259" s="2"/>
      <c r="T259" s="2">
        <v>0</v>
      </c>
      <c r="U259" s="7">
        <v>0</v>
      </c>
      <c r="V259" s="7">
        <v>0</v>
      </c>
      <c r="W259" s="7">
        <v>0</v>
      </c>
      <c r="X259" s="7">
        <v>0</v>
      </c>
      <c r="Y259" s="7">
        <v>0</v>
      </c>
      <c r="AB259" s="7"/>
      <c r="AC259" s="7"/>
      <c r="AD259" s="7"/>
      <c r="AE259" s="7"/>
      <c r="AF259" s="16"/>
      <c r="AG259" s="16"/>
      <c r="AH259" s="16"/>
      <c r="AI259" s="16"/>
    </row>
    <row r="260" spans="1:35" x14ac:dyDescent="0.2">
      <c r="A260" s="5">
        <v>2020</v>
      </c>
      <c r="B260" s="2" t="s">
        <v>746</v>
      </c>
      <c r="C260" s="2" t="s">
        <v>728</v>
      </c>
      <c r="D260" s="2" t="s">
        <v>681</v>
      </c>
      <c r="E260" s="2">
        <v>5685733</v>
      </c>
      <c r="F260" s="2">
        <v>2793741</v>
      </c>
      <c r="G260" s="2">
        <v>0</v>
      </c>
      <c r="H260" s="2">
        <v>0</v>
      </c>
      <c r="S260" s="2"/>
      <c r="T260" s="2">
        <v>0</v>
      </c>
      <c r="U260" s="7">
        <v>0</v>
      </c>
      <c r="V260" s="7">
        <v>0</v>
      </c>
      <c r="W260" s="7">
        <v>0</v>
      </c>
      <c r="X260" s="7">
        <v>0</v>
      </c>
      <c r="Y260" s="7">
        <v>0</v>
      </c>
      <c r="AB260" s="7"/>
      <c r="AC260" s="7"/>
      <c r="AD260" s="7"/>
      <c r="AE260" s="7"/>
      <c r="AF260" s="16"/>
      <c r="AG260" s="16"/>
      <c r="AH260" s="16"/>
      <c r="AI260" s="16"/>
    </row>
    <row r="261" spans="1:35" x14ac:dyDescent="0.2">
      <c r="A261" s="5">
        <v>2020</v>
      </c>
      <c r="B261" s="2" t="s">
        <v>746</v>
      </c>
      <c r="C261" s="2" t="s">
        <v>398</v>
      </c>
      <c r="D261" s="2" t="s">
        <v>681</v>
      </c>
      <c r="E261" s="2">
        <v>1371174</v>
      </c>
      <c r="F261" s="2">
        <v>0</v>
      </c>
      <c r="G261" s="2">
        <v>0</v>
      </c>
      <c r="H261" s="2">
        <v>0</v>
      </c>
      <c r="S261" s="2"/>
      <c r="T261" s="2">
        <v>0</v>
      </c>
      <c r="U261" s="7">
        <v>0</v>
      </c>
      <c r="V261" s="7">
        <v>0</v>
      </c>
      <c r="W261" s="7">
        <v>0</v>
      </c>
      <c r="X261" s="7">
        <v>0</v>
      </c>
      <c r="Y261" s="7">
        <v>0</v>
      </c>
      <c r="AB261" s="7"/>
      <c r="AC261" s="7"/>
      <c r="AD261" s="7"/>
      <c r="AE261" s="7"/>
      <c r="AF261" s="16"/>
      <c r="AG261" s="16"/>
      <c r="AH261" s="16"/>
      <c r="AI261" s="16"/>
    </row>
    <row r="262" spans="1:35" x14ac:dyDescent="0.2">
      <c r="A262" s="5">
        <v>2020</v>
      </c>
      <c r="B262" s="2" t="s">
        <v>746</v>
      </c>
      <c r="C262" s="2" t="s">
        <v>729</v>
      </c>
      <c r="D262" s="2" t="s">
        <v>681</v>
      </c>
      <c r="E262" s="2">
        <v>778733</v>
      </c>
      <c r="F262" s="2">
        <v>2553321</v>
      </c>
      <c r="G262" s="2">
        <v>1580250</v>
      </c>
      <c r="H262" s="2">
        <v>0</v>
      </c>
      <c r="S262" s="2"/>
      <c r="T262" s="2">
        <v>0</v>
      </c>
      <c r="U262" s="7">
        <v>0</v>
      </c>
      <c r="V262" s="7">
        <v>0</v>
      </c>
      <c r="W262" s="7">
        <v>0</v>
      </c>
      <c r="X262" s="7">
        <v>0</v>
      </c>
      <c r="Y262" s="7">
        <v>0</v>
      </c>
      <c r="AB262" s="7"/>
      <c r="AC262" s="7"/>
      <c r="AD262" s="7"/>
      <c r="AE262" s="7"/>
      <c r="AF262" s="16"/>
      <c r="AG262" s="16"/>
      <c r="AH262" s="16"/>
      <c r="AI262" s="16"/>
    </row>
    <row r="263" spans="1:35" x14ac:dyDescent="0.2">
      <c r="A263" s="5">
        <v>2020</v>
      </c>
      <c r="B263" s="2" t="s">
        <v>746</v>
      </c>
      <c r="C263" s="2" t="s">
        <v>730</v>
      </c>
      <c r="D263" s="2" t="s">
        <v>681</v>
      </c>
      <c r="E263" s="2">
        <v>2485062</v>
      </c>
      <c r="F263" s="2">
        <v>3042500</v>
      </c>
      <c r="G263" s="2">
        <v>750000</v>
      </c>
      <c r="H263" s="2">
        <v>0</v>
      </c>
      <c r="S263" s="2"/>
      <c r="T263" s="2">
        <v>0</v>
      </c>
      <c r="U263" s="7">
        <v>0</v>
      </c>
      <c r="V263" s="7">
        <v>0</v>
      </c>
      <c r="W263" s="7">
        <v>0</v>
      </c>
      <c r="X263" s="7">
        <v>0</v>
      </c>
      <c r="Y263" s="7">
        <v>0</v>
      </c>
      <c r="AB263" s="7"/>
      <c r="AC263" s="7"/>
      <c r="AD263" s="7"/>
      <c r="AE263" s="7"/>
      <c r="AF263" s="16"/>
      <c r="AG263" s="16"/>
      <c r="AH263" s="16"/>
      <c r="AI263" s="16"/>
    </row>
    <row r="264" spans="1:35" x14ac:dyDescent="0.2">
      <c r="A264" s="5">
        <v>2020</v>
      </c>
      <c r="B264" s="2" t="s">
        <v>746</v>
      </c>
      <c r="C264" s="2" t="s">
        <v>401</v>
      </c>
      <c r="D264" s="2" t="s">
        <v>681</v>
      </c>
      <c r="E264" s="2">
        <v>2468023</v>
      </c>
      <c r="F264" s="2">
        <v>5974795</v>
      </c>
      <c r="G264" s="2">
        <v>0</v>
      </c>
      <c r="H264" s="2">
        <v>0</v>
      </c>
      <c r="S264" s="2"/>
      <c r="T264" s="2">
        <v>0</v>
      </c>
      <c r="U264" s="7">
        <v>0</v>
      </c>
      <c r="V264" s="7">
        <v>0</v>
      </c>
      <c r="W264" s="7">
        <v>0</v>
      </c>
      <c r="X264" s="7">
        <v>0</v>
      </c>
      <c r="Y264" s="7">
        <v>0</v>
      </c>
      <c r="AB264" s="7"/>
      <c r="AC264" s="7"/>
      <c r="AD264" s="7"/>
      <c r="AE264" s="7"/>
      <c r="AF264" s="16"/>
      <c r="AG264" s="16"/>
      <c r="AH264" s="16"/>
      <c r="AI264" s="16"/>
    </row>
    <row r="265" spans="1:35" x14ac:dyDescent="0.2">
      <c r="A265" s="5">
        <v>2020</v>
      </c>
      <c r="B265" s="2" t="s">
        <v>746</v>
      </c>
      <c r="C265" s="2" t="s">
        <v>731</v>
      </c>
      <c r="D265" s="2" t="s">
        <v>681</v>
      </c>
      <c r="E265" s="2">
        <v>6532282</v>
      </c>
      <c r="F265" s="2">
        <v>2362345</v>
      </c>
      <c r="G265" s="2">
        <v>0</v>
      </c>
      <c r="H265" s="2">
        <v>0</v>
      </c>
      <c r="S265" s="2"/>
      <c r="T265" s="2">
        <v>0</v>
      </c>
      <c r="U265" s="7">
        <v>0</v>
      </c>
      <c r="V265" s="7">
        <v>0</v>
      </c>
      <c r="W265" s="7">
        <v>0</v>
      </c>
      <c r="X265" s="7">
        <v>0</v>
      </c>
      <c r="Y265" s="7">
        <v>0</v>
      </c>
      <c r="AB265" s="7"/>
      <c r="AC265" s="7"/>
      <c r="AD265" s="7"/>
      <c r="AE265" s="7"/>
      <c r="AF265" s="16"/>
      <c r="AG265" s="16"/>
      <c r="AH265" s="16"/>
      <c r="AI265" s="16"/>
    </row>
    <row r="266" spans="1:35" x14ac:dyDescent="0.2">
      <c r="A266" s="5">
        <v>2020</v>
      </c>
      <c r="B266" s="2" t="s">
        <v>746</v>
      </c>
      <c r="C266" s="2" t="s">
        <v>732</v>
      </c>
      <c r="D266" s="2" t="s">
        <v>681</v>
      </c>
      <c r="E266" s="2">
        <v>4184043</v>
      </c>
      <c r="F266" s="2">
        <v>0</v>
      </c>
      <c r="G266" s="2">
        <v>0</v>
      </c>
      <c r="H266" s="2">
        <v>0</v>
      </c>
      <c r="S266" s="2"/>
      <c r="T266" s="2">
        <v>0</v>
      </c>
      <c r="U266" s="7">
        <v>0</v>
      </c>
      <c r="V266" s="7">
        <v>0</v>
      </c>
      <c r="W266" s="7">
        <v>0</v>
      </c>
      <c r="X266" s="7">
        <v>0</v>
      </c>
      <c r="Y266" s="7">
        <v>0</v>
      </c>
      <c r="AB266" s="7"/>
      <c r="AC266" s="7"/>
      <c r="AD266" s="7"/>
      <c r="AE266" s="7"/>
      <c r="AF266" s="16"/>
      <c r="AG266" s="16"/>
      <c r="AH266" s="16"/>
      <c r="AI266" s="16"/>
    </row>
    <row r="267" spans="1:35" x14ac:dyDescent="0.2">
      <c r="A267" s="5">
        <v>2020</v>
      </c>
      <c r="B267" s="2" t="s">
        <v>746</v>
      </c>
      <c r="C267" s="2" t="s">
        <v>733</v>
      </c>
      <c r="D267" s="2" t="s">
        <v>681</v>
      </c>
      <c r="E267" s="2">
        <v>9365692</v>
      </c>
      <c r="F267" s="2">
        <v>0</v>
      </c>
      <c r="G267" s="2">
        <v>0</v>
      </c>
      <c r="H267" s="2">
        <v>0</v>
      </c>
      <c r="S267" s="2"/>
      <c r="T267" s="2">
        <v>0</v>
      </c>
      <c r="U267" s="7">
        <v>0</v>
      </c>
      <c r="V267" s="7">
        <v>0</v>
      </c>
      <c r="W267" s="7">
        <v>0</v>
      </c>
      <c r="X267" s="7">
        <v>0</v>
      </c>
      <c r="Y267" s="7">
        <v>0</v>
      </c>
      <c r="AB267" s="7"/>
      <c r="AC267" s="7"/>
      <c r="AD267" s="7"/>
      <c r="AE267" s="7"/>
      <c r="AF267" s="16"/>
      <c r="AG267" s="16"/>
      <c r="AH267" s="16"/>
      <c r="AI267" s="16"/>
    </row>
    <row r="268" spans="1:35" x14ac:dyDescent="0.2">
      <c r="A268" s="5">
        <v>2020</v>
      </c>
      <c r="B268" s="2" t="s">
        <v>746</v>
      </c>
      <c r="C268" s="2" t="s">
        <v>734</v>
      </c>
      <c r="D268" s="2" t="s">
        <v>681</v>
      </c>
      <c r="E268" s="2">
        <v>4089582</v>
      </c>
      <c r="F268" s="2">
        <v>3861722</v>
      </c>
      <c r="G268" s="2">
        <v>0</v>
      </c>
      <c r="H268" s="2">
        <v>0</v>
      </c>
      <c r="S268" s="2"/>
      <c r="T268" s="2">
        <v>0</v>
      </c>
      <c r="U268" s="7">
        <v>0</v>
      </c>
      <c r="V268" s="7">
        <v>0</v>
      </c>
      <c r="W268" s="7">
        <v>0</v>
      </c>
      <c r="X268" s="7">
        <v>0</v>
      </c>
      <c r="Y268" s="7">
        <v>0</v>
      </c>
      <c r="AB268" s="7"/>
      <c r="AC268" s="7"/>
      <c r="AD268" s="7"/>
      <c r="AE268" s="7"/>
      <c r="AF268" s="16"/>
      <c r="AG268" s="16"/>
      <c r="AH268" s="16"/>
      <c r="AI268" s="16"/>
    </row>
    <row r="269" spans="1:35" x14ac:dyDescent="0.2">
      <c r="A269" s="5">
        <v>2020</v>
      </c>
      <c r="B269" s="2" t="s">
        <v>626</v>
      </c>
      <c r="C269" s="2" t="s">
        <v>735</v>
      </c>
      <c r="D269" s="2" t="s">
        <v>681</v>
      </c>
      <c r="E269" s="2">
        <v>2818888</v>
      </c>
      <c r="F269" s="2">
        <v>0</v>
      </c>
      <c r="G269" s="2">
        <v>10246656</v>
      </c>
      <c r="H269" s="2">
        <v>0</v>
      </c>
      <c r="S269" s="2"/>
      <c r="T269" s="2">
        <v>0</v>
      </c>
      <c r="U269" s="7">
        <v>0</v>
      </c>
      <c r="V269" s="7">
        <v>0</v>
      </c>
      <c r="W269" s="7">
        <v>0</v>
      </c>
      <c r="X269" s="7">
        <v>0</v>
      </c>
      <c r="Y269" s="7">
        <v>0</v>
      </c>
      <c r="AB269" s="7"/>
      <c r="AC269" s="7"/>
      <c r="AD269" s="7"/>
      <c r="AE269" s="7"/>
      <c r="AF269" s="16"/>
      <c r="AG269" s="16"/>
      <c r="AH269" s="16"/>
      <c r="AI269" s="16"/>
    </row>
    <row r="270" spans="1:35" x14ac:dyDescent="0.2">
      <c r="A270" s="5">
        <v>2020</v>
      </c>
      <c r="B270" s="2" t="s">
        <v>626</v>
      </c>
      <c r="C270" s="2" t="s">
        <v>736</v>
      </c>
      <c r="D270" s="2" t="s">
        <v>681</v>
      </c>
      <c r="E270" s="2">
        <v>9851669</v>
      </c>
      <c r="F270" s="2">
        <v>3000000</v>
      </c>
      <c r="G270" s="2">
        <v>5621708</v>
      </c>
      <c r="H270" s="2">
        <v>0</v>
      </c>
      <c r="S270" s="2"/>
      <c r="T270" s="2">
        <v>0</v>
      </c>
      <c r="U270" s="7">
        <v>0</v>
      </c>
      <c r="V270" s="7">
        <v>0</v>
      </c>
      <c r="W270" s="7">
        <v>0</v>
      </c>
      <c r="X270" s="7">
        <v>0</v>
      </c>
      <c r="Y270" s="7">
        <v>0</v>
      </c>
      <c r="AB270" s="7"/>
      <c r="AC270" s="7"/>
      <c r="AD270" s="7"/>
      <c r="AE270" s="7"/>
      <c r="AF270" s="16"/>
      <c r="AG270" s="16"/>
      <c r="AH270" s="16"/>
      <c r="AI270" s="16"/>
    </row>
    <row r="271" spans="1:35" x14ac:dyDescent="0.2">
      <c r="A271" s="5">
        <v>2020</v>
      </c>
      <c r="B271" s="2" t="s">
        <v>626</v>
      </c>
      <c r="C271" s="2" t="s">
        <v>737</v>
      </c>
      <c r="D271" s="2" t="s">
        <v>681</v>
      </c>
      <c r="E271" s="2">
        <v>5033237</v>
      </c>
      <c r="F271" s="2">
        <v>6013032</v>
      </c>
      <c r="G271" s="2">
        <v>9594853</v>
      </c>
      <c r="H271" s="2">
        <v>0</v>
      </c>
      <c r="S271" s="2"/>
      <c r="T271" s="2">
        <v>0</v>
      </c>
      <c r="U271" s="7">
        <v>0</v>
      </c>
      <c r="V271" s="7">
        <v>0</v>
      </c>
      <c r="W271" s="7">
        <v>0</v>
      </c>
      <c r="X271" s="7">
        <v>0</v>
      </c>
      <c r="Y271" s="7">
        <v>0</v>
      </c>
      <c r="AB271" s="7"/>
      <c r="AC271" s="7"/>
      <c r="AD271" s="7"/>
      <c r="AE271" s="7"/>
      <c r="AF271" s="16"/>
      <c r="AG271" s="16"/>
      <c r="AH271" s="16"/>
      <c r="AI271" s="16"/>
    </row>
    <row r="272" spans="1:35" x14ac:dyDescent="0.2">
      <c r="A272" s="5">
        <v>2020</v>
      </c>
      <c r="B272" s="2" t="s">
        <v>626</v>
      </c>
      <c r="C272" s="2" t="s">
        <v>630</v>
      </c>
      <c r="D272" s="2" t="s">
        <v>681</v>
      </c>
      <c r="E272" s="2">
        <v>5942869</v>
      </c>
      <c r="F272" s="2">
        <v>12259390</v>
      </c>
      <c r="G272" s="2">
        <v>0</v>
      </c>
      <c r="H272" s="2">
        <v>0</v>
      </c>
      <c r="S272" s="2"/>
      <c r="T272" s="2">
        <v>0</v>
      </c>
      <c r="U272" s="7">
        <v>0</v>
      </c>
      <c r="V272" s="7">
        <v>0</v>
      </c>
      <c r="W272" s="7">
        <v>0</v>
      </c>
      <c r="X272" s="7">
        <v>0</v>
      </c>
      <c r="Y272" s="7">
        <v>0</v>
      </c>
      <c r="AB272" s="7"/>
      <c r="AC272" s="7"/>
      <c r="AD272" s="7"/>
      <c r="AE272" s="7"/>
      <c r="AF272" s="16"/>
      <c r="AG272" s="16"/>
      <c r="AH272" s="16"/>
      <c r="AI272" s="16"/>
    </row>
    <row r="273" spans="1:35" x14ac:dyDescent="0.2">
      <c r="A273" s="5">
        <v>2020</v>
      </c>
      <c r="B273" s="2" t="s">
        <v>626</v>
      </c>
      <c r="C273" s="2" t="s">
        <v>738</v>
      </c>
      <c r="D273" s="2" t="s">
        <v>681</v>
      </c>
      <c r="E273" s="2">
        <v>0</v>
      </c>
      <c r="F273" s="2">
        <v>2348031</v>
      </c>
      <c r="G273" s="2">
        <v>11466311</v>
      </c>
      <c r="H273" s="2">
        <v>0</v>
      </c>
      <c r="S273" s="2"/>
      <c r="T273" s="2">
        <v>0</v>
      </c>
      <c r="U273" s="7">
        <v>0</v>
      </c>
      <c r="V273" s="7">
        <v>0</v>
      </c>
      <c r="W273" s="7">
        <v>0</v>
      </c>
      <c r="X273" s="7">
        <v>0</v>
      </c>
      <c r="Y273" s="7">
        <v>0</v>
      </c>
      <c r="AB273" s="7"/>
      <c r="AC273" s="7"/>
      <c r="AD273" s="7"/>
      <c r="AE273" s="7"/>
      <c r="AF273" s="16"/>
      <c r="AG273" s="16"/>
      <c r="AH273" s="16"/>
      <c r="AI273" s="16"/>
    </row>
    <row r="274" spans="1:35" x14ac:dyDescent="0.2">
      <c r="A274" s="5">
        <v>2020</v>
      </c>
      <c r="B274" s="2" t="s">
        <v>626</v>
      </c>
      <c r="C274" s="2" t="s">
        <v>739</v>
      </c>
      <c r="D274" s="2" t="s">
        <v>681</v>
      </c>
      <c r="E274" s="2">
        <v>6896767</v>
      </c>
      <c r="F274" s="2">
        <v>1220326</v>
      </c>
      <c r="G274" s="2">
        <v>1141000</v>
      </c>
      <c r="H274" s="2">
        <v>0</v>
      </c>
      <c r="S274" s="2"/>
      <c r="T274" s="2">
        <v>0</v>
      </c>
      <c r="U274" s="7">
        <v>0</v>
      </c>
      <c r="V274" s="7">
        <v>0</v>
      </c>
      <c r="W274" s="7">
        <v>0</v>
      </c>
      <c r="X274" s="7">
        <v>0</v>
      </c>
      <c r="Y274" s="7">
        <v>0</v>
      </c>
      <c r="AB274" s="7"/>
      <c r="AC274" s="7"/>
      <c r="AD274" s="7"/>
      <c r="AE274" s="7"/>
      <c r="AF274" s="16"/>
      <c r="AG274" s="16"/>
      <c r="AH274" s="16"/>
      <c r="AI274" s="16"/>
    </row>
    <row r="275" spans="1:35" x14ac:dyDescent="0.2">
      <c r="A275" s="5">
        <v>2020</v>
      </c>
      <c r="B275" s="2" t="s">
        <v>626</v>
      </c>
      <c r="C275" s="2" t="s">
        <v>740</v>
      </c>
      <c r="D275" s="2" t="s">
        <v>681</v>
      </c>
      <c r="E275" s="2">
        <v>0</v>
      </c>
      <c r="F275" s="2">
        <v>0</v>
      </c>
      <c r="G275" s="2">
        <v>0</v>
      </c>
      <c r="H275" s="2">
        <v>0</v>
      </c>
      <c r="S275" s="2"/>
      <c r="T275" s="2">
        <v>0</v>
      </c>
      <c r="U275" s="7">
        <v>0</v>
      </c>
      <c r="V275" s="7">
        <v>0</v>
      </c>
      <c r="W275" s="7">
        <v>0</v>
      </c>
      <c r="X275" s="7">
        <v>0</v>
      </c>
      <c r="Y275" s="7">
        <v>0</v>
      </c>
      <c r="AB275" s="7"/>
      <c r="AC275" s="7"/>
      <c r="AD275" s="7"/>
      <c r="AE275" s="7"/>
      <c r="AF275" s="16"/>
      <c r="AG275" s="16"/>
      <c r="AH275" s="16"/>
      <c r="AI275" s="16"/>
    </row>
    <row r="276" spans="1:35" x14ac:dyDescent="0.2">
      <c r="A276" s="5">
        <v>2020</v>
      </c>
      <c r="B276" s="2" t="s">
        <v>626</v>
      </c>
      <c r="C276" s="2" t="s">
        <v>741</v>
      </c>
      <c r="D276" s="2" t="s">
        <v>681</v>
      </c>
      <c r="E276" s="2">
        <v>600000</v>
      </c>
      <c r="F276" s="2">
        <v>0</v>
      </c>
      <c r="G276" s="2">
        <v>7993370</v>
      </c>
      <c r="H276" s="2">
        <v>0</v>
      </c>
      <c r="S276" s="2"/>
      <c r="T276" s="2">
        <v>0</v>
      </c>
      <c r="U276" s="7">
        <v>0</v>
      </c>
      <c r="V276" s="7">
        <v>0</v>
      </c>
      <c r="W276" s="7">
        <v>0</v>
      </c>
      <c r="X276" s="7">
        <v>0</v>
      </c>
      <c r="Y276" s="7">
        <v>0</v>
      </c>
      <c r="AB276" s="7"/>
      <c r="AC276" s="7"/>
      <c r="AD276" s="7"/>
      <c r="AE276" s="7"/>
      <c r="AF276" s="16"/>
      <c r="AG276" s="16"/>
      <c r="AH276" s="16"/>
      <c r="AI276" s="16"/>
    </row>
    <row r="277" spans="1:35" x14ac:dyDescent="0.2">
      <c r="A277" s="5">
        <v>2020</v>
      </c>
      <c r="B277" s="2" t="s">
        <v>626</v>
      </c>
      <c r="C277" s="2" t="s">
        <v>742</v>
      </c>
      <c r="D277" s="2" t="s">
        <v>681</v>
      </c>
      <c r="E277" s="2">
        <v>1510150</v>
      </c>
      <c r="F277" s="2">
        <v>1042290</v>
      </c>
      <c r="G277" s="2">
        <v>0</v>
      </c>
      <c r="H277" s="2">
        <v>0</v>
      </c>
      <c r="S277" s="2"/>
      <c r="T277" s="2">
        <v>0</v>
      </c>
      <c r="U277" s="7">
        <v>0</v>
      </c>
      <c r="V277" s="7">
        <v>0</v>
      </c>
      <c r="W277" s="7">
        <v>0</v>
      </c>
      <c r="X277" s="7">
        <v>0</v>
      </c>
      <c r="Y277" s="7">
        <v>0</v>
      </c>
      <c r="AB277" s="7"/>
      <c r="AC277" s="7"/>
      <c r="AD277" s="7"/>
      <c r="AE277" s="7"/>
      <c r="AF277" s="16"/>
      <c r="AG277" s="16"/>
      <c r="AH277" s="16"/>
      <c r="AI277" s="16"/>
    </row>
    <row r="278" spans="1:35" x14ac:dyDescent="0.2">
      <c r="A278" s="5">
        <v>2020</v>
      </c>
      <c r="B278" s="2" t="s">
        <v>626</v>
      </c>
      <c r="C278" s="2" t="s">
        <v>743</v>
      </c>
      <c r="D278" s="2" t="s">
        <v>681</v>
      </c>
      <c r="E278" s="2">
        <v>0</v>
      </c>
      <c r="F278" s="2">
        <v>873597</v>
      </c>
      <c r="G278" s="2">
        <v>9038248</v>
      </c>
      <c r="H278" s="2">
        <v>0</v>
      </c>
      <c r="S278" s="2"/>
      <c r="T278" s="2">
        <v>0</v>
      </c>
      <c r="U278" s="7">
        <v>0</v>
      </c>
      <c r="V278" s="7">
        <v>0</v>
      </c>
      <c r="W278" s="7">
        <v>0</v>
      </c>
      <c r="X278" s="7">
        <v>0</v>
      </c>
      <c r="Y278" s="7">
        <v>0</v>
      </c>
      <c r="AB278" s="7"/>
      <c r="AC278" s="7"/>
      <c r="AD278" s="7"/>
      <c r="AE278" s="7"/>
      <c r="AF278" s="16"/>
      <c r="AG278" s="16"/>
      <c r="AH278" s="16"/>
      <c r="AI278" s="16"/>
    </row>
    <row r="279" spans="1:35" x14ac:dyDescent="0.2">
      <c r="A279" s="5">
        <v>2020</v>
      </c>
      <c r="B279" s="2" t="s">
        <v>626</v>
      </c>
      <c r="C279" s="2" t="s">
        <v>744</v>
      </c>
      <c r="D279" s="2" t="s">
        <v>681</v>
      </c>
      <c r="E279" s="2">
        <v>1820216</v>
      </c>
      <c r="F279" s="2">
        <v>0</v>
      </c>
      <c r="G279" s="2">
        <v>12018916</v>
      </c>
      <c r="H279" s="2">
        <v>0</v>
      </c>
      <c r="S279" s="2"/>
      <c r="T279" s="2">
        <v>0</v>
      </c>
      <c r="U279" s="7">
        <v>0</v>
      </c>
      <c r="V279" s="7">
        <v>0</v>
      </c>
      <c r="W279" s="7">
        <v>0</v>
      </c>
      <c r="X279" s="7">
        <v>0</v>
      </c>
      <c r="Y279" s="7">
        <v>0</v>
      </c>
      <c r="AB279" s="7"/>
      <c r="AC279" s="7"/>
      <c r="AD279" s="7"/>
      <c r="AE279" s="7"/>
      <c r="AF279" s="16"/>
      <c r="AG279" s="16"/>
      <c r="AH279" s="16"/>
      <c r="AI279" s="16"/>
    </row>
    <row r="280" spans="1:35" x14ac:dyDescent="0.2">
      <c r="A280" s="5">
        <v>2020</v>
      </c>
      <c r="B280" s="2" t="s">
        <v>626</v>
      </c>
      <c r="C280" s="2" t="s">
        <v>745</v>
      </c>
      <c r="D280" s="2" t="s">
        <v>681</v>
      </c>
      <c r="E280" s="2">
        <v>0</v>
      </c>
      <c r="F280" s="2">
        <v>1575000</v>
      </c>
      <c r="G280" s="2">
        <v>4428430</v>
      </c>
      <c r="H280" s="2">
        <v>0</v>
      </c>
      <c r="S280" s="2"/>
      <c r="T280" s="2">
        <v>0</v>
      </c>
      <c r="U280" s="7">
        <v>0</v>
      </c>
      <c r="V280" s="7">
        <v>0</v>
      </c>
      <c r="W280" s="7">
        <v>0</v>
      </c>
      <c r="X280" s="7">
        <v>0</v>
      </c>
      <c r="Y280" s="7">
        <v>0</v>
      </c>
      <c r="AB280" s="7"/>
      <c r="AC280" s="7"/>
      <c r="AD280" s="7"/>
      <c r="AE280" s="7"/>
      <c r="AF280" s="16"/>
      <c r="AG280" s="16"/>
      <c r="AH280" s="16"/>
      <c r="AI280" s="16"/>
    </row>
    <row r="281" spans="1:35" x14ac:dyDescent="0.2">
      <c r="A281" s="5">
        <v>2020</v>
      </c>
      <c r="B281" s="2" t="s">
        <v>626</v>
      </c>
      <c r="C281" s="2" t="s">
        <v>748</v>
      </c>
      <c r="D281" s="2" t="s">
        <v>681</v>
      </c>
      <c r="E281" s="2">
        <v>3649464</v>
      </c>
      <c r="F281" s="2">
        <v>0</v>
      </c>
      <c r="G281" s="2">
        <v>2811866</v>
      </c>
      <c r="H281" s="2">
        <v>0</v>
      </c>
      <c r="S281" s="2"/>
      <c r="T281" s="2">
        <v>0</v>
      </c>
      <c r="U281" s="7">
        <v>0</v>
      </c>
      <c r="V281" s="7">
        <v>0</v>
      </c>
      <c r="W281" s="7">
        <v>0</v>
      </c>
      <c r="X281" s="7">
        <v>0</v>
      </c>
      <c r="Y281" s="7">
        <v>0</v>
      </c>
      <c r="AB281" s="7"/>
      <c r="AC281" s="7"/>
      <c r="AD281" s="7"/>
      <c r="AE281" s="7"/>
      <c r="AF281" s="16"/>
      <c r="AG281" s="16"/>
      <c r="AH281" s="16"/>
      <c r="AI281" s="16"/>
    </row>
    <row r="282" spans="1:35" x14ac:dyDescent="0.2">
      <c r="A282" s="5">
        <v>2020</v>
      </c>
      <c r="B282" s="2" t="s">
        <v>746</v>
      </c>
      <c r="C282" s="2" t="s">
        <v>725</v>
      </c>
      <c r="D282" s="2" t="s">
        <v>682</v>
      </c>
      <c r="E282" s="2">
        <v>0</v>
      </c>
      <c r="F282" s="2">
        <v>0</v>
      </c>
      <c r="G282" s="2">
        <v>0</v>
      </c>
      <c r="H282" s="2">
        <v>0</v>
      </c>
      <c r="S282" s="2"/>
      <c r="T282" s="2">
        <v>0</v>
      </c>
      <c r="U282" s="7">
        <v>0</v>
      </c>
      <c r="V282" s="7">
        <v>0</v>
      </c>
      <c r="W282" s="7">
        <v>0</v>
      </c>
      <c r="X282" s="7">
        <v>0</v>
      </c>
      <c r="Y282" s="7">
        <v>0</v>
      </c>
      <c r="AB282" s="7"/>
      <c r="AC282" s="7"/>
      <c r="AD282" s="7"/>
      <c r="AE282" s="7"/>
      <c r="AF282" s="16"/>
      <c r="AG282" s="16"/>
      <c r="AH282" s="16"/>
      <c r="AI282" s="16"/>
    </row>
    <row r="283" spans="1:35" x14ac:dyDescent="0.2">
      <c r="A283" s="5">
        <v>2020</v>
      </c>
      <c r="B283" s="2" t="s">
        <v>746</v>
      </c>
      <c r="C283" s="2" t="s">
        <v>726</v>
      </c>
      <c r="D283" s="2" t="s">
        <v>682</v>
      </c>
      <c r="E283" s="2">
        <v>0</v>
      </c>
      <c r="F283" s="2">
        <v>0</v>
      </c>
      <c r="G283" s="2">
        <v>0</v>
      </c>
      <c r="H283" s="2">
        <v>0</v>
      </c>
      <c r="S283" s="2"/>
      <c r="T283" s="2">
        <v>0</v>
      </c>
      <c r="U283" s="7">
        <v>0</v>
      </c>
      <c r="V283" s="7">
        <v>0</v>
      </c>
      <c r="W283" s="7">
        <v>0</v>
      </c>
      <c r="X283" s="7">
        <v>0</v>
      </c>
      <c r="Y283" s="7">
        <v>0</v>
      </c>
      <c r="AB283" s="7"/>
      <c r="AC283" s="7"/>
      <c r="AD283" s="7"/>
      <c r="AE283" s="7"/>
      <c r="AF283" s="16"/>
      <c r="AG283" s="16"/>
      <c r="AH283" s="16"/>
      <c r="AI283" s="16"/>
    </row>
    <row r="284" spans="1:35" x14ac:dyDescent="0.2">
      <c r="A284" s="5">
        <v>2020</v>
      </c>
      <c r="B284" s="2" t="s">
        <v>746</v>
      </c>
      <c r="C284" s="2" t="s">
        <v>727</v>
      </c>
      <c r="D284" s="2" t="s">
        <v>682</v>
      </c>
      <c r="E284" s="2">
        <v>0</v>
      </c>
      <c r="F284" s="2">
        <v>0</v>
      </c>
      <c r="G284" s="2">
        <v>0</v>
      </c>
      <c r="H284" s="2">
        <v>0</v>
      </c>
      <c r="S284" s="2"/>
      <c r="T284" s="2">
        <v>0</v>
      </c>
      <c r="U284" s="7">
        <v>0</v>
      </c>
      <c r="V284" s="7">
        <v>0</v>
      </c>
      <c r="W284" s="7">
        <v>0</v>
      </c>
      <c r="X284" s="7">
        <v>0</v>
      </c>
      <c r="Y284" s="7">
        <v>0</v>
      </c>
      <c r="AB284" s="7"/>
      <c r="AC284" s="7"/>
      <c r="AD284" s="7"/>
      <c r="AE284" s="7"/>
      <c r="AF284" s="16"/>
      <c r="AG284" s="16"/>
      <c r="AH284" s="16"/>
      <c r="AI284" s="16"/>
    </row>
    <row r="285" spans="1:35" x14ac:dyDescent="0.2">
      <c r="A285" s="5">
        <v>2020</v>
      </c>
      <c r="B285" s="2" t="s">
        <v>746</v>
      </c>
      <c r="C285" s="2" t="s">
        <v>394</v>
      </c>
      <c r="D285" s="2" t="s">
        <v>682</v>
      </c>
      <c r="E285" s="2">
        <v>0</v>
      </c>
      <c r="F285" s="2">
        <v>0</v>
      </c>
      <c r="G285" s="2">
        <v>0</v>
      </c>
      <c r="H285" s="2">
        <v>0</v>
      </c>
      <c r="S285" s="2"/>
      <c r="T285" s="2">
        <v>0</v>
      </c>
      <c r="U285" s="7">
        <v>0</v>
      </c>
      <c r="V285" s="7">
        <v>0</v>
      </c>
      <c r="W285" s="7">
        <v>0</v>
      </c>
      <c r="X285" s="7">
        <v>0</v>
      </c>
      <c r="Y285" s="7">
        <v>0</v>
      </c>
      <c r="AB285" s="7"/>
      <c r="AC285" s="7"/>
      <c r="AD285" s="7"/>
      <c r="AE285" s="7"/>
      <c r="AF285" s="16"/>
      <c r="AG285" s="16"/>
      <c r="AH285" s="16"/>
      <c r="AI285" s="16"/>
    </row>
    <row r="286" spans="1:35" x14ac:dyDescent="0.2">
      <c r="A286" s="5">
        <v>2020</v>
      </c>
      <c r="B286" s="2" t="s">
        <v>746</v>
      </c>
      <c r="C286" s="2" t="s">
        <v>395</v>
      </c>
      <c r="D286" s="2" t="s">
        <v>682</v>
      </c>
      <c r="E286" s="2">
        <v>0</v>
      </c>
      <c r="F286" s="2">
        <v>0</v>
      </c>
      <c r="G286" s="2">
        <v>0</v>
      </c>
      <c r="H286" s="2">
        <v>0</v>
      </c>
      <c r="S286" s="2"/>
      <c r="T286" s="2">
        <v>0</v>
      </c>
      <c r="U286" s="7">
        <v>0</v>
      </c>
      <c r="V286" s="7">
        <v>0</v>
      </c>
      <c r="W286" s="7">
        <v>0</v>
      </c>
      <c r="X286" s="7">
        <v>0</v>
      </c>
      <c r="Y286" s="7">
        <v>0</v>
      </c>
      <c r="AB286" s="7"/>
      <c r="AC286" s="7"/>
      <c r="AD286" s="7"/>
      <c r="AE286" s="7"/>
      <c r="AF286" s="16"/>
      <c r="AG286" s="16"/>
      <c r="AH286" s="16"/>
      <c r="AI286" s="16"/>
    </row>
    <row r="287" spans="1:35" x14ac:dyDescent="0.2">
      <c r="A287" s="5">
        <v>2020</v>
      </c>
      <c r="B287" s="2" t="s">
        <v>746</v>
      </c>
      <c r="C287" s="2" t="s">
        <v>747</v>
      </c>
      <c r="D287" s="2" t="s">
        <v>682</v>
      </c>
      <c r="E287" s="2">
        <v>0</v>
      </c>
      <c r="F287" s="2">
        <v>0</v>
      </c>
      <c r="G287" s="2">
        <v>0</v>
      </c>
      <c r="H287" s="2">
        <v>0</v>
      </c>
      <c r="S287" s="2"/>
      <c r="T287" s="2">
        <v>0</v>
      </c>
      <c r="U287" s="7">
        <v>0</v>
      </c>
      <c r="V287" s="7">
        <v>0</v>
      </c>
      <c r="W287" s="7">
        <v>0</v>
      </c>
      <c r="X287" s="7">
        <v>0</v>
      </c>
      <c r="Y287" s="7">
        <v>0</v>
      </c>
      <c r="AB287" s="7"/>
      <c r="AC287" s="7"/>
      <c r="AD287" s="7"/>
      <c r="AE287" s="7"/>
      <c r="AF287" s="16"/>
      <c r="AG287" s="16"/>
      <c r="AH287" s="16"/>
      <c r="AI287" s="16"/>
    </row>
    <row r="288" spans="1:35" x14ac:dyDescent="0.2">
      <c r="A288" s="5">
        <v>2020</v>
      </c>
      <c r="B288" s="2" t="s">
        <v>746</v>
      </c>
      <c r="C288" s="2" t="s">
        <v>728</v>
      </c>
      <c r="D288" s="2" t="s">
        <v>682</v>
      </c>
      <c r="E288" s="2">
        <v>0</v>
      </c>
      <c r="F288" s="2">
        <v>0</v>
      </c>
      <c r="G288" s="2">
        <v>0</v>
      </c>
      <c r="H288" s="2">
        <v>0</v>
      </c>
      <c r="S288" s="2"/>
      <c r="T288" s="2">
        <v>0</v>
      </c>
      <c r="U288" s="7">
        <v>0</v>
      </c>
      <c r="V288" s="7">
        <v>0</v>
      </c>
      <c r="W288" s="7">
        <v>0</v>
      </c>
      <c r="X288" s="7">
        <v>0</v>
      </c>
      <c r="Y288" s="7">
        <v>0</v>
      </c>
      <c r="AB288" s="7"/>
      <c r="AC288" s="7"/>
      <c r="AD288" s="7"/>
      <c r="AE288" s="7"/>
      <c r="AF288" s="16"/>
      <c r="AG288" s="16"/>
      <c r="AH288" s="16"/>
      <c r="AI288" s="16"/>
    </row>
    <row r="289" spans="1:35" x14ac:dyDescent="0.2">
      <c r="A289" s="5">
        <v>2020</v>
      </c>
      <c r="B289" s="2" t="s">
        <v>746</v>
      </c>
      <c r="C289" s="2" t="s">
        <v>398</v>
      </c>
      <c r="D289" s="2" t="s">
        <v>682</v>
      </c>
      <c r="E289" s="2">
        <v>0</v>
      </c>
      <c r="F289" s="2">
        <v>0</v>
      </c>
      <c r="G289" s="2">
        <v>0</v>
      </c>
      <c r="H289" s="2">
        <v>0</v>
      </c>
      <c r="S289" s="2"/>
      <c r="T289" s="2">
        <v>0</v>
      </c>
      <c r="U289" s="7">
        <v>0</v>
      </c>
      <c r="V289" s="7">
        <v>0</v>
      </c>
      <c r="W289" s="7">
        <v>0</v>
      </c>
      <c r="X289" s="7">
        <v>0</v>
      </c>
      <c r="Y289" s="7">
        <v>0</v>
      </c>
      <c r="AB289" s="7"/>
      <c r="AC289" s="7"/>
      <c r="AD289" s="7"/>
      <c r="AE289" s="7"/>
      <c r="AF289" s="16"/>
      <c r="AG289" s="16"/>
      <c r="AH289" s="16"/>
      <c r="AI289" s="16"/>
    </row>
    <row r="290" spans="1:35" x14ac:dyDescent="0.2">
      <c r="A290" s="5">
        <v>2020</v>
      </c>
      <c r="B290" s="2" t="s">
        <v>746</v>
      </c>
      <c r="C290" s="2" t="s">
        <v>729</v>
      </c>
      <c r="D290" s="2" t="s">
        <v>682</v>
      </c>
      <c r="E290" s="2">
        <v>0</v>
      </c>
      <c r="F290" s="2">
        <v>0</v>
      </c>
      <c r="G290" s="2">
        <v>0</v>
      </c>
      <c r="H290" s="2">
        <v>0</v>
      </c>
      <c r="S290" s="2"/>
      <c r="T290" s="2">
        <v>0</v>
      </c>
      <c r="U290" s="7">
        <v>0</v>
      </c>
      <c r="V290" s="7">
        <v>0</v>
      </c>
      <c r="W290" s="7">
        <v>0</v>
      </c>
      <c r="X290" s="7">
        <v>0</v>
      </c>
      <c r="Y290" s="7">
        <v>0</v>
      </c>
      <c r="AB290" s="7"/>
      <c r="AC290" s="7"/>
      <c r="AD290" s="7"/>
      <c r="AE290" s="7"/>
      <c r="AF290" s="16"/>
      <c r="AG290" s="16"/>
      <c r="AH290" s="16"/>
      <c r="AI290" s="16"/>
    </row>
    <row r="291" spans="1:35" x14ac:dyDescent="0.2">
      <c r="A291" s="5">
        <v>2020</v>
      </c>
      <c r="B291" s="2" t="s">
        <v>746</v>
      </c>
      <c r="C291" s="2" t="s">
        <v>730</v>
      </c>
      <c r="D291" s="2" t="s">
        <v>682</v>
      </c>
      <c r="E291" s="2">
        <v>0</v>
      </c>
      <c r="F291" s="2">
        <v>0</v>
      </c>
      <c r="G291" s="2">
        <v>0</v>
      </c>
      <c r="H291" s="2">
        <v>0</v>
      </c>
      <c r="S291" s="2"/>
      <c r="T291" s="2">
        <v>0</v>
      </c>
      <c r="U291" s="7">
        <v>0</v>
      </c>
      <c r="V291" s="7">
        <v>0</v>
      </c>
      <c r="W291" s="7">
        <v>0</v>
      </c>
      <c r="X291" s="7">
        <v>0</v>
      </c>
      <c r="Y291" s="7">
        <v>0</v>
      </c>
      <c r="AB291" s="7"/>
      <c r="AC291" s="7"/>
      <c r="AD291" s="7"/>
      <c r="AE291" s="7"/>
      <c r="AF291" s="16"/>
      <c r="AG291" s="16"/>
      <c r="AH291" s="16"/>
      <c r="AI291" s="16"/>
    </row>
    <row r="292" spans="1:35" x14ac:dyDescent="0.2">
      <c r="A292" s="5">
        <v>2020</v>
      </c>
      <c r="B292" s="2" t="s">
        <v>746</v>
      </c>
      <c r="C292" s="2" t="s">
        <v>401</v>
      </c>
      <c r="D292" s="2" t="s">
        <v>682</v>
      </c>
      <c r="E292" s="2">
        <v>0</v>
      </c>
      <c r="F292" s="2">
        <v>0</v>
      </c>
      <c r="G292" s="2">
        <v>0</v>
      </c>
      <c r="H292" s="2">
        <v>0</v>
      </c>
      <c r="S292" s="2"/>
      <c r="T292" s="2">
        <v>0</v>
      </c>
      <c r="U292" s="7">
        <v>0</v>
      </c>
      <c r="V292" s="7">
        <v>0</v>
      </c>
      <c r="W292" s="7">
        <v>0</v>
      </c>
      <c r="X292" s="7">
        <v>0</v>
      </c>
      <c r="Y292" s="7">
        <v>0</v>
      </c>
      <c r="AB292" s="7"/>
      <c r="AC292" s="7"/>
      <c r="AD292" s="7"/>
      <c r="AE292" s="7"/>
      <c r="AF292" s="16"/>
      <c r="AG292" s="16"/>
      <c r="AH292" s="16"/>
      <c r="AI292" s="16"/>
    </row>
    <row r="293" spans="1:35" x14ac:dyDescent="0.2">
      <c r="A293" s="5">
        <v>2020</v>
      </c>
      <c r="B293" s="2" t="s">
        <v>746</v>
      </c>
      <c r="C293" s="2" t="s">
        <v>731</v>
      </c>
      <c r="D293" s="2" t="s">
        <v>682</v>
      </c>
      <c r="E293" s="2">
        <v>0</v>
      </c>
      <c r="F293" s="2">
        <v>0</v>
      </c>
      <c r="G293" s="2">
        <v>0</v>
      </c>
      <c r="H293" s="2">
        <v>0</v>
      </c>
      <c r="S293" s="2"/>
      <c r="T293" s="2">
        <v>0</v>
      </c>
      <c r="U293" s="7">
        <v>0</v>
      </c>
      <c r="V293" s="7">
        <v>0</v>
      </c>
      <c r="W293" s="7">
        <v>0</v>
      </c>
      <c r="X293" s="7">
        <v>0</v>
      </c>
      <c r="Y293" s="7">
        <v>0</v>
      </c>
      <c r="AB293" s="7"/>
      <c r="AC293" s="7"/>
      <c r="AD293" s="7"/>
      <c r="AE293" s="7"/>
      <c r="AF293" s="16"/>
      <c r="AG293" s="16"/>
      <c r="AH293" s="16"/>
      <c r="AI293" s="16"/>
    </row>
    <row r="294" spans="1:35" x14ac:dyDescent="0.2">
      <c r="A294" s="5">
        <v>2020</v>
      </c>
      <c r="B294" s="2" t="s">
        <v>746</v>
      </c>
      <c r="C294" s="2" t="s">
        <v>732</v>
      </c>
      <c r="D294" s="2" t="s">
        <v>682</v>
      </c>
      <c r="E294" s="2">
        <v>0</v>
      </c>
      <c r="F294" s="2">
        <v>0</v>
      </c>
      <c r="G294" s="2">
        <v>0</v>
      </c>
      <c r="H294" s="2">
        <v>0</v>
      </c>
      <c r="S294" s="2"/>
      <c r="T294" s="2">
        <v>0</v>
      </c>
      <c r="U294" s="7">
        <v>0</v>
      </c>
      <c r="V294" s="7">
        <v>0</v>
      </c>
      <c r="W294" s="7">
        <v>0</v>
      </c>
      <c r="X294" s="7">
        <v>0</v>
      </c>
      <c r="Y294" s="7">
        <v>0</v>
      </c>
      <c r="AB294" s="7"/>
      <c r="AC294" s="7"/>
      <c r="AD294" s="7"/>
      <c r="AE294" s="7"/>
      <c r="AF294" s="16"/>
      <c r="AG294" s="16"/>
      <c r="AH294" s="16"/>
      <c r="AI294" s="16"/>
    </row>
    <row r="295" spans="1:35" x14ac:dyDescent="0.2">
      <c r="A295" s="5">
        <v>2020</v>
      </c>
      <c r="B295" s="2" t="s">
        <v>746</v>
      </c>
      <c r="C295" s="2" t="s">
        <v>733</v>
      </c>
      <c r="D295" s="2" t="s">
        <v>682</v>
      </c>
      <c r="E295" s="2">
        <v>0</v>
      </c>
      <c r="F295" s="2">
        <v>0</v>
      </c>
      <c r="G295" s="2">
        <v>0</v>
      </c>
      <c r="H295" s="2">
        <v>0</v>
      </c>
      <c r="S295" s="2"/>
      <c r="T295" s="2">
        <v>0</v>
      </c>
      <c r="U295" s="7">
        <v>0</v>
      </c>
      <c r="V295" s="7">
        <v>0</v>
      </c>
      <c r="W295" s="7">
        <v>0</v>
      </c>
      <c r="X295" s="7">
        <v>0</v>
      </c>
      <c r="Y295" s="7">
        <v>0</v>
      </c>
      <c r="AB295" s="7"/>
      <c r="AC295" s="7"/>
      <c r="AD295" s="7"/>
      <c r="AE295" s="7"/>
      <c r="AF295" s="16"/>
      <c r="AG295" s="16"/>
      <c r="AH295" s="16"/>
      <c r="AI295" s="16"/>
    </row>
    <row r="296" spans="1:35" x14ac:dyDescent="0.2">
      <c r="A296" s="5">
        <v>2020</v>
      </c>
      <c r="B296" s="2" t="s">
        <v>746</v>
      </c>
      <c r="C296" s="2" t="s">
        <v>734</v>
      </c>
      <c r="D296" s="2" t="s">
        <v>682</v>
      </c>
      <c r="E296" s="2">
        <v>0</v>
      </c>
      <c r="F296" s="2">
        <v>0</v>
      </c>
      <c r="G296" s="2">
        <v>0</v>
      </c>
      <c r="H296" s="2">
        <v>0</v>
      </c>
      <c r="S296" s="2"/>
      <c r="T296" s="2">
        <v>0</v>
      </c>
      <c r="U296" s="7">
        <v>0</v>
      </c>
      <c r="V296" s="7">
        <v>0</v>
      </c>
      <c r="W296" s="7">
        <v>0</v>
      </c>
      <c r="X296" s="7">
        <v>0</v>
      </c>
      <c r="Y296" s="7">
        <v>0</v>
      </c>
      <c r="AB296" s="7"/>
      <c r="AC296" s="7"/>
      <c r="AD296" s="7"/>
      <c r="AE296" s="7"/>
      <c r="AF296" s="16"/>
      <c r="AG296" s="16"/>
      <c r="AH296" s="16"/>
      <c r="AI296" s="16"/>
    </row>
    <row r="297" spans="1:35" x14ac:dyDescent="0.2">
      <c r="A297" s="5">
        <v>2020</v>
      </c>
      <c r="B297" s="2" t="s">
        <v>626</v>
      </c>
      <c r="C297" s="2" t="s">
        <v>735</v>
      </c>
      <c r="D297" s="2" t="s">
        <v>682</v>
      </c>
      <c r="E297" s="2">
        <v>0</v>
      </c>
      <c r="F297" s="2">
        <v>0</v>
      </c>
      <c r="G297" s="2">
        <v>0</v>
      </c>
      <c r="H297" s="2">
        <v>0</v>
      </c>
      <c r="S297" s="2"/>
      <c r="T297" s="2">
        <v>0</v>
      </c>
      <c r="U297" s="7">
        <v>0</v>
      </c>
      <c r="V297" s="7">
        <v>0</v>
      </c>
      <c r="W297" s="7">
        <v>0</v>
      </c>
      <c r="X297" s="7">
        <v>0</v>
      </c>
      <c r="Y297" s="7">
        <v>0</v>
      </c>
      <c r="AB297" s="7"/>
      <c r="AC297" s="7"/>
      <c r="AD297" s="7"/>
      <c r="AE297" s="7"/>
      <c r="AF297" s="16"/>
      <c r="AG297" s="16"/>
      <c r="AH297" s="16"/>
      <c r="AI297" s="16"/>
    </row>
    <row r="298" spans="1:35" x14ac:dyDescent="0.2">
      <c r="A298" s="5">
        <v>2020</v>
      </c>
      <c r="B298" s="2" t="s">
        <v>626</v>
      </c>
      <c r="C298" s="2" t="s">
        <v>736</v>
      </c>
      <c r="D298" s="2" t="s">
        <v>682</v>
      </c>
      <c r="E298" s="2">
        <v>0</v>
      </c>
      <c r="F298" s="2">
        <v>0</v>
      </c>
      <c r="G298" s="2">
        <v>0</v>
      </c>
      <c r="H298" s="2">
        <v>0</v>
      </c>
      <c r="S298" s="2"/>
      <c r="T298" s="2">
        <v>0</v>
      </c>
      <c r="U298" s="7">
        <v>0</v>
      </c>
      <c r="V298" s="7">
        <v>0</v>
      </c>
      <c r="W298" s="7">
        <v>0</v>
      </c>
      <c r="X298" s="7">
        <v>0</v>
      </c>
      <c r="Y298" s="7">
        <v>0</v>
      </c>
      <c r="AB298" s="7"/>
      <c r="AC298" s="7"/>
      <c r="AD298" s="7"/>
      <c r="AE298" s="7"/>
      <c r="AF298" s="16"/>
      <c r="AG298" s="16"/>
      <c r="AH298" s="16"/>
      <c r="AI298" s="16"/>
    </row>
    <row r="299" spans="1:35" x14ac:dyDescent="0.2">
      <c r="A299" s="5">
        <v>2020</v>
      </c>
      <c r="B299" s="2" t="s">
        <v>626</v>
      </c>
      <c r="C299" s="2" t="s">
        <v>737</v>
      </c>
      <c r="D299" s="2" t="s">
        <v>682</v>
      </c>
      <c r="E299" s="2">
        <v>0</v>
      </c>
      <c r="F299" s="2">
        <v>0</v>
      </c>
      <c r="G299" s="2">
        <v>0</v>
      </c>
      <c r="H299" s="2">
        <v>0</v>
      </c>
      <c r="S299" s="2"/>
      <c r="T299" s="2">
        <v>0</v>
      </c>
      <c r="U299" s="7">
        <v>0</v>
      </c>
      <c r="V299" s="7">
        <v>0</v>
      </c>
      <c r="W299" s="7">
        <v>0</v>
      </c>
      <c r="X299" s="7">
        <v>0</v>
      </c>
      <c r="Y299" s="7">
        <v>0</v>
      </c>
      <c r="AB299" s="7"/>
      <c r="AC299" s="7"/>
      <c r="AD299" s="7"/>
      <c r="AE299" s="7"/>
      <c r="AF299" s="16"/>
      <c r="AG299" s="16"/>
      <c r="AH299" s="16"/>
      <c r="AI299" s="16"/>
    </row>
    <row r="300" spans="1:35" x14ac:dyDescent="0.2">
      <c r="A300" s="5">
        <v>2020</v>
      </c>
      <c r="B300" s="2" t="s">
        <v>626</v>
      </c>
      <c r="C300" s="2" t="s">
        <v>630</v>
      </c>
      <c r="D300" s="2" t="s">
        <v>682</v>
      </c>
      <c r="E300" s="2">
        <v>0</v>
      </c>
      <c r="F300" s="2">
        <v>0</v>
      </c>
      <c r="G300" s="2">
        <v>0</v>
      </c>
      <c r="H300" s="2">
        <v>0</v>
      </c>
      <c r="S300" s="2"/>
      <c r="T300" s="2">
        <v>0</v>
      </c>
      <c r="U300" s="7">
        <v>0</v>
      </c>
      <c r="V300" s="7">
        <v>0</v>
      </c>
      <c r="W300" s="7">
        <v>0</v>
      </c>
      <c r="X300" s="7">
        <v>0</v>
      </c>
      <c r="Y300" s="7">
        <v>0</v>
      </c>
      <c r="AB300" s="7"/>
      <c r="AC300" s="7"/>
      <c r="AD300" s="7"/>
      <c r="AE300" s="7"/>
      <c r="AF300" s="16"/>
      <c r="AG300" s="16"/>
      <c r="AH300" s="16"/>
      <c r="AI300" s="16"/>
    </row>
    <row r="301" spans="1:35" x14ac:dyDescent="0.2">
      <c r="A301" s="5">
        <v>2020</v>
      </c>
      <c r="B301" s="2" t="s">
        <v>626</v>
      </c>
      <c r="C301" s="2" t="s">
        <v>738</v>
      </c>
      <c r="D301" s="2" t="s">
        <v>682</v>
      </c>
      <c r="E301" s="2">
        <v>0</v>
      </c>
      <c r="F301" s="2">
        <v>0</v>
      </c>
      <c r="G301" s="2">
        <v>0</v>
      </c>
      <c r="H301" s="2">
        <v>0</v>
      </c>
      <c r="S301" s="2"/>
      <c r="T301" s="2">
        <v>0</v>
      </c>
      <c r="U301" s="7">
        <v>0</v>
      </c>
      <c r="V301" s="7">
        <v>0</v>
      </c>
      <c r="W301" s="7">
        <v>0</v>
      </c>
      <c r="X301" s="7">
        <v>0</v>
      </c>
      <c r="Y301" s="7">
        <v>0</v>
      </c>
      <c r="AB301" s="7"/>
      <c r="AC301" s="7"/>
      <c r="AD301" s="7"/>
      <c r="AE301" s="7"/>
      <c r="AF301" s="16"/>
      <c r="AG301" s="16"/>
      <c r="AH301" s="16"/>
      <c r="AI301" s="16"/>
    </row>
    <row r="302" spans="1:35" x14ac:dyDescent="0.2">
      <c r="A302" s="5">
        <v>2020</v>
      </c>
      <c r="B302" s="2" t="s">
        <v>626</v>
      </c>
      <c r="C302" s="2" t="s">
        <v>739</v>
      </c>
      <c r="D302" s="2" t="s">
        <v>682</v>
      </c>
      <c r="E302" s="2">
        <v>0</v>
      </c>
      <c r="F302" s="2">
        <v>0</v>
      </c>
      <c r="G302" s="2">
        <v>0</v>
      </c>
      <c r="H302" s="2">
        <v>0</v>
      </c>
      <c r="S302" s="2"/>
      <c r="T302" s="2">
        <v>0</v>
      </c>
      <c r="U302" s="7">
        <v>0</v>
      </c>
      <c r="V302" s="7">
        <v>0</v>
      </c>
      <c r="W302" s="7">
        <v>0</v>
      </c>
      <c r="X302" s="7">
        <v>0</v>
      </c>
      <c r="Y302" s="7">
        <v>0</v>
      </c>
      <c r="AB302" s="7"/>
      <c r="AC302" s="7"/>
      <c r="AD302" s="7"/>
      <c r="AE302" s="7"/>
      <c r="AF302" s="16"/>
      <c r="AG302" s="16"/>
      <c r="AH302" s="16"/>
      <c r="AI302" s="16"/>
    </row>
    <row r="303" spans="1:35" x14ac:dyDescent="0.2">
      <c r="A303" s="5">
        <v>2020</v>
      </c>
      <c r="B303" s="2" t="s">
        <v>626</v>
      </c>
      <c r="C303" s="2" t="s">
        <v>740</v>
      </c>
      <c r="D303" s="2" t="s">
        <v>682</v>
      </c>
      <c r="E303" s="2">
        <v>0</v>
      </c>
      <c r="F303" s="2">
        <v>0</v>
      </c>
      <c r="G303" s="2">
        <v>0</v>
      </c>
      <c r="H303" s="2">
        <v>0</v>
      </c>
      <c r="S303" s="2"/>
      <c r="T303" s="2">
        <v>0</v>
      </c>
      <c r="U303" s="7">
        <v>0</v>
      </c>
      <c r="V303" s="7">
        <v>0</v>
      </c>
      <c r="W303" s="7">
        <v>0</v>
      </c>
      <c r="X303" s="7">
        <v>0</v>
      </c>
      <c r="Y303" s="7">
        <v>0</v>
      </c>
      <c r="AB303" s="7"/>
      <c r="AC303" s="7"/>
      <c r="AD303" s="7"/>
      <c r="AE303" s="7"/>
      <c r="AF303" s="16"/>
      <c r="AG303" s="16"/>
      <c r="AH303" s="16"/>
      <c r="AI303" s="16"/>
    </row>
    <row r="304" spans="1:35" x14ac:dyDescent="0.2">
      <c r="A304" s="5">
        <v>2020</v>
      </c>
      <c r="B304" s="2" t="s">
        <v>626</v>
      </c>
      <c r="C304" s="2" t="s">
        <v>741</v>
      </c>
      <c r="D304" s="2" t="s">
        <v>682</v>
      </c>
      <c r="E304" s="2">
        <v>0</v>
      </c>
      <c r="F304" s="2">
        <v>0</v>
      </c>
      <c r="G304" s="2">
        <v>0</v>
      </c>
      <c r="H304" s="2">
        <v>0</v>
      </c>
      <c r="S304" s="2"/>
      <c r="T304" s="2">
        <v>0</v>
      </c>
      <c r="U304" s="7">
        <v>0</v>
      </c>
      <c r="V304" s="7">
        <v>0</v>
      </c>
      <c r="W304" s="7">
        <v>0</v>
      </c>
      <c r="X304" s="7">
        <v>0</v>
      </c>
      <c r="Y304" s="7">
        <v>0</v>
      </c>
      <c r="AB304" s="7"/>
      <c r="AC304" s="7"/>
      <c r="AD304" s="7"/>
      <c r="AE304" s="7"/>
      <c r="AF304" s="16"/>
      <c r="AG304" s="16"/>
      <c r="AH304" s="16"/>
      <c r="AI304" s="16"/>
    </row>
    <row r="305" spans="1:35" x14ac:dyDescent="0.2">
      <c r="A305" s="5">
        <v>2020</v>
      </c>
      <c r="B305" s="2" t="s">
        <v>626</v>
      </c>
      <c r="C305" s="2" t="s">
        <v>742</v>
      </c>
      <c r="D305" s="2" t="s">
        <v>682</v>
      </c>
      <c r="E305" s="2">
        <v>0</v>
      </c>
      <c r="F305" s="2">
        <v>0</v>
      </c>
      <c r="G305" s="2">
        <v>0</v>
      </c>
      <c r="H305" s="2">
        <v>0</v>
      </c>
      <c r="S305" s="2"/>
      <c r="T305" s="2">
        <v>0</v>
      </c>
      <c r="U305" s="7">
        <v>0</v>
      </c>
      <c r="V305" s="7">
        <v>0</v>
      </c>
      <c r="W305" s="7">
        <v>0</v>
      </c>
      <c r="X305" s="7">
        <v>0</v>
      </c>
      <c r="Y305" s="7">
        <v>0</v>
      </c>
      <c r="AB305" s="7"/>
      <c r="AC305" s="7"/>
      <c r="AD305" s="7"/>
      <c r="AE305" s="7"/>
      <c r="AF305" s="16"/>
      <c r="AG305" s="16"/>
      <c r="AH305" s="16"/>
      <c r="AI305" s="16"/>
    </row>
    <row r="306" spans="1:35" x14ac:dyDescent="0.2">
      <c r="A306" s="5">
        <v>2020</v>
      </c>
      <c r="B306" s="2" t="s">
        <v>626</v>
      </c>
      <c r="C306" s="2" t="s">
        <v>743</v>
      </c>
      <c r="D306" s="2" t="s">
        <v>682</v>
      </c>
      <c r="E306" s="2">
        <v>0</v>
      </c>
      <c r="F306" s="2">
        <v>0</v>
      </c>
      <c r="G306" s="2">
        <v>0</v>
      </c>
      <c r="H306" s="2">
        <v>0</v>
      </c>
      <c r="S306" s="2"/>
      <c r="T306" s="2">
        <v>0</v>
      </c>
      <c r="U306" s="7">
        <v>0</v>
      </c>
      <c r="V306" s="7">
        <v>0</v>
      </c>
      <c r="W306" s="7">
        <v>0</v>
      </c>
      <c r="X306" s="7">
        <v>0</v>
      </c>
      <c r="Y306" s="7">
        <v>0</v>
      </c>
      <c r="AB306" s="7"/>
      <c r="AC306" s="7"/>
      <c r="AD306" s="7"/>
      <c r="AE306" s="7"/>
      <c r="AF306" s="16"/>
      <c r="AG306" s="16"/>
      <c r="AH306" s="16"/>
      <c r="AI306" s="16"/>
    </row>
    <row r="307" spans="1:35" x14ac:dyDescent="0.2">
      <c r="A307" s="5">
        <v>2020</v>
      </c>
      <c r="B307" s="2" t="s">
        <v>626</v>
      </c>
      <c r="C307" s="2" t="s">
        <v>744</v>
      </c>
      <c r="D307" s="2" t="s">
        <v>682</v>
      </c>
      <c r="E307" s="2">
        <v>0</v>
      </c>
      <c r="F307" s="2">
        <v>0</v>
      </c>
      <c r="G307" s="2">
        <v>0</v>
      </c>
      <c r="H307" s="2">
        <v>0</v>
      </c>
      <c r="S307" s="2"/>
      <c r="T307" s="2">
        <v>0</v>
      </c>
      <c r="U307" s="7">
        <v>0</v>
      </c>
      <c r="V307" s="7">
        <v>0</v>
      </c>
      <c r="W307" s="7">
        <v>0</v>
      </c>
      <c r="X307" s="7">
        <v>0</v>
      </c>
      <c r="Y307" s="7">
        <v>0</v>
      </c>
      <c r="AB307" s="7"/>
      <c r="AC307" s="7"/>
      <c r="AD307" s="7"/>
      <c r="AE307" s="7"/>
      <c r="AF307" s="16"/>
      <c r="AG307" s="16"/>
      <c r="AH307" s="16"/>
      <c r="AI307" s="16"/>
    </row>
    <row r="308" spans="1:35" x14ac:dyDescent="0.2">
      <c r="A308" s="5">
        <v>2020</v>
      </c>
      <c r="B308" s="2" t="s">
        <v>626</v>
      </c>
      <c r="C308" s="2" t="s">
        <v>745</v>
      </c>
      <c r="D308" s="2" t="s">
        <v>682</v>
      </c>
      <c r="E308" s="2">
        <v>0</v>
      </c>
      <c r="F308" s="2">
        <v>0</v>
      </c>
      <c r="G308" s="2">
        <v>0</v>
      </c>
      <c r="H308" s="2">
        <v>0</v>
      </c>
      <c r="S308" s="2"/>
      <c r="T308" s="2">
        <v>0</v>
      </c>
      <c r="U308" s="7">
        <v>0</v>
      </c>
      <c r="V308" s="7">
        <v>0</v>
      </c>
      <c r="W308" s="7">
        <v>0</v>
      </c>
      <c r="X308" s="7">
        <v>0</v>
      </c>
      <c r="Y308" s="7">
        <v>0</v>
      </c>
      <c r="AB308" s="7"/>
      <c r="AC308" s="7"/>
      <c r="AD308" s="7"/>
      <c r="AE308" s="7"/>
      <c r="AF308" s="16"/>
      <c r="AG308" s="16"/>
      <c r="AH308" s="16"/>
      <c r="AI308" s="16"/>
    </row>
    <row r="309" spans="1:35" x14ac:dyDescent="0.2">
      <c r="A309" s="5">
        <v>2020</v>
      </c>
      <c r="B309" s="2" t="s">
        <v>626</v>
      </c>
      <c r="C309" s="2" t="s">
        <v>748</v>
      </c>
      <c r="D309" s="2" t="s">
        <v>682</v>
      </c>
      <c r="E309" s="2">
        <v>0</v>
      </c>
      <c r="F309" s="2">
        <v>0</v>
      </c>
      <c r="G309" s="2">
        <v>0</v>
      </c>
      <c r="H309" s="2">
        <v>0</v>
      </c>
      <c r="S309" s="2"/>
      <c r="T309" s="2">
        <v>0</v>
      </c>
      <c r="U309" s="7">
        <v>0</v>
      </c>
      <c r="V309" s="7">
        <v>0</v>
      </c>
      <c r="W309" s="7">
        <v>0</v>
      </c>
      <c r="X309" s="7">
        <v>0</v>
      </c>
      <c r="Y309" s="7">
        <v>0</v>
      </c>
      <c r="AB309" s="7"/>
      <c r="AC309" s="7"/>
      <c r="AD309" s="7"/>
      <c r="AE309" s="7"/>
      <c r="AF309" s="16"/>
      <c r="AG309" s="16"/>
      <c r="AH309" s="16"/>
      <c r="AI309" s="16"/>
    </row>
    <row r="310" spans="1:35" x14ac:dyDescent="0.2">
      <c r="A310" s="5">
        <v>2021</v>
      </c>
      <c r="B310" s="2" t="s">
        <v>746</v>
      </c>
      <c r="C310" s="2" t="s">
        <v>725</v>
      </c>
      <c r="D310" s="2" t="s">
        <v>665</v>
      </c>
      <c r="E310" s="2">
        <v>0</v>
      </c>
      <c r="F310" s="2">
        <v>0</v>
      </c>
      <c r="G310" s="2">
        <v>0</v>
      </c>
      <c r="H310" s="2">
        <v>1153685</v>
      </c>
      <c r="I310" s="2">
        <v>527960118</v>
      </c>
      <c r="K310" s="2">
        <v>161562494</v>
      </c>
      <c r="L310" s="2">
        <v>2675125</v>
      </c>
      <c r="M310" s="2">
        <v>4772388</v>
      </c>
      <c r="O310" s="2">
        <v>17291081</v>
      </c>
      <c r="P310" s="2">
        <v>41051</v>
      </c>
      <c r="Q310" s="2">
        <v>1128319</v>
      </c>
      <c r="R310" s="2">
        <v>545181</v>
      </c>
      <c r="S310" s="7">
        <v>64.36</v>
      </c>
      <c r="T310" s="2">
        <v>0</v>
      </c>
      <c r="U310" s="7">
        <v>0</v>
      </c>
      <c r="V310" s="7">
        <v>0</v>
      </c>
      <c r="W310" s="7">
        <v>0</v>
      </c>
      <c r="X310" s="7">
        <v>0</v>
      </c>
      <c r="Y310" s="7">
        <v>0</v>
      </c>
      <c r="AB310" s="7"/>
      <c r="AC310" s="7"/>
      <c r="AD310" s="7"/>
      <c r="AE310" s="7"/>
      <c r="AF310" s="16"/>
      <c r="AG310" s="16"/>
      <c r="AH310" s="16"/>
      <c r="AI310" s="16"/>
    </row>
    <row r="311" spans="1:35" x14ac:dyDescent="0.2">
      <c r="A311" s="5">
        <v>2021</v>
      </c>
      <c r="B311" s="2" t="s">
        <v>746</v>
      </c>
      <c r="C311" s="2" t="s">
        <v>726</v>
      </c>
      <c r="D311" s="2" t="s">
        <v>665</v>
      </c>
      <c r="E311" s="2">
        <v>0</v>
      </c>
      <c r="F311" s="2">
        <v>0</v>
      </c>
      <c r="G311" s="2">
        <v>0</v>
      </c>
      <c r="H311" s="2">
        <v>1304900</v>
      </c>
      <c r="I311" s="2">
        <v>635281531</v>
      </c>
      <c r="J311" s="2">
        <v>17194722</v>
      </c>
      <c r="K311" s="2">
        <v>170710121</v>
      </c>
      <c r="L311" s="2">
        <v>5842949</v>
      </c>
      <c r="M311" s="2">
        <v>8578313</v>
      </c>
      <c r="O311" s="2">
        <v>5225115</v>
      </c>
      <c r="P311" s="2">
        <v>14231</v>
      </c>
      <c r="Q311" s="2">
        <v>1128319</v>
      </c>
      <c r="R311" s="2">
        <v>3793622</v>
      </c>
      <c r="S311" s="7">
        <v>71.38</v>
      </c>
      <c r="T311" s="2">
        <v>0</v>
      </c>
      <c r="U311" s="7">
        <v>0</v>
      </c>
      <c r="V311" s="7">
        <v>0</v>
      </c>
      <c r="W311" s="7">
        <v>0</v>
      </c>
      <c r="X311" s="7">
        <v>0</v>
      </c>
      <c r="Y311" s="7">
        <v>0</v>
      </c>
      <c r="AB311" s="7"/>
      <c r="AC311" s="7"/>
      <c r="AD311" s="7"/>
      <c r="AE311" s="7"/>
      <c r="AF311" s="16"/>
      <c r="AG311" s="16"/>
      <c r="AH311" s="16"/>
      <c r="AI311" s="16"/>
    </row>
    <row r="312" spans="1:35" x14ac:dyDescent="0.2">
      <c r="A312" s="5">
        <v>2021</v>
      </c>
      <c r="B312" s="2" t="s">
        <v>746</v>
      </c>
      <c r="C312" s="2" t="s">
        <v>727</v>
      </c>
      <c r="D312" s="2" t="s">
        <v>665</v>
      </c>
      <c r="E312" s="2">
        <v>0</v>
      </c>
      <c r="F312" s="2">
        <v>0</v>
      </c>
      <c r="G312" s="2">
        <v>0</v>
      </c>
      <c r="H312" s="2">
        <v>1779410</v>
      </c>
      <c r="I312" s="2">
        <v>510463056</v>
      </c>
      <c r="J312" s="2">
        <v>43565933</v>
      </c>
      <c r="K312" s="2">
        <v>113931470</v>
      </c>
      <c r="L312" s="2">
        <v>4056845</v>
      </c>
      <c r="M312" s="2">
        <v>3655473</v>
      </c>
      <c r="O312" s="2">
        <v>5258395</v>
      </c>
      <c r="P312" s="2">
        <v>14231</v>
      </c>
      <c r="Q312" s="2">
        <v>1128319</v>
      </c>
      <c r="R312" s="2">
        <v>545181</v>
      </c>
      <c r="S312" s="7">
        <v>71.05</v>
      </c>
      <c r="T312" s="2">
        <v>0</v>
      </c>
      <c r="U312" s="7">
        <v>0</v>
      </c>
      <c r="V312" s="7">
        <v>0</v>
      </c>
      <c r="W312" s="7">
        <v>0</v>
      </c>
      <c r="X312" s="7">
        <v>0</v>
      </c>
      <c r="Y312" s="7">
        <v>0</v>
      </c>
      <c r="AB312" s="7"/>
      <c r="AC312" s="7"/>
      <c r="AD312" s="7"/>
      <c r="AE312" s="7"/>
      <c r="AF312" s="16"/>
      <c r="AG312" s="16"/>
      <c r="AH312" s="16"/>
      <c r="AI312" s="16"/>
    </row>
    <row r="313" spans="1:35" x14ac:dyDescent="0.2">
      <c r="A313" s="5">
        <v>2021</v>
      </c>
      <c r="B313" s="2" t="s">
        <v>746</v>
      </c>
      <c r="C313" s="2" t="s">
        <v>394</v>
      </c>
      <c r="D313" s="2" t="s">
        <v>665</v>
      </c>
      <c r="E313" s="2">
        <v>0</v>
      </c>
      <c r="F313" s="2">
        <v>0</v>
      </c>
      <c r="G313" s="2">
        <v>0</v>
      </c>
      <c r="H313" s="2">
        <v>1088809</v>
      </c>
      <c r="I313" s="2">
        <v>480061807</v>
      </c>
      <c r="J313" s="2">
        <v>20697243</v>
      </c>
      <c r="L313" s="2">
        <v>5817772</v>
      </c>
      <c r="M313" s="2">
        <v>10352689</v>
      </c>
      <c r="O313" s="2">
        <v>46295296</v>
      </c>
      <c r="P313" s="2">
        <v>14231</v>
      </c>
      <c r="Q313" s="2">
        <v>1128319</v>
      </c>
      <c r="R313" s="2">
        <v>545181</v>
      </c>
      <c r="S313" s="7">
        <v>69.59</v>
      </c>
      <c r="T313" s="2">
        <v>0</v>
      </c>
      <c r="U313" s="7">
        <v>0</v>
      </c>
      <c r="V313" s="7">
        <v>0</v>
      </c>
      <c r="W313" s="7">
        <v>0</v>
      </c>
      <c r="X313" s="7">
        <v>0</v>
      </c>
      <c r="Y313" s="7">
        <v>0</v>
      </c>
      <c r="AB313" s="7"/>
      <c r="AC313" s="7"/>
      <c r="AD313" s="7"/>
      <c r="AE313" s="7"/>
      <c r="AF313" s="16"/>
      <c r="AG313" s="16"/>
      <c r="AH313" s="16"/>
      <c r="AI313" s="16"/>
    </row>
    <row r="314" spans="1:35" x14ac:dyDescent="0.2">
      <c r="A314" s="5">
        <v>2021</v>
      </c>
      <c r="B314" s="2" t="s">
        <v>746</v>
      </c>
      <c r="C314" s="2" t="s">
        <v>395</v>
      </c>
      <c r="D314" s="2" t="s">
        <v>665</v>
      </c>
      <c r="E314" s="2">
        <v>0</v>
      </c>
      <c r="F314" s="2">
        <v>0</v>
      </c>
      <c r="G314" s="2">
        <v>0</v>
      </c>
      <c r="H314" s="2">
        <v>1453811</v>
      </c>
      <c r="I314" s="2">
        <v>725286092</v>
      </c>
      <c r="J314" s="2">
        <v>9118148</v>
      </c>
      <c r="L314" s="2">
        <v>31714948</v>
      </c>
      <c r="M314" s="2">
        <v>3811361</v>
      </c>
      <c r="O314" s="2">
        <v>5225115</v>
      </c>
      <c r="P314" s="2">
        <v>14231</v>
      </c>
      <c r="Q314" s="2">
        <v>1128319</v>
      </c>
      <c r="R314" s="2">
        <v>584161</v>
      </c>
      <c r="S314" s="7">
        <v>66.59</v>
      </c>
      <c r="T314" s="2">
        <v>0</v>
      </c>
      <c r="U314" s="7">
        <v>0</v>
      </c>
      <c r="V314" s="7">
        <v>0</v>
      </c>
      <c r="W314" s="7">
        <v>0</v>
      </c>
      <c r="X314" s="7">
        <v>0</v>
      </c>
      <c r="Y314" s="7">
        <v>0</v>
      </c>
      <c r="AB314" s="7"/>
      <c r="AC314" s="7"/>
      <c r="AD314" s="7"/>
      <c r="AE314" s="7"/>
      <c r="AF314" s="16"/>
      <c r="AG314" s="16"/>
      <c r="AH314" s="16"/>
      <c r="AI314" s="16"/>
    </row>
    <row r="315" spans="1:35" x14ac:dyDescent="0.2">
      <c r="A315" s="5">
        <v>2021</v>
      </c>
      <c r="B315" s="2" t="s">
        <v>746</v>
      </c>
      <c r="C315" s="2" t="s">
        <v>747</v>
      </c>
      <c r="D315" s="2" t="s">
        <v>665</v>
      </c>
      <c r="E315" s="2">
        <v>0</v>
      </c>
      <c r="F315" s="2">
        <v>0</v>
      </c>
      <c r="G315" s="2">
        <v>0</v>
      </c>
      <c r="H315" s="2">
        <v>1728765</v>
      </c>
      <c r="I315" s="2">
        <v>473210020</v>
      </c>
      <c r="J315" s="2">
        <v>21997588</v>
      </c>
      <c r="K315" s="2">
        <v>113984531</v>
      </c>
      <c r="L315" s="2">
        <v>2742146</v>
      </c>
      <c r="M315" s="2">
        <v>3901922</v>
      </c>
      <c r="O315" s="2">
        <v>5225115</v>
      </c>
      <c r="P315" s="2">
        <v>14231</v>
      </c>
      <c r="Q315" s="2">
        <v>1128319</v>
      </c>
      <c r="R315" s="2">
        <v>545181</v>
      </c>
      <c r="S315" s="7">
        <v>76.5</v>
      </c>
      <c r="T315" s="2">
        <v>0</v>
      </c>
      <c r="U315" s="7">
        <v>0</v>
      </c>
      <c r="V315" s="7">
        <v>0</v>
      </c>
      <c r="W315" s="7">
        <v>0</v>
      </c>
      <c r="X315" s="7">
        <v>0</v>
      </c>
      <c r="Y315" s="7">
        <v>0</v>
      </c>
      <c r="AB315" s="7"/>
      <c r="AC315" s="7"/>
      <c r="AD315" s="7"/>
      <c r="AE315" s="7"/>
      <c r="AF315" s="16"/>
      <c r="AG315" s="16"/>
      <c r="AH315" s="16"/>
      <c r="AI315" s="16"/>
    </row>
    <row r="316" spans="1:35" x14ac:dyDescent="0.2">
      <c r="A316" s="5">
        <v>2021</v>
      </c>
      <c r="B316" s="2" t="s">
        <v>746</v>
      </c>
      <c r="C316" s="2" t="s">
        <v>728</v>
      </c>
      <c r="D316" s="2" t="s">
        <v>665</v>
      </c>
      <c r="E316" s="2">
        <v>0</v>
      </c>
      <c r="F316" s="2">
        <v>0</v>
      </c>
      <c r="G316" s="2">
        <v>0</v>
      </c>
      <c r="H316" s="2">
        <v>1135422</v>
      </c>
      <c r="I316" s="2">
        <v>517743755</v>
      </c>
      <c r="K316" s="2">
        <v>138512627</v>
      </c>
      <c r="L316" s="2">
        <v>3852048</v>
      </c>
      <c r="M316" s="2">
        <v>3988463</v>
      </c>
      <c r="O316" s="2">
        <v>6006359</v>
      </c>
      <c r="P316" s="2">
        <v>15454</v>
      </c>
      <c r="Q316" s="2">
        <v>1128319</v>
      </c>
      <c r="R316" s="2">
        <v>572112</v>
      </c>
      <c r="S316" s="7">
        <v>67.319999999999993</v>
      </c>
      <c r="T316" s="2">
        <v>0</v>
      </c>
      <c r="U316" s="7">
        <v>0</v>
      </c>
      <c r="V316" s="7">
        <v>0</v>
      </c>
      <c r="W316" s="7">
        <v>0</v>
      </c>
      <c r="X316" s="7">
        <v>0</v>
      </c>
      <c r="Y316" s="7">
        <v>0</v>
      </c>
      <c r="AB316" s="7"/>
      <c r="AC316" s="7"/>
      <c r="AD316" s="7"/>
      <c r="AE316" s="7"/>
      <c r="AF316" s="16"/>
      <c r="AG316" s="16"/>
      <c r="AH316" s="16"/>
      <c r="AI316" s="16"/>
    </row>
    <row r="317" spans="1:35" x14ac:dyDescent="0.2">
      <c r="A317" s="5">
        <v>2021</v>
      </c>
      <c r="B317" s="2" t="s">
        <v>746</v>
      </c>
      <c r="C317" s="2" t="s">
        <v>398</v>
      </c>
      <c r="D317" s="2" t="s">
        <v>665</v>
      </c>
      <c r="E317" s="2">
        <v>0</v>
      </c>
      <c r="F317" s="2">
        <v>0</v>
      </c>
      <c r="G317" s="2">
        <v>0</v>
      </c>
      <c r="H317" s="2">
        <v>884155</v>
      </c>
      <c r="I317" s="2">
        <v>406403349</v>
      </c>
      <c r="J317" s="2">
        <v>60544971</v>
      </c>
      <c r="L317" s="2">
        <v>4044161</v>
      </c>
      <c r="M317" s="2">
        <v>6844651</v>
      </c>
      <c r="O317" s="2">
        <v>5225115</v>
      </c>
      <c r="P317" s="2">
        <v>14231</v>
      </c>
      <c r="Q317" s="2">
        <v>1128319</v>
      </c>
      <c r="R317" s="2">
        <v>3617496</v>
      </c>
      <c r="S317" s="7">
        <v>73.45</v>
      </c>
      <c r="T317" s="2">
        <v>0</v>
      </c>
      <c r="U317" s="7">
        <v>0</v>
      </c>
      <c r="V317" s="7">
        <v>0</v>
      </c>
      <c r="W317" s="7">
        <v>0</v>
      </c>
      <c r="X317" s="7">
        <v>0</v>
      </c>
      <c r="Y317" s="7">
        <v>0</v>
      </c>
      <c r="AB317" s="7"/>
      <c r="AC317" s="7"/>
      <c r="AD317" s="7"/>
      <c r="AE317" s="7"/>
      <c r="AF317" s="16"/>
      <c r="AG317" s="16"/>
      <c r="AH317" s="16"/>
      <c r="AI317" s="16"/>
    </row>
    <row r="318" spans="1:35" x14ac:dyDescent="0.2">
      <c r="A318" s="5">
        <v>2021</v>
      </c>
      <c r="B318" s="2" t="s">
        <v>746</v>
      </c>
      <c r="C318" s="2" t="s">
        <v>729</v>
      </c>
      <c r="D318" s="2" t="s">
        <v>665</v>
      </c>
      <c r="E318" s="2">
        <v>0</v>
      </c>
      <c r="F318" s="2">
        <v>0</v>
      </c>
      <c r="G318" s="2">
        <v>0</v>
      </c>
      <c r="H318" s="2">
        <v>1484609</v>
      </c>
      <c r="I318" s="2">
        <v>483673388</v>
      </c>
      <c r="J318" s="2">
        <v>75160294</v>
      </c>
      <c r="K318" s="2">
        <v>103263075</v>
      </c>
      <c r="L318" s="2">
        <v>7047781</v>
      </c>
      <c r="M318" s="2">
        <v>5907402</v>
      </c>
      <c r="O318" s="2">
        <v>17204803</v>
      </c>
      <c r="P318" s="2">
        <v>14231</v>
      </c>
      <c r="Q318" s="2">
        <v>1128319</v>
      </c>
      <c r="R318" s="2">
        <v>772684</v>
      </c>
      <c r="S318" s="7">
        <v>72.56</v>
      </c>
      <c r="T318" s="2">
        <v>0</v>
      </c>
      <c r="U318" s="7">
        <v>0</v>
      </c>
      <c r="V318" s="7">
        <v>0</v>
      </c>
      <c r="W318" s="7">
        <v>0</v>
      </c>
      <c r="X318" s="7">
        <v>0</v>
      </c>
      <c r="Y318" s="7">
        <v>0</v>
      </c>
      <c r="AB318" s="7"/>
      <c r="AC318" s="7"/>
      <c r="AD318" s="7"/>
      <c r="AE318" s="7"/>
      <c r="AF318" s="16"/>
      <c r="AG318" s="16"/>
      <c r="AH318" s="16"/>
      <c r="AI318" s="16"/>
    </row>
    <row r="319" spans="1:35" x14ac:dyDescent="0.2">
      <c r="A319" s="5">
        <v>2021</v>
      </c>
      <c r="B319" s="2" t="s">
        <v>746</v>
      </c>
      <c r="C319" s="2" t="s">
        <v>730</v>
      </c>
      <c r="D319" s="2" t="s">
        <v>665</v>
      </c>
      <c r="E319" s="2">
        <v>0</v>
      </c>
      <c r="F319" s="2">
        <v>0</v>
      </c>
      <c r="G319" s="2">
        <v>0</v>
      </c>
      <c r="H319" s="2">
        <v>1262708</v>
      </c>
      <c r="I319" s="2">
        <v>373821875</v>
      </c>
      <c r="J319" s="2">
        <v>17163248</v>
      </c>
      <c r="K319" s="2">
        <v>69328272</v>
      </c>
      <c r="L319" s="2">
        <v>2529623</v>
      </c>
      <c r="M319" s="2">
        <v>3684059</v>
      </c>
      <c r="O319" s="2">
        <v>5225115</v>
      </c>
      <c r="P319" s="2">
        <v>14231</v>
      </c>
      <c r="Q319" s="2">
        <v>1128319</v>
      </c>
      <c r="R319" s="2">
        <v>545181</v>
      </c>
      <c r="S319" s="7">
        <v>73.12</v>
      </c>
      <c r="T319" s="2">
        <v>0</v>
      </c>
      <c r="U319" s="7">
        <v>0</v>
      </c>
      <c r="V319" s="7">
        <v>0</v>
      </c>
      <c r="W319" s="7">
        <v>0</v>
      </c>
      <c r="X319" s="7">
        <v>0</v>
      </c>
      <c r="Y319" s="7">
        <v>0</v>
      </c>
      <c r="AB319" s="7"/>
      <c r="AC319" s="7"/>
      <c r="AD319" s="7"/>
      <c r="AE319" s="7"/>
      <c r="AF319" s="16"/>
      <c r="AG319" s="16"/>
      <c r="AH319" s="16"/>
      <c r="AI319" s="16"/>
    </row>
    <row r="320" spans="1:35" x14ac:dyDescent="0.2">
      <c r="A320" s="5">
        <v>2021</v>
      </c>
      <c r="B320" s="2" t="s">
        <v>746</v>
      </c>
      <c r="C320" s="2" t="s">
        <v>401</v>
      </c>
      <c r="D320" s="2" t="s">
        <v>665</v>
      </c>
      <c r="E320" s="2">
        <v>0</v>
      </c>
      <c r="F320" s="2">
        <v>0</v>
      </c>
      <c r="G320" s="2">
        <v>0</v>
      </c>
      <c r="H320" s="2">
        <v>920268</v>
      </c>
      <c r="I320" s="2">
        <v>364720632</v>
      </c>
      <c r="J320" s="2">
        <v>10709918</v>
      </c>
      <c r="K320" s="2">
        <v>23316630</v>
      </c>
      <c r="L320" s="2">
        <v>5045539</v>
      </c>
      <c r="M320" s="2">
        <v>3481478</v>
      </c>
      <c r="O320" s="2">
        <v>5467871</v>
      </c>
      <c r="P320" s="2">
        <v>14231</v>
      </c>
      <c r="Q320" s="2">
        <v>1128319</v>
      </c>
      <c r="R320" s="2">
        <v>545181</v>
      </c>
      <c r="S320" s="7">
        <v>66.069999999999993</v>
      </c>
      <c r="T320" s="2">
        <v>0</v>
      </c>
      <c r="U320" s="7">
        <v>0</v>
      </c>
      <c r="V320" s="7">
        <v>0</v>
      </c>
      <c r="W320" s="7">
        <v>0</v>
      </c>
      <c r="X320" s="7">
        <v>0</v>
      </c>
      <c r="Y320" s="7">
        <v>0</v>
      </c>
      <c r="AB320" s="7"/>
      <c r="AC320" s="7"/>
      <c r="AD320" s="7"/>
      <c r="AE320" s="7"/>
      <c r="AF320" s="16"/>
      <c r="AG320" s="16"/>
      <c r="AH320" s="16"/>
      <c r="AI320" s="16"/>
    </row>
    <row r="321" spans="1:35" x14ac:dyDescent="0.2">
      <c r="A321" s="5">
        <v>2021</v>
      </c>
      <c r="B321" s="2" t="s">
        <v>746</v>
      </c>
      <c r="C321" s="2" t="s">
        <v>731</v>
      </c>
      <c r="D321" s="2" t="s">
        <v>665</v>
      </c>
      <c r="E321" s="2">
        <v>0</v>
      </c>
      <c r="F321" s="2">
        <v>0</v>
      </c>
      <c r="G321" s="2">
        <v>0</v>
      </c>
      <c r="H321" s="2">
        <v>871782</v>
      </c>
      <c r="I321" s="2">
        <v>359975091</v>
      </c>
      <c r="J321" s="2">
        <v>33796934</v>
      </c>
      <c r="K321" s="2">
        <v>86362113</v>
      </c>
      <c r="L321" s="2">
        <v>2510224</v>
      </c>
      <c r="M321" s="2">
        <v>3898026</v>
      </c>
      <c r="O321" s="2">
        <v>5577569</v>
      </c>
      <c r="P321" s="2">
        <v>91791</v>
      </c>
      <c r="Q321" s="2">
        <v>1128319</v>
      </c>
      <c r="R321" s="2">
        <v>545181</v>
      </c>
      <c r="S321" s="7">
        <v>71.88</v>
      </c>
      <c r="T321" s="2">
        <v>0</v>
      </c>
      <c r="U321" s="7">
        <v>0</v>
      </c>
      <c r="V321" s="7">
        <v>0</v>
      </c>
      <c r="W321" s="7">
        <v>0</v>
      </c>
      <c r="X321" s="7">
        <v>0</v>
      </c>
      <c r="Y321" s="7">
        <v>0</v>
      </c>
      <c r="AB321" s="7"/>
      <c r="AC321" s="7"/>
      <c r="AD321" s="7"/>
      <c r="AE321" s="7"/>
      <c r="AF321" s="16"/>
      <c r="AG321" s="16"/>
      <c r="AH321" s="16"/>
      <c r="AI321" s="16"/>
    </row>
    <row r="322" spans="1:35" x14ac:dyDescent="0.2">
      <c r="A322" s="5">
        <v>2021</v>
      </c>
      <c r="B322" s="2" t="s">
        <v>746</v>
      </c>
      <c r="C322" s="2" t="s">
        <v>732</v>
      </c>
      <c r="D322" s="2" t="s">
        <v>665</v>
      </c>
      <c r="E322" s="2">
        <v>0</v>
      </c>
      <c r="F322" s="2">
        <v>0</v>
      </c>
      <c r="G322" s="2">
        <v>0</v>
      </c>
      <c r="H322" s="2">
        <v>938942</v>
      </c>
      <c r="I322" s="2">
        <v>392476411</v>
      </c>
      <c r="J322" s="2">
        <v>48252878</v>
      </c>
      <c r="K322" s="2">
        <v>106114896</v>
      </c>
      <c r="L322" s="2">
        <v>2912847</v>
      </c>
      <c r="M322" s="2">
        <v>3829063</v>
      </c>
      <c r="O322" s="2">
        <v>5271155</v>
      </c>
      <c r="P322" s="2">
        <v>26685</v>
      </c>
      <c r="Q322" s="2">
        <v>1128319</v>
      </c>
      <c r="R322" s="2">
        <v>552268</v>
      </c>
      <c r="S322" s="7">
        <v>74.150000000000006</v>
      </c>
      <c r="T322" s="2">
        <v>0</v>
      </c>
      <c r="U322" s="7">
        <v>0</v>
      </c>
      <c r="V322" s="7">
        <v>0</v>
      </c>
      <c r="W322" s="7">
        <v>0</v>
      </c>
      <c r="X322" s="7">
        <v>0</v>
      </c>
      <c r="Y322" s="7">
        <v>0</v>
      </c>
      <c r="AB322" s="7"/>
      <c r="AC322" s="7"/>
      <c r="AD322" s="7"/>
      <c r="AE322" s="7"/>
      <c r="AF322" s="16"/>
      <c r="AG322" s="16"/>
      <c r="AH322" s="16"/>
      <c r="AI322" s="16"/>
    </row>
    <row r="323" spans="1:35" x14ac:dyDescent="0.2">
      <c r="A323" s="5">
        <v>2021</v>
      </c>
      <c r="B323" s="2" t="s">
        <v>746</v>
      </c>
      <c r="C323" s="2" t="s">
        <v>733</v>
      </c>
      <c r="D323" s="2" t="s">
        <v>665</v>
      </c>
      <c r="E323" s="2">
        <v>0</v>
      </c>
      <c r="F323" s="2">
        <v>0</v>
      </c>
      <c r="G323" s="2">
        <v>0</v>
      </c>
      <c r="H323" s="2">
        <v>878135</v>
      </c>
      <c r="I323" s="2">
        <v>334764412</v>
      </c>
      <c r="J323" s="2">
        <v>25721357</v>
      </c>
      <c r="K323" s="2">
        <v>68942358</v>
      </c>
      <c r="L323" s="2">
        <v>2520478</v>
      </c>
      <c r="M323" s="2">
        <v>3832086</v>
      </c>
      <c r="O323" s="2">
        <v>6484405</v>
      </c>
      <c r="P323" s="2">
        <v>17076</v>
      </c>
      <c r="Q323" s="2">
        <v>1128319</v>
      </c>
      <c r="R323" s="2">
        <v>545181</v>
      </c>
      <c r="S323" s="7">
        <v>70.599999999999994</v>
      </c>
      <c r="T323" s="2">
        <v>0</v>
      </c>
      <c r="U323" s="7">
        <v>0</v>
      </c>
      <c r="V323" s="7">
        <v>0</v>
      </c>
      <c r="W323" s="7">
        <v>0</v>
      </c>
      <c r="X323" s="7">
        <v>0</v>
      </c>
      <c r="Y323" s="7">
        <v>0</v>
      </c>
      <c r="AB323" s="7"/>
      <c r="AC323" s="7"/>
      <c r="AD323" s="7"/>
      <c r="AE323" s="7"/>
      <c r="AF323" s="16"/>
      <c r="AG323" s="16"/>
      <c r="AH323" s="16"/>
      <c r="AI323" s="16"/>
    </row>
    <row r="324" spans="1:35" x14ac:dyDescent="0.2">
      <c r="A324" s="5">
        <v>2021</v>
      </c>
      <c r="B324" s="2" t="s">
        <v>746</v>
      </c>
      <c r="C324" s="2" t="s">
        <v>734</v>
      </c>
      <c r="D324" s="2" t="s">
        <v>665</v>
      </c>
      <c r="E324" s="2">
        <v>0</v>
      </c>
      <c r="F324" s="2">
        <v>0</v>
      </c>
      <c r="G324" s="2">
        <v>0</v>
      </c>
      <c r="H324" s="2">
        <v>855160</v>
      </c>
      <c r="I324" s="2">
        <v>338934649</v>
      </c>
      <c r="J324" s="2">
        <v>10385066</v>
      </c>
      <c r="K324" s="2">
        <v>71010443</v>
      </c>
      <c r="L324" s="2">
        <v>2395776</v>
      </c>
      <c r="M324" s="2">
        <v>4688026</v>
      </c>
      <c r="O324" s="2">
        <v>15043323</v>
      </c>
      <c r="P324" s="2">
        <v>78318</v>
      </c>
      <c r="Q324" s="2">
        <v>1128319</v>
      </c>
      <c r="R324" s="2">
        <v>545181</v>
      </c>
      <c r="S324" s="7">
        <v>74.150000000000006</v>
      </c>
      <c r="T324" s="2">
        <v>0</v>
      </c>
      <c r="U324" s="7">
        <v>0</v>
      </c>
      <c r="V324" s="7">
        <v>0</v>
      </c>
      <c r="W324" s="7">
        <v>0</v>
      </c>
      <c r="X324" s="7">
        <v>0</v>
      </c>
      <c r="Y324" s="7">
        <v>0</v>
      </c>
      <c r="AB324" s="7"/>
      <c r="AC324" s="7"/>
      <c r="AD324" s="7"/>
      <c r="AE324" s="7"/>
      <c r="AF324" s="16"/>
      <c r="AG324" s="16"/>
      <c r="AH324" s="16"/>
      <c r="AI324" s="16"/>
    </row>
    <row r="325" spans="1:35" x14ac:dyDescent="0.2">
      <c r="A325" s="5">
        <v>2021</v>
      </c>
      <c r="B325" s="2" t="s">
        <v>626</v>
      </c>
      <c r="C325" s="2" t="s">
        <v>735</v>
      </c>
      <c r="D325" s="2" t="s">
        <v>665</v>
      </c>
      <c r="E325" s="2">
        <v>0</v>
      </c>
      <c r="F325" s="2">
        <v>0</v>
      </c>
      <c r="G325" s="2">
        <v>0</v>
      </c>
      <c r="H325" s="2">
        <v>2415850</v>
      </c>
      <c r="I325" s="2">
        <v>662932751</v>
      </c>
      <c r="J325" s="2">
        <v>25006031</v>
      </c>
      <c r="K325" s="2">
        <v>136985235</v>
      </c>
      <c r="L325" s="2">
        <v>2319295</v>
      </c>
      <c r="M325" s="2">
        <v>22574923</v>
      </c>
      <c r="N325" s="2">
        <v>1166077</v>
      </c>
      <c r="O325" s="2">
        <v>1061126</v>
      </c>
      <c r="P325" s="2">
        <v>4455746</v>
      </c>
      <c r="Q325" s="2">
        <v>1128319</v>
      </c>
      <c r="S325" s="7">
        <v>71.97</v>
      </c>
      <c r="T325" s="2">
        <v>0</v>
      </c>
      <c r="U325" s="7">
        <v>0</v>
      </c>
      <c r="V325" s="7">
        <v>0</v>
      </c>
      <c r="W325" s="7">
        <v>0</v>
      </c>
      <c r="X325" s="7">
        <v>0</v>
      </c>
      <c r="Y325" s="7">
        <v>0</v>
      </c>
      <c r="AB325" s="7"/>
      <c r="AC325" s="7"/>
      <c r="AD325" s="7"/>
      <c r="AE325" s="7"/>
      <c r="AF325" s="16"/>
      <c r="AG325" s="16"/>
      <c r="AH325" s="16"/>
      <c r="AI325" s="16"/>
    </row>
    <row r="326" spans="1:35" x14ac:dyDescent="0.2">
      <c r="A326" s="5">
        <v>2021</v>
      </c>
      <c r="B326" s="2" t="s">
        <v>626</v>
      </c>
      <c r="C326" s="2" t="s">
        <v>736</v>
      </c>
      <c r="D326" s="2" t="s">
        <v>665</v>
      </c>
      <c r="E326" s="2">
        <v>0</v>
      </c>
      <c r="F326" s="2">
        <v>0</v>
      </c>
      <c r="G326" s="2">
        <v>0</v>
      </c>
      <c r="H326" s="2">
        <v>1710300</v>
      </c>
      <c r="I326" s="2">
        <v>507833489</v>
      </c>
      <c r="J326" s="2">
        <v>35302353</v>
      </c>
      <c r="K326" s="2">
        <v>143530587</v>
      </c>
      <c r="L326" s="2">
        <v>8241319</v>
      </c>
      <c r="M326" s="2">
        <v>6611226</v>
      </c>
      <c r="N326" s="2">
        <v>1166077</v>
      </c>
      <c r="O326" s="2">
        <v>1048382</v>
      </c>
      <c r="P326" s="2">
        <v>2646681</v>
      </c>
      <c r="Q326" s="2">
        <v>1128319</v>
      </c>
      <c r="S326" s="7">
        <v>71.040000000000006</v>
      </c>
      <c r="T326" s="2">
        <v>0</v>
      </c>
      <c r="U326" s="7">
        <v>0</v>
      </c>
      <c r="V326" s="7">
        <v>0</v>
      </c>
      <c r="W326" s="7">
        <v>0</v>
      </c>
      <c r="X326" s="7">
        <v>0</v>
      </c>
      <c r="Y326" s="7">
        <v>0</v>
      </c>
      <c r="AB326" s="7"/>
      <c r="AC326" s="7"/>
      <c r="AD326" s="7"/>
      <c r="AE326" s="7"/>
      <c r="AF326" s="16"/>
      <c r="AG326" s="16"/>
      <c r="AH326" s="16"/>
      <c r="AI326" s="16"/>
    </row>
    <row r="327" spans="1:35" x14ac:dyDescent="0.2">
      <c r="A327" s="5">
        <v>2021</v>
      </c>
      <c r="B327" s="2" t="s">
        <v>626</v>
      </c>
      <c r="C327" s="2" t="s">
        <v>737</v>
      </c>
      <c r="D327" s="2" t="s">
        <v>665</v>
      </c>
      <c r="E327" s="2">
        <v>0</v>
      </c>
      <c r="F327" s="2">
        <v>0</v>
      </c>
      <c r="G327" s="2">
        <v>0</v>
      </c>
      <c r="H327" s="2">
        <v>3058577</v>
      </c>
      <c r="I327" s="2">
        <v>511889989</v>
      </c>
      <c r="K327" s="2">
        <v>176341963</v>
      </c>
      <c r="L327" s="2">
        <v>3490440</v>
      </c>
      <c r="M327" s="2">
        <v>107789549</v>
      </c>
      <c r="N327" s="2">
        <v>13967965</v>
      </c>
      <c r="O327" s="2">
        <v>3056131</v>
      </c>
      <c r="P327" s="2">
        <v>4096422</v>
      </c>
      <c r="Q327" s="2">
        <v>1128319</v>
      </c>
      <c r="S327" s="7">
        <v>68.569999999999993</v>
      </c>
      <c r="T327" s="2">
        <v>0</v>
      </c>
      <c r="U327" s="7">
        <v>0</v>
      </c>
      <c r="V327" s="7">
        <v>0</v>
      </c>
      <c r="W327" s="7">
        <v>0</v>
      </c>
      <c r="X327" s="7">
        <v>0</v>
      </c>
      <c r="Y327" s="7">
        <v>0</v>
      </c>
      <c r="AB327" s="7"/>
      <c r="AC327" s="7"/>
      <c r="AD327" s="7"/>
      <c r="AE327" s="7"/>
      <c r="AF327" s="16"/>
      <c r="AG327" s="16"/>
      <c r="AH327" s="16"/>
      <c r="AI327" s="16"/>
    </row>
    <row r="328" spans="1:35" x14ac:dyDescent="0.2">
      <c r="A328" s="5">
        <v>2021</v>
      </c>
      <c r="B328" s="2" t="s">
        <v>626</v>
      </c>
      <c r="C328" s="2" t="s">
        <v>630</v>
      </c>
      <c r="D328" s="2" t="s">
        <v>665</v>
      </c>
      <c r="E328" s="2">
        <v>0</v>
      </c>
      <c r="F328" s="2">
        <v>0</v>
      </c>
      <c r="G328" s="2">
        <v>0</v>
      </c>
      <c r="H328" s="2">
        <v>1404284</v>
      </c>
      <c r="I328" s="2">
        <v>473147792</v>
      </c>
      <c r="J328" s="2">
        <v>33296918</v>
      </c>
      <c r="L328" s="2">
        <v>9958697</v>
      </c>
      <c r="M328" s="2">
        <v>4376123</v>
      </c>
      <c r="N328" s="2">
        <v>1166077</v>
      </c>
      <c r="O328" s="2">
        <v>1037625</v>
      </c>
      <c r="P328" s="2">
        <v>2544317</v>
      </c>
      <c r="Q328" s="2">
        <v>1128319</v>
      </c>
      <c r="S328" s="7">
        <v>66.400000000000006</v>
      </c>
      <c r="T328" s="2">
        <v>0</v>
      </c>
      <c r="U328" s="7">
        <v>0</v>
      </c>
      <c r="V328" s="7">
        <v>0</v>
      </c>
      <c r="W328" s="7">
        <v>0</v>
      </c>
      <c r="X328" s="7">
        <v>0</v>
      </c>
      <c r="Y328" s="7">
        <v>0</v>
      </c>
      <c r="AB328" s="7"/>
      <c r="AC328" s="7"/>
      <c r="AD328" s="7"/>
      <c r="AE328" s="7"/>
      <c r="AF328" s="16"/>
      <c r="AG328" s="16"/>
      <c r="AH328" s="16"/>
      <c r="AI328" s="16"/>
    </row>
    <row r="329" spans="1:35" x14ac:dyDescent="0.2">
      <c r="A329" s="5">
        <v>2021</v>
      </c>
      <c r="B329" s="2" t="s">
        <v>626</v>
      </c>
      <c r="C329" s="2" t="s">
        <v>738</v>
      </c>
      <c r="D329" s="2" t="s">
        <v>665</v>
      </c>
      <c r="E329" s="2">
        <v>0</v>
      </c>
      <c r="F329" s="2">
        <v>0</v>
      </c>
      <c r="G329" s="2">
        <v>0</v>
      </c>
      <c r="H329" s="2">
        <v>3204500</v>
      </c>
      <c r="I329" s="2">
        <v>663610172</v>
      </c>
      <c r="J329" s="2">
        <v>41536654</v>
      </c>
      <c r="K329" s="2">
        <v>107549464</v>
      </c>
      <c r="L329" s="2">
        <v>1932850</v>
      </c>
      <c r="M329" s="2">
        <v>7411151</v>
      </c>
      <c r="N329" s="2">
        <v>1166077</v>
      </c>
      <c r="O329" s="2">
        <v>13075848</v>
      </c>
      <c r="P329" s="2">
        <v>2244215</v>
      </c>
      <c r="Q329" s="2">
        <v>1128319</v>
      </c>
      <c r="S329" s="7">
        <v>68.930000000000007</v>
      </c>
      <c r="T329" s="2">
        <v>0</v>
      </c>
      <c r="U329" s="7">
        <v>0</v>
      </c>
      <c r="V329" s="7">
        <v>0</v>
      </c>
      <c r="W329" s="7">
        <v>0</v>
      </c>
      <c r="X329" s="7">
        <v>0</v>
      </c>
      <c r="Y329" s="7">
        <v>0</v>
      </c>
      <c r="AB329" s="7"/>
      <c r="AC329" s="7"/>
      <c r="AD329" s="7"/>
      <c r="AE329" s="7"/>
      <c r="AF329" s="16"/>
      <c r="AG329" s="16"/>
      <c r="AH329" s="16"/>
      <c r="AI329" s="16"/>
    </row>
    <row r="330" spans="1:35" x14ac:dyDescent="0.2">
      <c r="A330" s="5">
        <v>2021</v>
      </c>
      <c r="B330" s="2" t="s">
        <v>626</v>
      </c>
      <c r="C330" s="2" t="s">
        <v>739</v>
      </c>
      <c r="D330" s="2" t="s">
        <v>665</v>
      </c>
      <c r="E330" s="2">
        <v>0</v>
      </c>
      <c r="F330" s="2">
        <v>0</v>
      </c>
      <c r="G330" s="2">
        <v>0</v>
      </c>
      <c r="H330" s="2">
        <v>2890679</v>
      </c>
      <c r="I330" s="2">
        <v>448685616</v>
      </c>
      <c r="K330" s="2">
        <v>108840069</v>
      </c>
      <c r="L330" s="2">
        <v>1955256</v>
      </c>
      <c r="M330" s="2">
        <v>5644813</v>
      </c>
      <c r="N330" s="2">
        <v>1166077</v>
      </c>
      <c r="O330" s="2">
        <v>1037625</v>
      </c>
      <c r="P330" s="2">
        <v>3400500</v>
      </c>
      <c r="Q330" s="2">
        <v>1128319</v>
      </c>
      <c r="S330" s="7">
        <v>71.06</v>
      </c>
      <c r="T330" s="2">
        <v>0</v>
      </c>
      <c r="U330" s="7">
        <v>0</v>
      </c>
      <c r="V330" s="7">
        <v>0</v>
      </c>
      <c r="W330" s="7">
        <v>0</v>
      </c>
      <c r="X330" s="7">
        <v>0</v>
      </c>
      <c r="Y330" s="7">
        <v>0</v>
      </c>
      <c r="AB330" s="7"/>
      <c r="AC330" s="7"/>
      <c r="AD330" s="7"/>
      <c r="AE330" s="7"/>
      <c r="AF330" s="16"/>
      <c r="AG330" s="16"/>
      <c r="AH330" s="16"/>
      <c r="AI330" s="16"/>
    </row>
    <row r="331" spans="1:35" x14ac:dyDescent="0.2">
      <c r="A331" s="5">
        <v>2021</v>
      </c>
      <c r="B331" s="2" t="s">
        <v>626</v>
      </c>
      <c r="C331" s="2" t="s">
        <v>740</v>
      </c>
      <c r="D331" s="2" t="s">
        <v>665</v>
      </c>
      <c r="E331" s="2">
        <v>0</v>
      </c>
      <c r="F331" s="2">
        <v>0</v>
      </c>
      <c r="G331" s="2">
        <v>0</v>
      </c>
      <c r="H331" s="2">
        <v>2968643</v>
      </c>
      <c r="I331" s="2">
        <v>510059360</v>
      </c>
      <c r="K331" s="2">
        <v>120306782</v>
      </c>
      <c r="L331" s="2">
        <v>12136675</v>
      </c>
      <c r="M331" s="2">
        <v>243598674</v>
      </c>
      <c r="N331" s="2">
        <v>1191035</v>
      </c>
      <c r="O331" s="2">
        <v>1037625</v>
      </c>
      <c r="P331" s="2">
        <v>8235524</v>
      </c>
      <c r="Q331" s="2">
        <v>1128319</v>
      </c>
      <c r="S331" s="7">
        <v>66.260000000000005</v>
      </c>
      <c r="T331" s="2">
        <v>0</v>
      </c>
      <c r="U331" s="7">
        <v>0</v>
      </c>
      <c r="V331" s="7">
        <v>0</v>
      </c>
      <c r="W331" s="7">
        <v>0</v>
      </c>
      <c r="X331" s="7">
        <v>0</v>
      </c>
      <c r="Y331" s="7">
        <v>0</v>
      </c>
      <c r="AB331" s="7"/>
      <c r="AC331" s="7"/>
      <c r="AD331" s="7"/>
      <c r="AE331" s="7"/>
      <c r="AF331" s="16"/>
      <c r="AG331" s="16"/>
      <c r="AH331" s="16"/>
      <c r="AI331" s="16"/>
    </row>
    <row r="332" spans="1:35" x14ac:dyDescent="0.2">
      <c r="A332" s="5">
        <v>2021</v>
      </c>
      <c r="B332" s="2" t="s">
        <v>626</v>
      </c>
      <c r="C332" s="2" t="s">
        <v>741</v>
      </c>
      <c r="D332" s="2" t="s">
        <v>665</v>
      </c>
      <c r="E332" s="2">
        <v>0</v>
      </c>
      <c r="F332" s="2">
        <v>0</v>
      </c>
      <c r="G332" s="2">
        <v>0</v>
      </c>
      <c r="H332" s="2">
        <v>3131403</v>
      </c>
      <c r="I332" s="2">
        <v>435413331</v>
      </c>
      <c r="J332" s="2">
        <v>39396919</v>
      </c>
      <c r="K332" s="2">
        <v>74614346</v>
      </c>
      <c r="L332" s="2">
        <v>1657878</v>
      </c>
      <c r="M332" s="2">
        <v>6576066</v>
      </c>
      <c r="N332" s="2">
        <v>1166077</v>
      </c>
      <c r="O332" s="2">
        <v>1675010</v>
      </c>
      <c r="P332" s="2">
        <v>7752107</v>
      </c>
      <c r="Q332" s="2">
        <v>1128319</v>
      </c>
      <c r="S332" s="7">
        <v>62.8</v>
      </c>
      <c r="T332" s="2">
        <v>0</v>
      </c>
      <c r="U332" s="7">
        <v>0</v>
      </c>
      <c r="V332" s="7">
        <v>0</v>
      </c>
      <c r="W332" s="7">
        <v>0</v>
      </c>
      <c r="X332" s="7">
        <v>0</v>
      </c>
      <c r="Y332" s="7">
        <v>0</v>
      </c>
      <c r="AB332" s="7"/>
      <c r="AC332" s="7"/>
      <c r="AD332" s="7"/>
      <c r="AE332" s="7"/>
      <c r="AF332" s="16"/>
      <c r="AG332" s="16"/>
      <c r="AH332" s="16"/>
      <c r="AI332" s="16"/>
    </row>
    <row r="333" spans="1:35" x14ac:dyDescent="0.2">
      <c r="A333" s="5">
        <v>2021</v>
      </c>
      <c r="B333" s="2" t="s">
        <v>626</v>
      </c>
      <c r="C333" s="2" t="s">
        <v>742</v>
      </c>
      <c r="D333" s="2" t="s">
        <v>665</v>
      </c>
      <c r="E333" s="2">
        <v>0</v>
      </c>
      <c r="F333" s="2">
        <v>0</v>
      </c>
      <c r="G333" s="2">
        <v>0</v>
      </c>
      <c r="H333" s="2">
        <v>2068515</v>
      </c>
      <c r="I333" s="2">
        <v>586962173</v>
      </c>
      <c r="J333" s="2">
        <v>16983890</v>
      </c>
      <c r="K333" s="2">
        <v>104049516</v>
      </c>
      <c r="L333" s="2">
        <v>1864757</v>
      </c>
      <c r="M333" s="2">
        <v>10431833</v>
      </c>
      <c r="N333" s="2">
        <v>1166077</v>
      </c>
      <c r="O333" s="2">
        <v>1037625</v>
      </c>
      <c r="P333" s="2">
        <v>8011274</v>
      </c>
      <c r="Q333" s="2">
        <v>1128319</v>
      </c>
      <c r="S333" s="7">
        <v>80.650000000000006</v>
      </c>
      <c r="T333" s="2">
        <v>0</v>
      </c>
      <c r="U333" s="7">
        <v>0</v>
      </c>
      <c r="V333" s="7">
        <v>0</v>
      </c>
      <c r="W333" s="7">
        <v>0</v>
      </c>
      <c r="X333" s="7">
        <v>0</v>
      </c>
      <c r="Y333" s="7">
        <v>0</v>
      </c>
      <c r="AB333" s="7"/>
      <c r="AC333" s="7"/>
      <c r="AD333" s="7"/>
      <c r="AE333" s="7"/>
      <c r="AF333" s="16"/>
      <c r="AG333" s="16"/>
      <c r="AH333" s="16"/>
      <c r="AI333" s="16"/>
    </row>
    <row r="334" spans="1:35" x14ac:dyDescent="0.2">
      <c r="A334" s="5">
        <v>2021</v>
      </c>
      <c r="B334" s="2" t="s">
        <v>626</v>
      </c>
      <c r="C334" s="2" t="s">
        <v>743</v>
      </c>
      <c r="D334" s="2" t="s">
        <v>665</v>
      </c>
      <c r="E334" s="2">
        <v>0</v>
      </c>
      <c r="F334" s="2">
        <v>0</v>
      </c>
      <c r="G334" s="2">
        <v>0</v>
      </c>
      <c r="H334" s="2">
        <v>2913661</v>
      </c>
      <c r="I334" s="2">
        <v>415074704</v>
      </c>
      <c r="K334" s="2">
        <v>195284321</v>
      </c>
      <c r="L334" s="2">
        <v>1403939</v>
      </c>
      <c r="M334" s="2">
        <v>5718637</v>
      </c>
      <c r="N334" s="2">
        <v>1166077</v>
      </c>
      <c r="O334" s="2">
        <v>1189378</v>
      </c>
      <c r="P334" s="2">
        <v>3023261</v>
      </c>
      <c r="Q334" s="2">
        <v>1128319</v>
      </c>
      <c r="S334" s="7">
        <v>67.78</v>
      </c>
      <c r="T334" s="2">
        <v>0</v>
      </c>
      <c r="U334" s="7">
        <v>0</v>
      </c>
      <c r="V334" s="7">
        <v>0</v>
      </c>
      <c r="W334" s="7">
        <v>0</v>
      </c>
      <c r="X334" s="7">
        <v>0</v>
      </c>
      <c r="Y334" s="7">
        <v>0</v>
      </c>
      <c r="AB334" s="7"/>
      <c r="AC334" s="7"/>
      <c r="AD334" s="7"/>
      <c r="AE334" s="7"/>
      <c r="AF334" s="16"/>
      <c r="AG334" s="16"/>
      <c r="AH334" s="16"/>
      <c r="AI334" s="16"/>
    </row>
    <row r="335" spans="1:35" x14ac:dyDescent="0.2">
      <c r="A335" s="5">
        <v>2021</v>
      </c>
      <c r="B335" s="2" t="s">
        <v>626</v>
      </c>
      <c r="C335" s="2" t="s">
        <v>744</v>
      </c>
      <c r="D335" s="2" t="s">
        <v>665</v>
      </c>
      <c r="E335" s="2">
        <v>0</v>
      </c>
      <c r="F335" s="2">
        <v>0</v>
      </c>
      <c r="G335" s="2">
        <v>0</v>
      </c>
      <c r="H335" s="2">
        <v>2916433</v>
      </c>
      <c r="I335" s="2">
        <v>478060116</v>
      </c>
      <c r="K335" s="2">
        <v>176221606</v>
      </c>
      <c r="L335" s="2">
        <v>1507319</v>
      </c>
      <c r="M335" s="2">
        <v>6033108</v>
      </c>
      <c r="N335" s="2">
        <v>1166077</v>
      </c>
      <c r="O335" s="2">
        <v>1037625</v>
      </c>
      <c r="P335" s="2">
        <v>2672936</v>
      </c>
      <c r="Q335" s="2">
        <v>1128319</v>
      </c>
      <c r="S335" s="7">
        <v>67.040000000000006</v>
      </c>
      <c r="T335" s="2">
        <v>0</v>
      </c>
      <c r="U335" s="7">
        <v>0</v>
      </c>
      <c r="V335" s="7">
        <v>0</v>
      </c>
      <c r="W335" s="7">
        <v>0</v>
      </c>
      <c r="X335" s="7">
        <v>0</v>
      </c>
      <c r="Y335" s="7">
        <v>0</v>
      </c>
      <c r="AB335" s="7"/>
      <c r="AC335" s="7"/>
      <c r="AD335" s="7"/>
      <c r="AE335" s="7"/>
      <c r="AF335" s="16"/>
      <c r="AG335" s="16"/>
      <c r="AH335" s="16"/>
      <c r="AI335" s="16"/>
    </row>
    <row r="336" spans="1:35" x14ac:dyDescent="0.2">
      <c r="A336" s="5">
        <v>2021</v>
      </c>
      <c r="B336" s="2" t="s">
        <v>626</v>
      </c>
      <c r="C336" s="2" t="s">
        <v>745</v>
      </c>
      <c r="D336" s="2" t="s">
        <v>665</v>
      </c>
      <c r="E336" s="2">
        <v>0</v>
      </c>
      <c r="F336" s="2">
        <v>0</v>
      </c>
      <c r="G336" s="2">
        <v>0</v>
      </c>
      <c r="H336" s="2">
        <v>2019485</v>
      </c>
      <c r="I336" s="2">
        <v>327486558</v>
      </c>
      <c r="K336" s="2">
        <v>64829871</v>
      </c>
      <c r="M336" s="2">
        <v>5013332</v>
      </c>
      <c r="N336" s="2">
        <v>1166077</v>
      </c>
      <c r="O336" s="2">
        <v>1037625</v>
      </c>
      <c r="P336" s="2">
        <v>2843621</v>
      </c>
      <c r="Q336" s="2">
        <v>1128319</v>
      </c>
      <c r="S336" s="7">
        <v>70.06</v>
      </c>
      <c r="T336" s="2">
        <v>0</v>
      </c>
      <c r="U336" s="7">
        <v>0</v>
      </c>
      <c r="V336" s="7">
        <v>0</v>
      </c>
      <c r="W336" s="7">
        <v>0</v>
      </c>
      <c r="X336" s="7">
        <v>0</v>
      </c>
      <c r="Y336" s="7">
        <v>0</v>
      </c>
      <c r="AB336" s="7"/>
      <c r="AC336" s="7"/>
      <c r="AD336" s="7"/>
      <c r="AE336" s="7"/>
      <c r="AF336" s="16"/>
      <c r="AG336" s="16"/>
      <c r="AH336" s="16"/>
      <c r="AI336" s="16"/>
    </row>
    <row r="337" spans="1:35" x14ac:dyDescent="0.2">
      <c r="A337" s="5">
        <v>2021</v>
      </c>
      <c r="B337" s="2" t="s">
        <v>626</v>
      </c>
      <c r="C337" s="2" t="s">
        <v>748</v>
      </c>
      <c r="D337" s="2" t="s">
        <v>665</v>
      </c>
      <c r="E337" s="2">
        <v>0</v>
      </c>
      <c r="F337" s="2">
        <v>0</v>
      </c>
      <c r="G337" s="2">
        <v>0</v>
      </c>
      <c r="H337" s="2">
        <v>2039334</v>
      </c>
      <c r="I337" s="2">
        <v>355097234</v>
      </c>
      <c r="K337" s="2">
        <v>142947613</v>
      </c>
      <c r="M337" s="2">
        <v>8139859</v>
      </c>
      <c r="N337" s="2">
        <v>1166077</v>
      </c>
      <c r="O337" s="2">
        <v>1037625</v>
      </c>
      <c r="P337" s="2">
        <v>2215725</v>
      </c>
      <c r="Q337" s="2">
        <v>1128319</v>
      </c>
      <c r="S337" s="7">
        <v>68.91</v>
      </c>
      <c r="T337" s="2">
        <v>0</v>
      </c>
      <c r="U337" s="7">
        <v>0</v>
      </c>
      <c r="V337" s="7">
        <v>0</v>
      </c>
      <c r="W337" s="7">
        <v>0</v>
      </c>
      <c r="X337" s="7">
        <v>0</v>
      </c>
      <c r="Y337" s="7">
        <v>0</v>
      </c>
      <c r="AB337" s="7"/>
      <c r="AC337" s="7"/>
      <c r="AD337" s="7"/>
      <c r="AE337" s="7"/>
      <c r="AF337" s="16"/>
      <c r="AG337" s="16"/>
      <c r="AH337" s="16"/>
      <c r="AI337" s="16"/>
    </row>
    <row r="338" spans="1:35" x14ac:dyDescent="0.2">
      <c r="A338" s="5">
        <v>2021</v>
      </c>
      <c r="B338" s="2" t="s">
        <v>746</v>
      </c>
      <c r="C338" s="2" t="s">
        <v>725</v>
      </c>
      <c r="D338" s="2" t="s">
        <v>673</v>
      </c>
      <c r="E338" s="2">
        <v>5722386</v>
      </c>
      <c r="F338" s="2">
        <v>0</v>
      </c>
      <c r="G338" s="2">
        <v>0</v>
      </c>
      <c r="H338" s="2">
        <v>58489219</v>
      </c>
      <c r="S338" s="2"/>
      <c r="T338" s="2">
        <v>0</v>
      </c>
      <c r="U338" s="7">
        <v>11.53</v>
      </c>
      <c r="V338" s="7">
        <v>5.96</v>
      </c>
      <c r="W338" s="7">
        <v>0</v>
      </c>
      <c r="X338" s="7">
        <v>0</v>
      </c>
      <c r="Y338" s="7">
        <v>0</v>
      </c>
      <c r="AB338" s="7">
        <v>25.67</v>
      </c>
      <c r="AC338" s="7">
        <v>104.1</v>
      </c>
      <c r="AD338" s="7">
        <v>102.02</v>
      </c>
      <c r="AE338" s="7">
        <v>117</v>
      </c>
      <c r="AF338" s="16">
        <v>93.08</v>
      </c>
      <c r="AG338" s="16">
        <v>69.11</v>
      </c>
      <c r="AH338" s="16">
        <v>70.98</v>
      </c>
      <c r="AI338" s="16"/>
    </row>
    <row r="339" spans="1:35" x14ac:dyDescent="0.2">
      <c r="A339" s="5">
        <v>2021</v>
      </c>
      <c r="B339" s="2" t="s">
        <v>746</v>
      </c>
      <c r="C339" s="2" t="s">
        <v>726</v>
      </c>
      <c r="D339" s="2" t="s">
        <v>673</v>
      </c>
      <c r="E339" s="2">
        <v>12708172</v>
      </c>
      <c r="F339" s="2">
        <v>0</v>
      </c>
      <c r="G339" s="2">
        <v>0</v>
      </c>
      <c r="H339" s="2">
        <v>104515285</v>
      </c>
      <c r="S339" s="2"/>
      <c r="T339" s="2">
        <v>0</v>
      </c>
      <c r="U339" s="7">
        <v>14.15</v>
      </c>
      <c r="V339" s="7">
        <v>7.42</v>
      </c>
      <c r="W339" s="7">
        <v>0</v>
      </c>
      <c r="X339" s="7">
        <v>0</v>
      </c>
      <c r="Y339" s="7">
        <v>0</v>
      </c>
      <c r="AB339" s="7">
        <v>38.47</v>
      </c>
      <c r="AC339" s="7">
        <v>103.12</v>
      </c>
      <c r="AD339" s="7">
        <v>100.19</v>
      </c>
      <c r="AE339" s="7">
        <v>111.93</v>
      </c>
      <c r="AF339" s="16">
        <v>91.72</v>
      </c>
      <c r="AG339" s="16">
        <v>59.33</v>
      </c>
      <c r="AH339" s="16">
        <v>57.68</v>
      </c>
      <c r="AI339" s="16"/>
    </row>
    <row r="340" spans="1:35" x14ac:dyDescent="0.2">
      <c r="A340" s="5">
        <v>2021</v>
      </c>
      <c r="B340" s="2" t="s">
        <v>746</v>
      </c>
      <c r="C340" s="2" t="s">
        <v>727</v>
      </c>
      <c r="D340" s="2" t="s">
        <v>673</v>
      </c>
      <c r="E340" s="2">
        <v>6360234</v>
      </c>
      <c r="F340" s="2">
        <v>0</v>
      </c>
      <c r="G340" s="2">
        <v>0</v>
      </c>
      <c r="H340" s="2">
        <v>54159833</v>
      </c>
      <c r="S340" s="2"/>
      <c r="T340" s="2">
        <v>0</v>
      </c>
      <c r="U340" s="7">
        <v>12.47</v>
      </c>
      <c r="V340" s="7">
        <v>7.5</v>
      </c>
      <c r="W340" s="7">
        <v>0</v>
      </c>
      <c r="X340" s="7">
        <v>0</v>
      </c>
      <c r="Y340" s="7">
        <v>0</v>
      </c>
      <c r="AB340" s="7">
        <v>20.45</v>
      </c>
      <c r="AC340" s="7">
        <v>103.12</v>
      </c>
      <c r="AD340" s="7">
        <v>103.22</v>
      </c>
      <c r="AE340" s="7">
        <v>81.97</v>
      </c>
      <c r="AF340" s="16">
        <v>92.78</v>
      </c>
      <c r="AG340" s="16">
        <v>77.48</v>
      </c>
      <c r="AH340" s="16">
        <v>56.96</v>
      </c>
      <c r="AI340" s="16"/>
    </row>
    <row r="341" spans="1:35" x14ac:dyDescent="0.2">
      <c r="A341" s="5">
        <v>2021</v>
      </c>
      <c r="B341" s="2" t="s">
        <v>746</v>
      </c>
      <c r="C341" s="2" t="s">
        <v>394</v>
      </c>
      <c r="D341" s="2" t="s">
        <v>673</v>
      </c>
      <c r="E341" s="2">
        <v>9700305</v>
      </c>
      <c r="F341" s="2">
        <v>0</v>
      </c>
      <c r="G341" s="2">
        <v>0</v>
      </c>
      <c r="H341" s="2">
        <v>37889307</v>
      </c>
      <c r="S341" s="2"/>
      <c r="T341" s="2">
        <v>0</v>
      </c>
      <c r="U341" s="7">
        <v>12.62</v>
      </c>
      <c r="V341" s="7">
        <v>7.38</v>
      </c>
      <c r="W341" s="7">
        <v>0</v>
      </c>
      <c r="X341" s="7">
        <v>0</v>
      </c>
      <c r="Y341" s="7">
        <v>0</v>
      </c>
      <c r="AB341" s="7">
        <v>34.090000000000003</v>
      </c>
      <c r="AC341" s="7">
        <v>111.15</v>
      </c>
      <c r="AD341" s="7">
        <v>105.65</v>
      </c>
      <c r="AE341" s="7">
        <v>130.16999999999999</v>
      </c>
      <c r="AF341" s="16">
        <v>95.76</v>
      </c>
      <c r="AG341" s="16">
        <v>70.67</v>
      </c>
      <c r="AH341" s="16">
        <v>76.86</v>
      </c>
      <c r="AI341" s="16"/>
    </row>
    <row r="342" spans="1:35" x14ac:dyDescent="0.2">
      <c r="A342" s="5">
        <v>2021</v>
      </c>
      <c r="B342" s="2" t="s">
        <v>746</v>
      </c>
      <c r="C342" s="2" t="s">
        <v>395</v>
      </c>
      <c r="D342" s="2" t="s">
        <v>673</v>
      </c>
      <c r="E342" s="2">
        <v>25043006</v>
      </c>
      <c r="F342" s="2">
        <v>0</v>
      </c>
      <c r="G342" s="2">
        <v>0</v>
      </c>
      <c r="H342" s="2">
        <v>96105944</v>
      </c>
      <c r="S342" s="2"/>
      <c r="T342" s="2">
        <v>0</v>
      </c>
      <c r="U342" s="7">
        <v>14.16</v>
      </c>
      <c r="V342" s="7">
        <v>5.94</v>
      </c>
      <c r="W342" s="7">
        <v>0</v>
      </c>
      <c r="X342" s="7">
        <v>0</v>
      </c>
      <c r="Y342" s="7">
        <v>0</v>
      </c>
      <c r="AB342" s="7">
        <v>39.6</v>
      </c>
      <c r="AC342" s="7">
        <v>105.21</v>
      </c>
      <c r="AD342" s="7">
        <v>109.7</v>
      </c>
      <c r="AE342" s="7">
        <v>106.63</v>
      </c>
      <c r="AF342" s="16">
        <v>93.44</v>
      </c>
      <c r="AG342" s="16">
        <v>69.37</v>
      </c>
      <c r="AH342" s="16">
        <v>62.91</v>
      </c>
      <c r="AI342" s="16"/>
    </row>
    <row r="343" spans="1:35" x14ac:dyDescent="0.2">
      <c r="A343" s="5">
        <v>2021</v>
      </c>
      <c r="B343" s="2" t="s">
        <v>746</v>
      </c>
      <c r="C343" s="2" t="s">
        <v>747</v>
      </c>
      <c r="D343" s="2" t="s">
        <v>673</v>
      </c>
      <c r="E343" s="2">
        <v>21375736</v>
      </c>
      <c r="F343" s="2">
        <v>0</v>
      </c>
      <c r="G343" s="2">
        <v>0</v>
      </c>
      <c r="H343" s="2">
        <v>40468495</v>
      </c>
      <c r="S343" s="2"/>
      <c r="T343" s="2">
        <v>0</v>
      </c>
      <c r="U343" s="7">
        <v>12.59</v>
      </c>
      <c r="V343" s="7">
        <v>9.56</v>
      </c>
      <c r="W343" s="7">
        <v>0</v>
      </c>
      <c r="X343" s="7">
        <v>0</v>
      </c>
      <c r="Y343" s="7">
        <v>0</v>
      </c>
      <c r="AB343" s="7">
        <v>70.09</v>
      </c>
      <c r="AC343" s="7">
        <v>104.21</v>
      </c>
      <c r="AD343" s="7">
        <v>100.27</v>
      </c>
      <c r="AE343" s="7">
        <v>112.44</v>
      </c>
      <c r="AF343" s="16">
        <v>94.58</v>
      </c>
      <c r="AG343" s="16">
        <v>79.400000000000006</v>
      </c>
      <c r="AH343" s="16">
        <v>75.11</v>
      </c>
      <c r="AI343" s="16"/>
    </row>
    <row r="344" spans="1:35" x14ac:dyDescent="0.2">
      <c r="A344" s="5">
        <v>2021</v>
      </c>
      <c r="B344" s="2" t="s">
        <v>746</v>
      </c>
      <c r="C344" s="2" t="s">
        <v>728</v>
      </c>
      <c r="D344" s="2" t="s">
        <v>673</v>
      </c>
      <c r="E344" s="2">
        <v>25957521</v>
      </c>
      <c r="F344" s="2">
        <v>0</v>
      </c>
      <c r="G344" s="2">
        <v>0</v>
      </c>
      <c r="H344" s="2">
        <v>72088651</v>
      </c>
      <c r="S344" s="2"/>
      <c r="T344" s="2">
        <v>0</v>
      </c>
      <c r="U344" s="7">
        <v>12.83</v>
      </c>
      <c r="V344" s="7">
        <v>6.49</v>
      </c>
      <c r="W344" s="7">
        <v>0</v>
      </c>
      <c r="X344" s="7">
        <v>0</v>
      </c>
      <c r="Y344" s="7">
        <v>0</v>
      </c>
      <c r="AB344" s="7">
        <v>20.87</v>
      </c>
      <c r="AC344" s="7">
        <v>99.08</v>
      </c>
      <c r="AD344" s="7">
        <v>101.15</v>
      </c>
      <c r="AE344" s="7">
        <v>112.11</v>
      </c>
      <c r="AF344" s="16">
        <v>87.66</v>
      </c>
      <c r="AG344" s="16">
        <v>63.85</v>
      </c>
      <c r="AH344" s="16">
        <v>63.97</v>
      </c>
      <c r="AI344" s="16"/>
    </row>
    <row r="345" spans="1:35" x14ac:dyDescent="0.2">
      <c r="A345" s="5">
        <v>2021</v>
      </c>
      <c r="B345" s="2" t="s">
        <v>746</v>
      </c>
      <c r="C345" s="2" t="s">
        <v>398</v>
      </c>
      <c r="D345" s="2" t="s">
        <v>673</v>
      </c>
      <c r="E345" s="2">
        <v>11392355</v>
      </c>
      <c r="F345" s="2">
        <v>0</v>
      </c>
      <c r="G345" s="2">
        <v>0</v>
      </c>
      <c r="H345" s="2">
        <v>33677615</v>
      </c>
      <c r="S345" s="2"/>
      <c r="T345" s="2">
        <v>0</v>
      </c>
      <c r="U345" s="7">
        <v>14.21</v>
      </c>
      <c r="V345" s="7">
        <v>8.5500000000000007</v>
      </c>
      <c r="W345" s="7">
        <v>0</v>
      </c>
      <c r="X345" s="7">
        <v>0</v>
      </c>
      <c r="Y345" s="7">
        <v>0</v>
      </c>
      <c r="AB345" s="7">
        <v>28.13</v>
      </c>
      <c r="AC345" s="7">
        <v>102.01</v>
      </c>
      <c r="AD345" s="7">
        <v>102.28</v>
      </c>
      <c r="AE345" s="7">
        <v>113.76</v>
      </c>
      <c r="AF345" s="16">
        <v>90.79</v>
      </c>
      <c r="AG345" s="16">
        <v>65.84</v>
      </c>
      <c r="AH345" s="16">
        <v>64.55</v>
      </c>
      <c r="AI345" s="16"/>
    </row>
    <row r="346" spans="1:35" x14ac:dyDescent="0.2">
      <c r="A346" s="5">
        <v>2021</v>
      </c>
      <c r="B346" s="2" t="s">
        <v>746</v>
      </c>
      <c r="C346" s="2" t="s">
        <v>729</v>
      </c>
      <c r="D346" s="2" t="s">
        <v>673</v>
      </c>
      <c r="E346" s="2">
        <v>11617714</v>
      </c>
      <c r="F346" s="2">
        <v>0</v>
      </c>
      <c r="G346" s="2">
        <v>0</v>
      </c>
      <c r="H346" s="2">
        <v>56840597</v>
      </c>
      <c r="S346" s="2"/>
      <c r="T346" s="2">
        <v>0</v>
      </c>
      <c r="U346" s="7">
        <v>12.92</v>
      </c>
      <c r="V346" s="7">
        <v>8.08</v>
      </c>
      <c r="W346" s="7">
        <v>0</v>
      </c>
      <c r="X346" s="7">
        <v>0</v>
      </c>
      <c r="Y346" s="7">
        <v>0</v>
      </c>
      <c r="AB346" s="7">
        <v>31.17</v>
      </c>
      <c r="AC346" s="7">
        <v>99.45</v>
      </c>
      <c r="AD346" s="7">
        <v>103.88</v>
      </c>
      <c r="AE346" s="7">
        <v>117.04</v>
      </c>
      <c r="AF346" s="16">
        <v>89.07</v>
      </c>
      <c r="AG346" s="16">
        <v>68.38</v>
      </c>
      <c r="AH346" s="16">
        <v>64.59</v>
      </c>
      <c r="AI346" s="16"/>
    </row>
    <row r="347" spans="1:35" x14ac:dyDescent="0.2">
      <c r="A347" s="5">
        <v>2021</v>
      </c>
      <c r="B347" s="2" t="s">
        <v>746</v>
      </c>
      <c r="C347" s="2" t="s">
        <v>730</v>
      </c>
      <c r="D347" s="2" t="s">
        <v>673</v>
      </c>
      <c r="E347" s="2">
        <v>14674266</v>
      </c>
      <c r="F347" s="2">
        <v>0</v>
      </c>
      <c r="G347" s="2">
        <v>0</v>
      </c>
      <c r="H347" s="2">
        <v>23117401</v>
      </c>
      <c r="S347" s="2"/>
      <c r="T347" s="2">
        <v>0</v>
      </c>
      <c r="U347" s="7">
        <v>11.86</v>
      </c>
      <c r="V347" s="7">
        <v>8.0399999999999991</v>
      </c>
      <c r="W347" s="7">
        <v>0</v>
      </c>
      <c r="X347" s="7">
        <v>0</v>
      </c>
      <c r="Y347" s="7">
        <v>0</v>
      </c>
      <c r="AB347" s="7">
        <v>20.66</v>
      </c>
      <c r="AC347" s="7">
        <v>100.51</v>
      </c>
      <c r="AD347" s="7">
        <v>107.07</v>
      </c>
      <c r="AE347" s="7">
        <v>89.98</v>
      </c>
      <c r="AF347" s="16">
        <v>89.2</v>
      </c>
      <c r="AG347" s="16">
        <v>75.87</v>
      </c>
      <c r="AH347" s="16">
        <v>62.28</v>
      </c>
      <c r="AI347" s="16"/>
    </row>
    <row r="348" spans="1:35" x14ac:dyDescent="0.2">
      <c r="A348" s="5">
        <v>2021</v>
      </c>
      <c r="B348" s="2" t="s">
        <v>746</v>
      </c>
      <c r="C348" s="2" t="s">
        <v>401</v>
      </c>
      <c r="D348" s="2" t="s">
        <v>673</v>
      </c>
      <c r="E348" s="2">
        <v>10997141</v>
      </c>
      <c r="F348" s="2">
        <v>0</v>
      </c>
      <c r="G348" s="2">
        <v>0</v>
      </c>
      <c r="H348" s="2">
        <v>31258780</v>
      </c>
      <c r="S348" s="2"/>
      <c r="T348" s="2">
        <v>0</v>
      </c>
      <c r="U348" s="7">
        <v>12.88</v>
      </c>
      <c r="V348" s="7">
        <v>6.67</v>
      </c>
      <c r="W348" s="7">
        <v>0</v>
      </c>
      <c r="X348" s="7">
        <v>0</v>
      </c>
      <c r="Y348" s="7">
        <v>0</v>
      </c>
      <c r="AB348" s="7">
        <v>35.799999999999997</v>
      </c>
      <c r="AC348" s="7">
        <v>94.35</v>
      </c>
      <c r="AD348" s="7">
        <v>106.99</v>
      </c>
      <c r="AE348" s="7">
        <v>115.67</v>
      </c>
      <c r="AF348" s="16">
        <v>84.15</v>
      </c>
      <c r="AG348" s="16">
        <v>68.260000000000005</v>
      </c>
      <c r="AH348" s="16">
        <v>75.430000000000007</v>
      </c>
      <c r="AI348" s="16"/>
    </row>
    <row r="349" spans="1:35" x14ac:dyDescent="0.2">
      <c r="A349" s="5">
        <v>2021</v>
      </c>
      <c r="B349" s="2" t="s">
        <v>746</v>
      </c>
      <c r="C349" s="2" t="s">
        <v>731</v>
      </c>
      <c r="D349" s="2" t="s">
        <v>673</v>
      </c>
      <c r="E349" s="2">
        <v>20591724</v>
      </c>
      <c r="F349" s="2">
        <v>0</v>
      </c>
      <c r="G349" s="2">
        <v>0</v>
      </c>
      <c r="H349" s="2">
        <v>25066680</v>
      </c>
      <c r="S349" s="2"/>
      <c r="T349" s="2">
        <v>0</v>
      </c>
      <c r="U349" s="7">
        <v>12.17</v>
      </c>
      <c r="V349" s="7">
        <v>7.82</v>
      </c>
      <c r="W349" s="7">
        <v>0</v>
      </c>
      <c r="X349" s="7">
        <v>0</v>
      </c>
      <c r="Y349" s="7">
        <v>0</v>
      </c>
      <c r="AB349" s="7">
        <v>75.290000000000006</v>
      </c>
      <c r="AC349" s="7">
        <v>107.19</v>
      </c>
      <c r="AD349" s="7">
        <v>104.59</v>
      </c>
      <c r="AE349" s="7">
        <v>143.34</v>
      </c>
      <c r="AF349" s="16">
        <v>92.81</v>
      </c>
      <c r="AG349" s="16">
        <v>69.930000000000007</v>
      </c>
      <c r="AH349" s="16">
        <v>91.25</v>
      </c>
      <c r="AI349" s="16"/>
    </row>
    <row r="350" spans="1:35" x14ac:dyDescent="0.2">
      <c r="A350" s="5">
        <v>2021</v>
      </c>
      <c r="B350" s="2" t="s">
        <v>746</v>
      </c>
      <c r="C350" s="2" t="s">
        <v>732</v>
      </c>
      <c r="D350" s="2" t="s">
        <v>673</v>
      </c>
      <c r="E350" s="2">
        <v>20792964</v>
      </c>
      <c r="F350" s="2">
        <v>0</v>
      </c>
      <c r="G350" s="2">
        <v>0</v>
      </c>
      <c r="H350" s="2">
        <v>38193959</v>
      </c>
      <c r="S350" s="2"/>
      <c r="T350" s="2">
        <v>0</v>
      </c>
      <c r="U350" s="7">
        <v>12.43</v>
      </c>
      <c r="V350" s="7">
        <v>8.36</v>
      </c>
      <c r="W350" s="7">
        <v>0</v>
      </c>
      <c r="X350" s="7">
        <v>0</v>
      </c>
      <c r="Y350" s="7">
        <v>0</v>
      </c>
      <c r="AB350" s="7">
        <v>63.84</v>
      </c>
      <c r="AC350" s="7">
        <v>102.55</v>
      </c>
      <c r="AD350" s="7">
        <v>101.43</v>
      </c>
      <c r="AE350" s="7">
        <v>99.66</v>
      </c>
      <c r="AF350" s="16">
        <v>91.86</v>
      </c>
      <c r="AG350" s="16">
        <v>65.709999999999994</v>
      </c>
      <c r="AH350" s="16">
        <v>56.91</v>
      </c>
      <c r="AI350" s="16"/>
    </row>
    <row r="351" spans="1:35" x14ac:dyDescent="0.2">
      <c r="A351" s="5">
        <v>2021</v>
      </c>
      <c r="B351" s="2" t="s">
        <v>746</v>
      </c>
      <c r="C351" s="2" t="s">
        <v>733</v>
      </c>
      <c r="D351" s="2" t="s">
        <v>673</v>
      </c>
      <c r="E351" s="2">
        <v>20332574</v>
      </c>
      <c r="F351" s="2">
        <v>0</v>
      </c>
      <c r="G351" s="2">
        <v>0</v>
      </c>
      <c r="H351" s="2">
        <v>19225679</v>
      </c>
      <c r="S351" s="2"/>
      <c r="T351" s="2">
        <v>0</v>
      </c>
      <c r="U351" s="7">
        <v>11.86</v>
      </c>
      <c r="V351" s="7">
        <v>7.43</v>
      </c>
      <c r="W351" s="7">
        <v>0</v>
      </c>
      <c r="X351" s="7">
        <v>0</v>
      </c>
      <c r="Y351" s="7">
        <v>0</v>
      </c>
      <c r="AB351" s="7">
        <v>43.67</v>
      </c>
      <c r="AC351" s="7">
        <v>101.65</v>
      </c>
      <c r="AD351" s="7">
        <v>101.88</v>
      </c>
      <c r="AE351" s="7">
        <v>121.4</v>
      </c>
      <c r="AF351" s="16">
        <v>89.23</v>
      </c>
      <c r="AG351" s="16">
        <v>65.83</v>
      </c>
      <c r="AH351" s="16">
        <v>68.61</v>
      </c>
      <c r="AI351" s="16"/>
    </row>
    <row r="352" spans="1:35" x14ac:dyDescent="0.2">
      <c r="A352" s="5">
        <v>2021</v>
      </c>
      <c r="B352" s="2" t="s">
        <v>746</v>
      </c>
      <c r="C352" s="2" t="s">
        <v>734</v>
      </c>
      <c r="D352" s="2" t="s">
        <v>673</v>
      </c>
      <c r="E352" s="2">
        <v>18810660</v>
      </c>
      <c r="F352" s="2">
        <v>0</v>
      </c>
      <c r="G352" s="2">
        <v>0</v>
      </c>
      <c r="H352" s="2">
        <v>17946860</v>
      </c>
      <c r="S352" s="2"/>
      <c r="T352" s="2">
        <v>0</v>
      </c>
      <c r="U352" s="7">
        <v>12.3</v>
      </c>
      <c r="V352" s="7">
        <v>8.64</v>
      </c>
      <c r="W352" s="7">
        <v>0</v>
      </c>
      <c r="X352" s="7">
        <v>0</v>
      </c>
      <c r="Y352" s="7">
        <v>0</v>
      </c>
      <c r="AB352" s="7">
        <v>43.67</v>
      </c>
      <c r="AC352" s="7">
        <v>99.29</v>
      </c>
      <c r="AD352" s="7">
        <v>101.8</v>
      </c>
      <c r="AE352" s="7">
        <v>88.91</v>
      </c>
      <c r="AF352" s="16">
        <v>87.43</v>
      </c>
      <c r="AG352" s="16">
        <v>73.81</v>
      </c>
      <c r="AH352" s="16">
        <v>63.52</v>
      </c>
      <c r="AI352" s="16"/>
    </row>
    <row r="353" spans="1:35" x14ac:dyDescent="0.2">
      <c r="A353" s="5">
        <v>2021</v>
      </c>
      <c r="B353" s="2" t="s">
        <v>626</v>
      </c>
      <c r="C353" s="2" t="s">
        <v>735</v>
      </c>
      <c r="D353" s="2" t="s">
        <v>673</v>
      </c>
      <c r="E353" s="2">
        <v>7679672</v>
      </c>
      <c r="F353" s="2">
        <v>0</v>
      </c>
      <c r="G353" s="2">
        <v>0</v>
      </c>
      <c r="H353" s="2">
        <v>23254836</v>
      </c>
      <c r="S353" s="2"/>
      <c r="T353" s="2">
        <v>0</v>
      </c>
      <c r="U353" s="7">
        <v>14.63</v>
      </c>
      <c r="V353" s="7">
        <v>7.78</v>
      </c>
      <c r="W353" s="7">
        <v>0</v>
      </c>
      <c r="X353" s="7">
        <v>0</v>
      </c>
      <c r="Y353" s="7">
        <v>0</v>
      </c>
      <c r="AB353" s="7">
        <v>35.729999999999997</v>
      </c>
      <c r="AC353" s="7">
        <v>91.7</v>
      </c>
      <c r="AD353" s="7">
        <v>103.01</v>
      </c>
      <c r="AE353" s="7">
        <v>121.61</v>
      </c>
      <c r="AF353" s="16">
        <v>80.87</v>
      </c>
      <c r="AG353" s="16">
        <v>70.760000000000005</v>
      </c>
      <c r="AH353" s="16">
        <v>79.34</v>
      </c>
      <c r="AI353" s="16"/>
    </row>
    <row r="354" spans="1:35" x14ac:dyDescent="0.2">
      <c r="A354" s="5">
        <v>2021</v>
      </c>
      <c r="B354" s="2" t="s">
        <v>626</v>
      </c>
      <c r="C354" s="2" t="s">
        <v>736</v>
      </c>
      <c r="D354" s="2" t="s">
        <v>673</v>
      </c>
      <c r="E354" s="2">
        <v>26017713</v>
      </c>
      <c r="F354" s="2">
        <v>0</v>
      </c>
      <c r="G354" s="2">
        <v>0</v>
      </c>
      <c r="H354" s="2">
        <v>30747708</v>
      </c>
      <c r="S354" s="2"/>
      <c r="T354" s="2">
        <v>0</v>
      </c>
      <c r="U354" s="7">
        <v>13.66</v>
      </c>
      <c r="V354" s="7">
        <v>7.26</v>
      </c>
      <c r="W354" s="7">
        <v>0</v>
      </c>
      <c r="X354" s="7">
        <v>0</v>
      </c>
      <c r="Y354" s="7">
        <v>0</v>
      </c>
      <c r="AB354" s="7">
        <v>10.54</v>
      </c>
      <c r="AC354" s="7">
        <v>96.21</v>
      </c>
      <c r="AD354" s="7">
        <v>103.86</v>
      </c>
      <c r="AE354" s="7">
        <v>89.8</v>
      </c>
      <c r="AF354" s="16">
        <v>82.95</v>
      </c>
      <c r="AG354" s="16">
        <v>72.09</v>
      </c>
      <c r="AH354" s="16">
        <v>59.93</v>
      </c>
      <c r="AI354" s="16"/>
    </row>
    <row r="355" spans="1:35" x14ac:dyDescent="0.2">
      <c r="A355" s="5">
        <v>2021</v>
      </c>
      <c r="B355" s="2" t="s">
        <v>626</v>
      </c>
      <c r="C355" s="2" t="s">
        <v>737</v>
      </c>
      <c r="D355" s="2" t="s">
        <v>673</v>
      </c>
      <c r="E355" s="2">
        <v>17442539</v>
      </c>
      <c r="F355" s="2">
        <v>0</v>
      </c>
      <c r="G355" s="2">
        <v>0</v>
      </c>
      <c r="H355" s="2">
        <v>40659202</v>
      </c>
      <c r="S355" s="2"/>
      <c r="T355" s="2">
        <v>0</v>
      </c>
      <c r="U355" s="7">
        <v>13.72</v>
      </c>
      <c r="V355" s="7">
        <v>7.61</v>
      </c>
      <c r="W355" s="7">
        <v>0</v>
      </c>
      <c r="X355" s="7">
        <v>0</v>
      </c>
      <c r="Y355" s="7">
        <v>0</v>
      </c>
      <c r="AB355" s="7">
        <v>39.39</v>
      </c>
      <c r="AC355" s="7">
        <v>100.2</v>
      </c>
      <c r="AD355" s="7">
        <v>112.06</v>
      </c>
      <c r="AE355" s="7">
        <v>111.16</v>
      </c>
      <c r="AF355" s="16">
        <v>83.7</v>
      </c>
      <c r="AG355" s="16">
        <v>76.569999999999993</v>
      </c>
      <c r="AH355" s="16">
        <v>72.540000000000006</v>
      </c>
      <c r="AI355" s="16"/>
    </row>
    <row r="356" spans="1:35" x14ac:dyDescent="0.2">
      <c r="A356" s="5">
        <v>2021</v>
      </c>
      <c r="B356" s="2" t="s">
        <v>626</v>
      </c>
      <c r="C356" s="2" t="s">
        <v>630</v>
      </c>
      <c r="D356" s="2" t="s">
        <v>673</v>
      </c>
      <c r="E356" s="2">
        <v>6354935</v>
      </c>
      <c r="F356" s="2">
        <v>0</v>
      </c>
      <c r="G356" s="2">
        <v>0</v>
      </c>
      <c r="H356" s="2">
        <v>30542069</v>
      </c>
      <c r="S356" s="2"/>
      <c r="T356" s="2">
        <v>0</v>
      </c>
      <c r="U356" s="7">
        <v>14.39</v>
      </c>
      <c r="V356" s="7">
        <v>6.7</v>
      </c>
      <c r="W356" s="7">
        <v>0</v>
      </c>
      <c r="X356" s="7">
        <v>0</v>
      </c>
      <c r="Y356" s="7">
        <v>0</v>
      </c>
      <c r="AB356" s="7">
        <v>28.19</v>
      </c>
      <c r="AC356" s="7">
        <v>91.63</v>
      </c>
      <c r="AD356" s="7">
        <v>108.78</v>
      </c>
      <c r="AE356" s="7">
        <v>111.96</v>
      </c>
      <c r="AF356" s="16">
        <v>80.89</v>
      </c>
      <c r="AG356" s="16">
        <v>76.31</v>
      </c>
      <c r="AH356" s="16">
        <v>76.430000000000007</v>
      </c>
      <c r="AI356" s="16"/>
    </row>
    <row r="357" spans="1:35" x14ac:dyDescent="0.2">
      <c r="A357" s="5">
        <v>2021</v>
      </c>
      <c r="B357" s="2" t="s">
        <v>626</v>
      </c>
      <c r="C357" s="2" t="s">
        <v>738</v>
      </c>
      <c r="D357" s="2" t="s">
        <v>673</v>
      </c>
      <c r="E357" s="2">
        <v>22266721</v>
      </c>
      <c r="F357" s="2">
        <v>0</v>
      </c>
      <c r="G357" s="2">
        <v>0</v>
      </c>
      <c r="H357" s="2">
        <v>13409014</v>
      </c>
      <c r="S357" s="2"/>
      <c r="T357" s="2">
        <v>0</v>
      </c>
      <c r="U357" s="7">
        <v>12.06</v>
      </c>
      <c r="V357" s="7">
        <v>7.41</v>
      </c>
      <c r="W357" s="7">
        <v>0</v>
      </c>
      <c r="X357" s="7">
        <v>0</v>
      </c>
      <c r="Y357" s="7">
        <v>0</v>
      </c>
      <c r="AB357" s="7">
        <v>46.59</v>
      </c>
      <c r="AC357" s="7">
        <v>106.36</v>
      </c>
      <c r="AD357" s="7">
        <v>98.88</v>
      </c>
      <c r="AE357" s="7">
        <v>102.4</v>
      </c>
      <c r="AF357" s="16">
        <v>85.16</v>
      </c>
      <c r="AG357" s="16">
        <v>63.22</v>
      </c>
      <c r="AH357" s="16">
        <v>64.58</v>
      </c>
      <c r="AI357" s="16"/>
    </row>
    <row r="358" spans="1:35" x14ac:dyDescent="0.2">
      <c r="A358" s="5">
        <v>2021</v>
      </c>
      <c r="B358" s="2" t="s">
        <v>626</v>
      </c>
      <c r="C358" s="2" t="s">
        <v>739</v>
      </c>
      <c r="D358" s="2" t="s">
        <v>673</v>
      </c>
      <c r="E358" s="2">
        <v>11649243</v>
      </c>
      <c r="F358" s="2">
        <v>0</v>
      </c>
      <c r="G358" s="2">
        <v>0</v>
      </c>
      <c r="H358" s="2">
        <v>16999163</v>
      </c>
      <c r="I358" s="2">
        <v>0</v>
      </c>
      <c r="J358" s="2">
        <v>0</v>
      </c>
      <c r="K358" s="2">
        <v>0</v>
      </c>
      <c r="L358" s="2">
        <v>0</v>
      </c>
      <c r="M358" s="2">
        <v>0</v>
      </c>
      <c r="N358" s="2">
        <v>0</v>
      </c>
      <c r="O358" s="2">
        <v>0</v>
      </c>
      <c r="P358" s="2">
        <v>0</v>
      </c>
      <c r="Q358" s="2">
        <v>0</v>
      </c>
      <c r="R358" s="2">
        <v>0</v>
      </c>
      <c r="S358" s="2"/>
      <c r="T358" s="2">
        <v>0</v>
      </c>
      <c r="U358" s="7">
        <v>13.17</v>
      </c>
      <c r="V358" s="7">
        <v>7.55</v>
      </c>
      <c r="W358" s="7">
        <v>0</v>
      </c>
      <c r="X358" s="7">
        <v>0</v>
      </c>
      <c r="Y358" s="7">
        <v>0</v>
      </c>
      <c r="AB358" s="7">
        <v>37.79</v>
      </c>
      <c r="AC358" s="7">
        <v>104.55</v>
      </c>
      <c r="AD358" s="7">
        <v>88.26</v>
      </c>
      <c r="AE358" s="7">
        <v>75.02</v>
      </c>
      <c r="AF358" s="16">
        <v>73.56</v>
      </c>
      <c r="AG358" s="16">
        <v>47.32</v>
      </c>
      <c r="AH358" s="16">
        <v>42.93</v>
      </c>
      <c r="AI358" s="16"/>
    </row>
    <row r="359" spans="1:35" x14ac:dyDescent="0.2">
      <c r="A359" s="5">
        <v>2021</v>
      </c>
      <c r="B359" s="2" t="s">
        <v>626</v>
      </c>
      <c r="C359" s="2" t="s">
        <v>740</v>
      </c>
      <c r="D359" s="2" t="s">
        <v>673</v>
      </c>
      <c r="E359" s="2">
        <v>11511538</v>
      </c>
      <c r="F359" s="2">
        <v>0</v>
      </c>
      <c r="G359" s="2">
        <v>0</v>
      </c>
      <c r="H359" s="2">
        <v>9588686</v>
      </c>
      <c r="I359" s="2">
        <v>0</v>
      </c>
      <c r="J359" s="2">
        <v>0</v>
      </c>
      <c r="K359" s="2">
        <v>0</v>
      </c>
      <c r="L359" s="2">
        <v>0</v>
      </c>
      <c r="M359" s="2">
        <v>0</v>
      </c>
      <c r="N359" s="2">
        <v>0</v>
      </c>
      <c r="O359" s="2">
        <v>0</v>
      </c>
      <c r="P359" s="2">
        <v>0</v>
      </c>
      <c r="Q359" s="2">
        <v>0</v>
      </c>
      <c r="R359" s="2">
        <v>0</v>
      </c>
      <c r="S359" s="2"/>
      <c r="T359" s="2">
        <v>0</v>
      </c>
      <c r="U359" s="7">
        <v>12.42</v>
      </c>
      <c r="V359" s="7">
        <v>6.12</v>
      </c>
      <c r="W359" s="7">
        <v>0</v>
      </c>
      <c r="X359" s="7">
        <v>0</v>
      </c>
      <c r="Y359" s="7">
        <v>0</v>
      </c>
      <c r="AB359" s="7">
        <v>64.84</v>
      </c>
      <c r="AC359" s="7">
        <v>96.89</v>
      </c>
      <c r="AD359" s="7">
        <v>101.81</v>
      </c>
      <c r="AE359" s="7">
        <v>90.23</v>
      </c>
      <c r="AF359" s="16">
        <v>77.010000000000005</v>
      </c>
      <c r="AG359" s="16">
        <v>65.02</v>
      </c>
      <c r="AH359" s="16">
        <v>57.63</v>
      </c>
      <c r="AI359" s="16"/>
    </row>
    <row r="360" spans="1:35" x14ac:dyDescent="0.2">
      <c r="A360" s="5">
        <v>2021</v>
      </c>
      <c r="B360" s="2" t="s">
        <v>626</v>
      </c>
      <c r="C360" s="2" t="s">
        <v>741</v>
      </c>
      <c r="D360" s="2" t="s">
        <v>673</v>
      </c>
      <c r="E360" s="2">
        <v>13038071</v>
      </c>
      <c r="F360" s="2">
        <v>0</v>
      </c>
      <c r="G360" s="2">
        <v>0</v>
      </c>
      <c r="H360" s="2">
        <v>7288955</v>
      </c>
      <c r="I360" s="2">
        <v>0</v>
      </c>
      <c r="J360" s="2">
        <v>0</v>
      </c>
      <c r="K360" s="2">
        <v>0</v>
      </c>
      <c r="L360" s="2">
        <v>0</v>
      </c>
      <c r="M360" s="2">
        <v>0</v>
      </c>
      <c r="N360" s="2">
        <v>0</v>
      </c>
      <c r="O360" s="2">
        <v>0</v>
      </c>
      <c r="P360" s="2">
        <v>0</v>
      </c>
      <c r="Q360" s="2">
        <v>0</v>
      </c>
      <c r="R360" s="2">
        <v>0</v>
      </c>
      <c r="S360" s="2"/>
      <c r="T360" s="2">
        <v>0</v>
      </c>
      <c r="U360" s="7">
        <v>11.63</v>
      </c>
      <c r="V360" s="7">
        <v>4.8600000000000003</v>
      </c>
      <c r="W360" s="7">
        <v>0</v>
      </c>
      <c r="X360" s="7">
        <v>0</v>
      </c>
      <c r="Y360" s="7">
        <v>0</v>
      </c>
      <c r="AB360" s="7">
        <v>89.55</v>
      </c>
      <c r="AC360" s="7">
        <v>112.21</v>
      </c>
      <c r="AD360" s="7">
        <v>105.09</v>
      </c>
      <c r="AE360" s="7">
        <v>100.23</v>
      </c>
      <c r="AF360" s="16">
        <v>92.92</v>
      </c>
      <c r="AG360" s="16">
        <v>68.16</v>
      </c>
      <c r="AH360" s="16">
        <v>62.13</v>
      </c>
      <c r="AI360" s="16"/>
    </row>
    <row r="361" spans="1:35" x14ac:dyDescent="0.2">
      <c r="A361" s="5">
        <v>2021</v>
      </c>
      <c r="B361" s="2" t="s">
        <v>626</v>
      </c>
      <c r="C361" s="2" t="s">
        <v>742</v>
      </c>
      <c r="D361" s="2" t="s">
        <v>673</v>
      </c>
      <c r="E361" s="2">
        <v>6356905</v>
      </c>
      <c r="F361" s="2">
        <v>0</v>
      </c>
      <c r="G361" s="2">
        <v>0</v>
      </c>
      <c r="H361" s="2">
        <v>17984763</v>
      </c>
      <c r="I361" s="2">
        <v>0</v>
      </c>
      <c r="J361" s="2">
        <v>0</v>
      </c>
      <c r="K361" s="2">
        <v>0</v>
      </c>
      <c r="L361" s="2">
        <v>0</v>
      </c>
      <c r="M361" s="2">
        <v>0</v>
      </c>
      <c r="N361" s="2">
        <v>0</v>
      </c>
      <c r="O361" s="2">
        <v>0</v>
      </c>
      <c r="P361" s="2">
        <v>0</v>
      </c>
      <c r="Q361" s="2">
        <v>0</v>
      </c>
      <c r="R361" s="2">
        <v>0</v>
      </c>
      <c r="S361" s="2"/>
      <c r="T361" s="2">
        <v>0</v>
      </c>
      <c r="U361" s="7">
        <v>12.41</v>
      </c>
      <c r="V361" s="7">
        <v>10.72</v>
      </c>
      <c r="W361" s="7">
        <v>0</v>
      </c>
      <c r="X361" s="7">
        <v>0</v>
      </c>
      <c r="Y361" s="7">
        <v>0</v>
      </c>
      <c r="AB361" s="7">
        <v>42.94</v>
      </c>
      <c r="AC361" s="7">
        <v>110.07</v>
      </c>
      <c r="AD361" s="7">
        <v>110.32</v>
      </c>
      <c r="AE361" s="7">
        <v>117.69</v>
      </c>
      <c r="AF361" s="16">
        <v>87.66</v>
      </c>
      <c r="AG361" s="16">
        <v>66.319999999999993</v>
      </c>
      <c r="AH361" s="16">
        <v>71.63</v>
      </c>
      <c r="AI361" s="16"/>
    </row>
    <row r="362" spans="1:35" x14ac:dyDescent="0.2">
      <c r="A362" s="5">
        <v>2021</v>
      </c>
      <c r="B362" s="2" t="s">
        <v>626</v>
      </c>
      <c r="C362" s="2" t="s">
        <v>743</v>
      </c>
      <c r="D362" s="2" t="s">
        <v>673</v>
      </c>
      <c r="E362" s="2">
        <v>10490428</v>
      </c>
      <c r="F362" s="2">
        <v>0</v>
      </c>
      <c r="G362" s="2">
        <v>0</v>
      </c>
      <c r="H362" s="2">
        <v>6676484</v>
      </c>
      <c r="I362" s="2">
        <v>0</v>
      </c>
      <c r="J362" s="2">
        <v>0</v>
      </c>
      <c r="K362" s="2">
        <v>0</v>
      </c>
      <c r="L362" s="2">
        <v>0</v>
      </c>
      <c r="M362" s="2">
        <v>0</v>
      </c>
      <c r="N362" s="2">
        <v>0</v>
      </c>
      <c r="O362" s="2">
        <v>0</v>
      </c>
      <c r="P362" s="2">
        <v>0</v>
      </c>
      <c r="Q362" s="2">
        <v>0</v>
      </c>
      <c r="R362" s="2">
        <v>0</v>
      </c>
      <c r="S362" s="2"/>
      <c r="T362" s="2">
        <v>0</v>
      </c>
      <c r="U362" s="7">
        <v>13.47</v>
      </c>
      <c r="V362" s="7">
        <v>6.62</v>
      </c>
      <c r="W362" s="7">
        <v>0</v>
      </c>
      <c r="X362" s="7">
        <v>0</v>
      </c>
      <c r="Y362" s="7">
        <v>0</v>
      </c>
      <c r="AB362" s="7">
        <v>14.02</v>
      </c>
      <c r="AC362" s="7">
        <v>91.7</v>
      </c>
      <c r="AD362" s="7">
        <v>70.239999999999995</v>
      </c>
      <c r="AE362" s="7">
        <v>51.61</v>
      </c>
      <c r="AF362" s="16">
        <v>71.91</v>
      </c>
      <c r="AG362" s="16">
        <v>47.46</v>
      </c>
      <c r="AH362" s="16">
        <v>30.6</v>
      </c>
      <c r="AI362" s="16"/>
    </row>
    <row r="363" spans="1:35" x14ac:dyDescent="0.2">
      <c r="A363" s="5">
        <v>2021</v>
      </c>
      <c r="B363" s="2" t="s">
        <v>626</v>
      </c>
      <c r="C363" s="2" t="s">
        <v>744</v>
      </c>
      <c r="D363" s="2" t="s">
        <v>673</v>
      </c>
      <c r="E363" s="2">
        <v>15507330</v>
      </c>
      <c r="F363" s="2">
        <v>0</v>
      </c>
      <c r="G363" s="2">
        <v>0</v>
      </c>
      <c r="H363" s="2">
        <v>3179947</v>
      </c>
      <c r="I363" s="2">
        <v>0</v>
      </c>
      <c r="J363" s="2">
        <v>0</v>
      </c>
      <c r="K363" s="2">
        <v>0</v>
      </c>
      <c r="L363" s="2">
        <v>0</v>
      </c>
      <c r="M363" s="2">
        <v>0</v>
      </c>
      <c r="N363" s="2">
        <v>0</v>
      </c>
      <c r="O363" s="2">
        <v>0</v>
      </c>
      <c r="P363" s="2">
        <v>0</v>
      </c>
      <c r="Q363" s="2">
        <v>0</v>
      </c>
      <c r="R363" s="2">
        <v>0</v>
      </c>
      <c r="S363" s="2"/>
      <c r="T363" s="2">
        <v>0</v>
      </c>
      <c r="U363" s="7">
        <v>12.18</v>
      </c>
      <c r="V363" s="7">
        <v>5.92</v>
      </c>
      <c r="W363" s="7">
        <v>0</v>
      </c>
      <c r="X363" s="7">
        <v>0</v>
      </c>
      <c r="Y363" s="7">
        <v>0</v>
      </c>
      <c r="AB363" s="7">
        <v>71.83</v>
      </c>
      <c r="AC363" s="7">
        <v>97.14</v>
      </c>
      <c r="AD363" s="7">
        <v>99.87</v>
      </c>
      <c r="AE363" s="7">
        <v>85.52</v>
      </c>
      <c r="AF363" s="16">
        <v>73.37</v>
      </c>
      <c r="AG363" s="16">
        <v>53.1</v>
      </c>
      <c r="AH363" s="16">
        <v>36.979999999999997</v>
      </c>
      <c r="AI363" s="16"/>
    </row>
    <row r="364" spans="1:35" x14ac:dyDescent="0.2">
      <c r="A364" s="5">
        <v>2021</v>
      </c>
      <c r="B364" s="2" t="s">
        <v>626</v>
      </c>
      <c r="C364" s="2" t="s">
        <v>745</v>
      </c>
      <c r="D364" s="2" t="s">
        <v>673</v>
      </c>
      <c r="E364" s="2">
        <v>7950206</v>
      </c>
      <c r="F364" s="2">
        <v>0</v>
      </c>
      <c r="G364" s="2">
        <v>0</v>
      </c>
      <c r="H364" s="2">
        <v>2559470</v>
      </c>
      <c r="I364" s="2">
        <v>0</v>
      </c>
      <c r="J364" s="2">
        <v>0</v>
      </c>
      <c r="K364" s="2">
        <v>0</v>
      </c>
      <c r="L364" s="2">
        <v>0</v>
      </c>
      <c r="M364" s="2">
        <v>0</v>
      </c>
      <c r="N364" s="2">
        <v>0</v>
      </c>
      <c r="O364" s="2">
        <v>0</v>
      </c>
      <c r="P364" s="2">
        <v>0</v>
      </c>
      <c r="Q364" s="2">
        <v>0</v>
      </c>
      <c r="R364" s="2">
        <v>0</v>
      </c>
      <c r="S364" s="2"/>
      <c r="T364" s="2">
        <v>0</v>
      </c>
      <c r="U364" s="7">
        <v>12.35</v>
      </c>
      <c r="V364" s="7">
        <v>7.56</v>
      </c>
      <c r="W364" s="7">
        <v>0</v>
      </c>
      <c r="X364" s="7">
        <v>0</v>
      </c>
      <c r="Y364" s="7">
        <v>0</v>
      </c>
      <c r="AB364" s="7">
        <v>7.02</v>
      </c>
      <c r="AC364" s="7">
        <v>118.24</v>
      </c>
      <c r="AD364" s="7">
        <v>99.6</v>
      </c>
      <c r="AE364" s="7">
        <v>97.6</v>
      </c>
      <c r="AF364" s="16">
        <v>93.76</v>
      </c>
      <c r="AG364" s="16">
        <v>61</v>
      </c>
      <c r="AH364" s="16">
        <v>60.4</v>
      </c>
      <c r="AI364" s="16"/>
    </row>
    <row r="365" spans="1:35" x14ac:dyDescent="0.2">
      <c r="A365" s="5">
        <v>2021</v>
      </c>
      <c r="B365" s="2" t="s">
        <v>626</v>
      </c>
      <c r="C365" s="2" t="s">
        <v>748</v>
      </c>
      <c r="D365" s="2" t="s">
        <v>673</v>
      </c>
      <c r="E365" s="2">
        <v>24929057</v>
      </c>
      <c r="F365" s="2">
        <v>0</v>
      </c>
      <c r="G365" s="2">
        <v>0</v>
      </c>
      <c r="H365" s="2">
        <v>1815692</v>
      </c>
      <c r="I365" s="2">
        <v>0</v>
      </c>
      <c r="J365" s="2">
        <v>0</v>
      </c>
      <c r="K365" s="2">
        <v>0</v>
      </c>
      <c r="L365" s="2">
        <v>0</v>
      </c>
      <c r="M365" s="2">
        <v>0</v>
      </c>
      <c r="N365" s="2">
        <v>0</v>
      </c>
      <c r="O365" s="2">
        <v>0</v>
      </c>
      <c r="P365" s="2">
        <v>0</v>
      </c>
      <c r="Q365" s="2">
        <v>0</v>
      </c>
      <c r="R365" s="2">
        <v>0</v>
      </c>
      <c r="S365" s="2"/>
      <c r="T365" s="2">
        <v>0</v>
      </c>
      <c r="U365" s="7">
        <v>11.72</v>
      </c>
      <c r="V365" s="7">
        <v>7.18</v>
      </c>
      <c r="W365" s="7">
        <v>0</v>
      </c>
      <c r="X365" s="7">
        <v>0</v>
      </c>
      <c r="Y365" s="7">
        <v>0</v>
      </c>
      <c r="AB365" s="7">
        <v>3</v>
      </c>
      <c r="AC365" s="7">
        <v>93.29</v>
      </c>
      <c r="AD365" s="7">
        <v>74.72</v>
      </c>
      <c r="AE365" s="7">
        <v>48.03</v>
      </c>
      <c r="AF365" s="16">
        <v>63.87</v>
      </c>
      <c r="AG365" s="16">
        <v>38.42</v>
      </c>
      <c r="AH365" s="16">
        <v>22.82</v>
      </c>
      <c r="AI365" s="16"/>
    </row>
    <row r="366" spans="1:35" x14ac:dyDescent="0.2">
      <c r="A366" s="5">
        <v>2021</v>
      </c>
      <c r="B366" s="2" t="s">
        <v>746</v>
      </c>
      <c r="C366" s="2" t="s">
        <v>725</v>
      </c>
      <c r="D366" s="2" t="s">
        <v>682</v>
      </c>
      <c r="E366" s="2">
        <v>0</v>
      </c>
      <c r="F366" s="2">
        <v>0</v>
      </c>
      <c r="G366" s="2">
        <v>0</v>
      </c>
      <c r="I366" s="2">
        <v>0</v>
      </c>
      <c r="J366" s="2">
        <v>0</v>
      </c>
      <c r="K366" s="2">
        <v>0</v>
      </c>
      <c r="L366" s="2">
        <v>0</v>
      </c>
      <c r="M366" s="2">
        <v>0</v>
      </c>
      <c r="N366" s="2">
        <v>0</v>
      </c>
      <c r="O366" s="2">
        <v>0</v>
      </c>
      <c r="P366" s="2">
        <v>0</v>
      </c>
      <c r="Q366" s="2">
        <v>0</v>
      </c>
      <c r="R366" s="2">
        <v>0</v>
      </c>
      <c r="S366" s="2"/>
      <c r="T366" s="2">
        <v>0</v>
      </c>
      <c r="U366" s="2">
        <v>0</v>
      </c>
      <c r="V366" s="2">
        <v>0</v>
      </c>
      <c r="W366" s="7">
        <v>0</v>
      </c>
      <c r="X366" s="7">
        <v>0</v>
      </c>
      <c r="Y366" s="7">
        <v>0</v>
      </c>
      <c r="AB366" s="7"/>
      <c r="AC366" s="7"/>
      <c r="AD366" s="7"/>
      <c r="AE366" s="7"/>
      <c r="AF366" s="16"/>
      <c r="AG366" s="16"/>
      <c r="AH366" s="16"/>
      <c r="AI366" s="16"/>
    </row>
    <row r="367" spans="1:35" x14ac:dyDescent="0.2">
      <c r="A367" s="5">
        <v>2021</v>
      </c>
      <c r="B367" s="2" t="s">
        <v>746</v>
      </c>
      <c r="C367" s="2" t="s">
        <v>726</v>
      </c>
      <c r="D367" s="2" t="s">
        <v>682</v>
      </c>
      <c r="E367" s="2">
        <v>0</v>
      </c>
      <c r="F367" s="2">
        <v>0</v>
      </c>
      <c r="G367" s="2">
        <v>0</v>
      </c>
      <c r="I367" s="2">
        <v>0</v>
      </c>
      <c r="J367" s="2">
        <v>0</v>
      </c>
      <c r="K367" s="2">
        <v>0</v>
      </c>
      <c r="L367" s="2">
        <v>0</v>
      </c>
      <c r="M367" s="2">
        <v>0</v>
      </c>
      <c r="N367" s="2">
        <v>0</v>
      </c>
      <c r="O367" s="2">
        <v>0</v>
      </c>
      <c r="P367" s="2">
        <v>0</v>
      </c>
      <c r="Q367" s="2">
        <v>0</v>
      </c>
      <c r="R367" s="2">
        <v>0</v>
      </c>
      <c r="S367" s="2"/>
      <c r="T367" s="2">
        <v>0</v>
      </c>
      <c r="U367" s="2">
        <v>0</v>
      </c>
      <c r="V367" s="2">
        <v>0</v>
      </c>
      <c r="W367" s="7">
        <v>0</v>
      </c>
      <c r="X367" s="7">
        <v>0</v>
      </c>
      <c r="Y367" s="7">
        <v>0</v>
      </c>
      <c r="AB367" s="7"/>
      <c r="AC367" s="7"/>
      <c r="AD367" s="7"/>
      <c r="AE367" s="7"/>
      <c r="AF367" s="16"/>
      <c r="AG367" s="16"/>
      <c r="AH367" s="16"/>
      <c r="AI367" s="16"/>
    </row>
    <row r="368" spans="1:35" x14ac:dyDescent="0.2">
      <c r="A368" s="5">
        <v>2021</v>
      </c>
      <c r="B368" s="2" t="s">
        <v>746</v>
      </c>
      <c r="C368" s="2" t="s">
        <v>727</v>
      </c>
      <c r="D368" s="2" t="s">
        <v>682</v>
      </c>
      <c r="E368" s="2">
        <v>0</v>
      </c>
      <c r="F368" s="2">
        <v>0</v>
      </c>
      <c r="G368" s="2">
        <v>0</v>
      </c>
      <c r="I368" s="2">
        <v>0</v>
      </c>
      <c r="J368" s="2">
        <v>0</v>
      </c>
      <c r="K368" s="2">
        <v>0</v>
      </c>
      <c r="L368" s="2">
        <v>0</v>
      </c>
      <c r="M368" s="2">
        <v>0</v>
      </c>
      <c r="N368" s="2">
        <v>0</v>
      </c>
      <c r="O368" s="2">
        <v>0</v>
      </c>
      <c r="P368" s="2">
        <v>0</v>
      </c>
      <c r="Q368" s="2">
        <v>0</v>
      </c>
      <c r="R368" s="2">
        <v>0</v>
      </c>
      <c r="S368" s="2"/>
      <c r="T368" s="2">
        <v>0</v>
      </c>
      <c r="U368" s="2">
        <v>0</v>
      </c>
      <c r="V368" s="2">
        <v>0</v>
      </c>
      <c r="W368" s="7">
        <v>0</v>
      </c>
      <c r="X368" s="7">
        <v>0</v>
      </c>
      <c r="Y368" s="7">
        <v>0</v>
      </c>
      <c r="AB368" s="7"/>
      <c r="AC368" s="7"/>
      <c r="AD368" s="7"/>
      <c r="AE368" s="7"/>
      <c r="AF368" s="16"/>
      <c r="AG368" s="16"/>
      <c r="AH368" s="16"/>
      <c r="AI368" s="16"/>
    </row>
    <row r="369" spans="1:35" x14ac:dyDescent="0.2">
      <c r="A369" s="5">
        <v>2021</v>
      </c>
      <c r="B369" s="2" t="s">
        <v>746</v>
      </c>
      <c r="C369" s="2" t="s">
        <v>394</v>
      </c>
      <c r="D369" s="2" t="s">
        <v>682</v>
      </c>
      <c r="E369" s="2">
        <v>0</v>
      </c>
      <c r="F369" s="2">
        <v>0</v>
      </c>
      <c r="G369" s="2">
        <v>0</v>
      </c>
      <c r="I369" s="2">
        <v>0</v>
      </c>
      <c r="J369" s="2">
        <v>0</v>
      </c>
      <c r="K369" s="2">
        <v>0</v>
      </c>
      <c r="L369" s="2">
        <v>0</v>
      </c>
      <c r="M369" s="2">
        <v>0</v>
      </c>
      <c r="N369" s="2">
        <v>0</v>
      </c>
      <c r="O369" s="2">
        <v>0</v>
      </c>
      <c r="P369" s="2">
        <v>0</v>
      </c>
      <c r="Q369" s="2">
        <v>0</v>
      </c>
      <c r="R369" s="2">
        <v>0</v>
      </c>
      <c r="S369" s="2"/>
      <c r="T369" s="2">
        <v>0</v>
      </c>
      <c r="U369" s="2">
        <v>0</v>
      </c>
      <c r="V369" s="2">
        <v>0</v>
      </c>
      <c r="W369" s="7">
        <v>0</v>
      </c>
      <c r="X369" s="7">
        <v>0</v>
      </c>
      <c r="Y369" s="7">
        <v>0</v>
      </c>
      <c r="AB369" s="7"/>
      <c r="AC369" s="7"/>
      <c r="AD369" s="7"/>
      <c r="AE369" s="7"/>
      <c r="AF369" s="16"/>
      <c r="AG369" s="16"/>
      <c r="AH369" s="16"/>
      <c r="AI369" s="16"/>
    </row>
    <row r="370" spans="1:35" x14ac:dyDescent="0.2">
      <c r="A370" s="5">
        <v>2021</v>
      </c>
      <c r="B370" s="2" t="s">
        <v>746</v>
      </c>
      <c r="C370" s="2" t="s">
        <v>395</v>
      </c>
      <c r="D370" s="2" t="s">
        <v>682</v>
      </c>
      <c r="E370" s="2">
        <v>0</v>
      </c>
      <c r="F370" s="2">
        <v>0</v>
      </c>
      <c r="G370" s="2">
        <v>0</v>
      </c>
      <c r="I370" s="2">
        <v>0</v>
      </c>
      <c r="J370" s="2">
        <v>0</v>
      </c>
      <c r="K370" s="2">
        <v>0</v>
      </c>
      <c r="L370" s="2">
        <v>0</v>
      </c>
      <c r="M370" s="2">
        <v>0</v>
      </c>
      <c r="N370" s="2">
        <v>0</v>
      </c>
      <c r="O370" s="2">
        <v>0</v>
      </c>
      <c r="P370" s="2">
        <v>0</v>
      </c>
      <c r="Q370" s="2">
        <v>0</v>
      </c>
      <c r="R370" s="2">
        <v>0</v>
      </c>
      <c r="S370" s="2"/>
      <c r="T370" s="2">
        <v>0</v>
      </c>
      <c r="U370" s="2">
        <v>0</v>
      </c>
      <c r="V370" s="2">
        <v>0</v>
      </c>
      <c r="W370" s="7">
        <v>0</v>
      </c>
      <c r="X370" s="7">
        <v>0</v>
      </c>
      <c r="Y370" s="7">
        <v>0</v>
      </c>
      <c r="AB370" s="7"/>
      <c r="AC370" s="7"/>
      <c r="AD370" s="7"/>
      <c r="AE370" s="7"/>
      <c r="AF370" s="16"/>
      <c r="AG370" s="16"/>
      <c r="AH370" s="16"/>
      <c r="AI370" s="16"/>
    </row>
    <row r="371" spans="1:35" x14ac:dyDescent="0.2">
      <c r="A371" s="5">
        <v>2021</v>
      </c>
      <c r="B371" s="2" t="s">
        <v>746</v>
      </c>
      <c r="C371" s="2" t="s">
        <v>747</v>
      </c>
      <c r="D371" s="2" t="s">
        <v>682</v>
      </c>
      <c r="E371" s="2">
        <v>0</v>
      </c>
      <c r="F371" s="2">
        <v>0</v>
      </c>
      <c r="G371" s="2">
        <v>0</v>
      </c>
      <c r="I371" s="2">
        <v>0</v>
      </c>
      <c r="J371" s="2">
        <v>0</v>
      </c>
      <c r="K371" s="2">
        <v>0</v>
      </c>
      <c r="L371" s="2">
        <v>0</v>
      </c>
      <c r="M371" s="2">
        <v>0</v>
      </c>
      <c r="N371" s="2">
        <v>0</v>
      </c>
      <c r="O371" s="2">
        <v>0</v>
      </c>
      <c r="P371" s="2">
        <v>0</v>
      </c>
      <c r="Q371" s="2">
        <v>0</v>
      </c>
      <c r="R371" s="2">
        <v>0</v>
      </c>
      <c r="S371" s="2"/>
      <c r="T371" s="2">
        <v>0</v>
      </c>
      <c r="U371" s="2">
        <v>0</v>
      </c>
      <c r="V371" s="2">
        <v>0</v>
      </c>
      <c r="W371" s="7">
        <v>0</v>
      </c>
      <c r="X371" s="7">
        <v>0</v>
      </c>
      <c r="Y371" s="7">
        <v>0</v>
      </c>
      <c r="AB371" s="7"/>
      <c r="AC371" s="7"/>
      <c r="AD371" s="7"/>
      <c r="AE371" s="7"/>
      <c r="AF371" s="16"/>
      <c r="AG371" s="16"/>
      <c r="AH371" s="16"/>
      <c r="AI371" s="16"/>
    </row>
    <row r="372" spans="1:35" x14ac:dyDescent="0.2">
      <c r="A372" s="5">
        <v>2021</v>
      </c>
      <c r="B372" s="2" t="s">
        <v>746</v>
      </c>
      <c r="C372" s="2" t="s">
        <v>728</v>
      </c>
      <c r="D372" s="2" t="s">
        <v>682</v>
      </c>
      <c r="E372" s="2">
        <v>0</v>
      </c>
      <c r="F372" s="2">
        <v>0</v>
      </c>
      <c r="G372" s="2">
        <v>0</v>
      </c>
      <c r="I372" s="2">
        <v>0</v>
      </c>
      <c r="J372" s="2">
        <v>0</v>
      </c>
      <c r="K372" s="2">
        <v>0</v>
      </c>
      <c r="L372" s="2">
        <v>0</v>
      </c>
      <c r="M372" s="2">
        <v>0</v>
      </c>
      <c r="N372" s="2">
        <v>0</v>
      </c>
      <c r="O372" s="2">
        <v>0</v>
      </c>
      <c r="P372" s="2">
        <v>0</v>
      </c>
      <c r="Q372" s="2">
        <v>0</v>
      </c>
      <c r="R372" s="2">
        <v>0</v>
      </c>
      <c r="S372" s="2"/>
      <c r="T372" s="2">
        <v>0</v>
      </c>
      <c r="U372" s="2">
        <v>0</v>
      </c>
      <c r="V372" s="2">
        <v>0</v>
      </c>
      <c r="W372" s="7">
        <v>0</v>
      </c>
      <c r="X372" s="7">
        <v>0</v>
      </c>
      <c r="Y372" s="7">
        <v>0</v>
      </c>
      <c r="AB372" s="7"/>
      <c r="AC372" s="7"/>
      <c r="AD372" s="7"/>
      <c r="AE372" s="7"/>
      <c r="AF372" s="16"/>
      <c r="AG372" s="16"/>
      <c r="AH372" s="16"/>
      <c r="AI372" s="16"/>
    </row>
    <row r="373" spans="1:35" x14ac:dyDescent="0.2">
      <c r="A373" s="5">
        <v>2021</v>
      </c>
      <c r="B373" s="2" t="s">
        <v>746</v>
      </c>
      <c r="C373" s="2" t="s">
        <v>398</v>
      </c>
      <c r="D373" s="2" t="s">
        <v>682</v>
      </c>
      <c r="E373" s="2">
        <v>0</v>
      </c>
      <c r="F373" s="2">
        <v>0</v>
      </c>
      <c r="G373" s="2">
        <v>0</v>
      </c>
      <c r="I373" s="2">
        <v>0</v>
      </c>
      <c r="J373" s="2">
        <v>0</v>
      </c>
      <c r="K373" s="2">
        <v>0</v>
      </c>
      <c r="L373" s="2">
        <v>0</v>
      </c>
      <c r="M373" s="2">
        <v>0</v>
      </c>
      <c r="N373" s="2">
        <v>0</v>
      </c>
      <c r="O373" s="2">
        <v>0</v>
      </c>
      <c r="P373" s="2">
        <v>0</v>
      </c>
      <c r="Q373" s="2">
        <v>0</v>
      </c>
      <c r="R373" s="2">
        <v>0</v>
      </c>
      <c r="S373" s="2"/>
      <c r="T373" s="2">
        <v>0</v>
      </c>
      <c r="U373" s="2">
        <v>0</v>
      </c>
      <c r="V373" s="2">
        <v>0</v>
      </c>
      <c r="W373" s="7">
        <v>0</v>
      </c>
      <c r="X373" s="7">
        <v>0</v>
      </c>
      <c r="Y373" s="7">
        <v>0</v>
      </c>
      <c r="AB373" s="7"/>
      <c r="AC373" s="7"/>
      <c r="AD373" s="7"/>
      <c r="AE373" s="7"/>
      <c r="AF373" s="16"/>
      <c r="AG373" s="16"/>
      <c r="AH373" s="16"/>
      <c r="AI373" s="16"/>
    </row>
    <row r="374" spans="1:35" x14ac:dyDescent="0.2">
      <c r="A374" s="5">
        <v>2021</v>
      </c>
      <c r="B374" s="2" t="s">
        <v>746</v>
      </c>
      <c r="C374" s="2" t="s">
        <v>729</v>
      </c>
      <c r="D374" s="2" t="s">
        <v>682</v>
      </c>
      <c r="E374" s="2">
        <v>0</v>
      </c>
      <c r="F374" s="2">
        <v>0</v>
      </c>
      <c r="G374" s="2">
        <v>0</v>
      </c>
      <c r="I374" s="2">
        <v>0</v>
      </c>
      <c r="J374" s="2">
        <v>0</v>
      </c>
      <c r="K374" s="2">
        <v>0</v>
      </c>
      <c r="L374" s="2">
        <v>0</v>
      </c>
      <c r="M374" s="2">
        <v>0</v>
      </c>
      <c r="N374" s="2">
        <v>0</v>
      </c>
      <c r="O374" s="2">
        <v>0</v>
      </c>
      <c r="P374" s="2">
        <v>0</v>
      </c>
      <c r="Q374" s="2">
        <v>0</v>
      </c>
      <c r="R374" s="2">
        <v>0</v>
      </c>
      <c r="S374" s="2"/>
      <c r="T374" s="2">
        <v>0</v>
      </c>
      <c r="U374" s="2">
        <v>0</v>
      </c>
      <c r="V374" s="2">
        <v>0</v>
      </c>
      <c r="W374" s="7">
        <v>0</v>
      </c>
      <c r="X374" s="7">
        <v>0</v>
      </c>
      <c r="Y374" s="7">
        <v>0</v>
      </c>
      <c r="AB374" s="7"/>
      <c r="AC374" s="7"/>
      <c r="AD374" s="7"/>
      <c r="AE374" s="7"/>
      <c r="AF374" s="16"/>
      <c r="AG374" s="16"/>
      <c r="AH374" s="16"/>
      <c r="AI374" s="16"/>
    </row>
    <row r="375" spans="1:35" x14ac:dyDescent="0.2">
      <c r="A375" s="5">
        <v>2021</v>
      </c>
      <c r="B375" s="2" t="s">
        <v>746</v>
      </c>
      <c r="C375" s="2" t="s">
        <v>730</v>
      </c>
      <c r="D375" s="2" t="s">
        <v>682</v>
      </c>
      <c r="E375" s="2">
        <v>0</v>
      </c>
      <c r="F375" s="2">
        <v>0</v>
      </c>
      <c r="G375" s="2">
        <v>0</v>
      </c>
      <c r="I375" s="2">
        <v>0</v>
      </c>
      <c r="J375" s="2">
        <v>0</v>
      </c>
      <c r="K375" s="2">
        <v>0</v>
      </c>
      <c r="L375" s="2">
        <v>0</v>
      </c>
      <c r="M375" s="2">
        <v>0</v>
      </c>
      <c r="N375" s="2">
        <v>0</v>
      </c>
      <c r="O375" s="2">
        <v>0</v>
      </c>
      <c r="P375" s="2">
        <v>0</v>
      </c>
      <c r="Q375" s="2">
        <v>0</v>
      </c>
      <c r="R375" s="2">
        <v>0</v>
      </c>
      <c r="S375" s="2"/>
      <c r="T375" s="2">
        <v>0</v>
      </c>
      <c r="U375" s="2">
        <v>0</v>
      </c>
      <c r="V375" s="2">
        <v>0</v>
      </c>
      <c r="W375" s="7">
        <v>0</v>
      </c>
      <c r="X375" s="7">
        <v>0</v>
      </c>
      <c r="Y375" s="7">
        <v>0</v>
      </c>
      <c r="AB375" s="7"/>
      <c r="AC375" s="7"/>
      <c r="AD375" s="7"/>
      <c r="AE375" s="7"/>
      <c r="AF375" s="16"/>
      <c r="AG375" s="16"/>
      <c r="AH375" s="16"/>
      <c r="AI375" s="16"/>
    </row>
    <row r="376" spans="1:35" x14ac:dyDescent="0.2">
      <c r="A376" s="5">
        <v>2021</v>
      </c>
      <c r="B376" s="2" t="s">
        <v>746</v>
      </c>
      <c r="C376" s="2" t="s">
        <v>401</v>
      </c>
      <c r="D376" s="2" t="s">
        <v>682</v>
      </c>
      <c r="E376" s="2">
        <v>0</v>
      </c>
      <c r="F376" s="2">
        <v>0</v>
      </c>
      <c r="G376" s="2">
        <v>0</v>
      </c>
      <c r="I376" s="2">
        <v>0</v>
      </c>
      <c r="J376" s="2">
        <v>0</v>
      </c>
      <c r="K376" s="2">
        <v>0</v>
      </c>
      <c r="L376" s="2">
        <v>0</v>
      </c>
      <c r="M376" s="2">
        <v>0</v>
      </c>
      <c r="N376" s="2">
        <v>0</v>
      </c>
      <c r="O376" s="2">
        <v>0</v>
      </c>
      <c r="P376" s="2">
        <v>0</v>
      </c>
      <c r="Q376" s="2">
        <v>0</v>
      </c>
      <c r="R376" s="2">
        <v>0</v>
      </c>
      <c r="S376" s="2"/>
      <c r="T376" s="2">
        <v>0</v>
      </c>
      <c r="U376" s="2">
        <v>0</v>
      </c>
      <c r="V376" s="2">
        <v>0</v>
      </c>
      <c r="W376" s="7">
        <v>0</v>
      </c>
      <c r="X376" s="7">
        <v>0</v>
      </c>
      <c r="Y376" s="7">
        <v>0</v>
      </c>
      <c r="AB376" s="7"/>
      <c r="AC376" s="7"/>
      <c r="AD376" s="7"/>
      <c r="AE376" s="7"/>
      <c r="AF376" s="16"/>
      <c r="AG376" s="16"/>
      <c r="AH376" s="16"/>
      <c r="AI376" s="16"/>
    </row>
    <row r="377" spans="1:35" x14ac:dyDescent="0.2">
      <c r="A377" s="5">
        <v>2021</v>
      </c>
      <c r="B377" s="2" t="s">
        <v>746</v>
      </c>
      <c r="C377" s="2" t="s">
        <v>731</v>
      </c>
      <c r="D377" s="2" t="s">
        <v>682</v>
      </c>
      <c r="E377" s="2">
        <v>0</v>
      </c>
      <c r="F377" s="2">
        <v>0</v>
      </c>
      <c r="G377" s="2">
        <v>0</v>
      </c>
      <c r="I377" s="2">
        <v>0</v>
      </c>
      <c r="J377" s="2">
        <v>0</v>
      </c>
      <c r="K377" s="2">
        <v>0</v>
      </c>
      <c r="L377" s="2">
        <v>0</v>
      </c>
      <c r="M377" s="2">
        <v>0</v>
      </c>
      <c r="N377" s="2">
        <v>0</v>
      </c>
      <c r="O377" s="2">
        <v>0</v>
      </c>
      <c r="P377" s="2">
        <v>0</v>
      </c>
      <c r="Q377" s="2">
        <v>0</v>
      </c>
      <c r="R377" s="2">
        <v>0</v>
      </c>
      <c r="S377" s="2"/>
      <c r="T377" s="2">
        <v>0</v>
      </c>
      <c r="U377" s="2">
        <v>0</v>
      </c>
      <c r="V377" s="2">
        <v>0</v>
      </c>
      <c r="W377" s="7">
        <v>0</v>
      </c>
      <c r="X377" s="7">
        <v>0</v>
      </c>
      <c r="Y377" s="7">
        <v>0</v>
      </c>
      <c r="AB377" s="7"/>
      <c r="AC377" s="7"/>
      <c r="AD377" s="7"/>
      <c r="AE377" s="7"/>
      <c r="AF377" s="16"/>
      <c r="AG377" s="16"/>
      <c r="AH377" s="16"/>
      <c r="AI377" s="16"/>
    </row>
    <row r="378" spans="1:35" x14ac:dyDescent="0.2">
      <c r="A378" s="5">
        <v>2021</v>
      </c>
      <c r="B378" s="2" t="s">
        <v>746</v>
      </c>
      <c r="C378" s="2" t="s">
        <v>732</v>
      </c>
      <c r="D378" s="2" t="s">
        <v>682</v>
      </c>
      <c r="E378" s="2">
        <v>0</v>
      </c>
      <c r="F378" s="2">
        <v>0</v>
      </c>
      <c r="G378" s="2">
        <v>0</v>
      </c>
      <c r="I378" s="2">
        <v>0</v>
      </c>
      <c r="J378" s="2">
        <v>0</v>
      </c>
      <c r="K378" s="2">
        <v>0</v>
      </c>
      <c r="L378" s="2">
        <v>0</v>
      </c>
      <c r="M378" s="2">
        <v>0</v>
      </c>
      <c r="N378" s="2">
        <v>0</v>
      </c>
      <c r="O378" s="2">
        <v>0</v>
      </c>
      <c r="P378" s="2">
        <v>0</v>
      </c>
      <c r="Q378" s="2">
        <v>0</v>
      </c>
      <c r="R378" s="2">
        <v>0</v>
      </c>
      <c r="S378" s="2"/>
      <c r="T378" s="2">
        <v>0</v>
      </c>
      <c r="U378" s="2">
        <v>0</v>
      </c>
      <c r="V378" s="2">
        <v>0</v>
      </c>
      <c r="W378" s="7">
        <v>0</v>
      </c>
      <c r="X378" s="7">
        <v>0</v>
      </c>
      <c r="Y378" s="7">
        <v>0</v>
      </c>
      <c r="AB378" s="7"/>
      <c r="AC378" s="7"/>
      <c r="AD378" s="7"/>
      <c r="AE378" s="7"/>
      <c r="AF378" s="16"/>
      <c r="AG378" s="16"/>
      <c r="AH378" s="16"/>
      <c r="AI378" s="16"/>
    </row>
    <row r="379" spans="1:35" x14ac:dyDescent="0.2">
      <c r="A379" s="5">
        <v>2021</v>
      </c>
      <c r="B379" s="2" t="s">
        <v>746</v>
      </c>
      <c r="C379" s="2" t="s">
        <v>733</v>
      </c>
      <c r="D379" s="2" t="s">
        <v>682</v>
      </c>
      <c r="E379" s="2">
        <v>0</v>
      </c>
      <c r="F379" s="2">
        <v>0</v>
      </c>
      <c r="G379" s="2">
        <v>0</v>
      </c>
      <c r="I379" s="2">
        <v>0</v>
      </c>
      <c r="J379" s="2">
        <v>0</v>
      </c>
      <c r="K379" s="2">
        <v>0</v>
      </c>
      <c r="L379" s="2">
        <v>0</v>
      </c>
      <c r="M379" s="2">
        <v>0</v>
      </c>
      <c r="N379" s="2">
        <v>0</v>
      </c>
      <c r="O379" s="2">
        <v>0</v>
      </c>
      <c r="P379" s="2">
        <v>0</v>
      </c>
      <c r="Q379" s="2">
        <v>0</v>
      </c>
      <c r="R379" s="2">
        <v>0</v>
      </c>
      <c r="S379" s="2"/>
      <c r="T379" s="2">
        <v>0</v>
      </c>
      <c r="U379" s="2">
        <v>0</v>
      </c>
      <c r="V379" s="2">
        <v>0</v>
      </c>
      <c r="W379" s="7">
        <v>0</v>
      </c>
      <c r="X379" s="7">
        <v>0</v>
      </c>
      <c r="Y379" s="7">
        <v>0</v>
      </c>
      <c r="AB379" s="7"/>
      <c r="AC379" s="7"/>
      <c r="AD379" s="7"/>
      <c r="AE379" s="7"/>
      <c r="AF379" s="16"/>
      <c r="AG379" s="16"/>
      <c r="AH379" s="16"/>
      <c r="AI379" s="16"/>
    </row>
    <row r="380" spans="1:35" x14ac:dyDescent="0.2">
      <c r="A380" s="5">
        <v>2021</v>
      </c>
      <c r="B380" s="2" t="s">
        <v>746</v>
      </c>
      <c r="C380" s="2" t="s">
        <v>734</v>
      </c>
      <c r="D380" s="2" t="s">
        <v>682</v>
      </c>
      <c r="E380" s="2">
        <v>0</v>
      </c>
      <c r="F380" s="2">
        <v>0</v>
      </c>
      <c r="G380" s="2">
        <v>0</v>
      </c>
      <c r="I380" s="2">
        <v>0</v>
      </c>
      <c r="J380" s="2">
        <v>0</v>
      </c>
      <c r="K380" s="2">
        <v>0</v>
      </c>
      <c r="L380" s="2">
        <v>0</v>
      </c>
      <c r="M380" s="2">
        <v>0</v>
      </c>
      <c r="N380" s="2">
        <v>0</v>
      </c>
      <c r="O380" s="2">
        <v>0</v>
      </c>
      <c r="P380" s="2">
        <v>0</v>
      </c>
      <c r="Q380" s="2">
        <v>0</v>
      </c>
      <c r="R380" s="2">
        <v>0</v>
      </c>
      <c r="S380" s="2"/>
      <c r="T380" s="2">
        <v>0</v>
      </c>
      <c r="U380" s="2">
        <v>0</v>
      </c>
      <c r="V380" s="2">
        <v>0</v>
      </c>
      <c r="W380" s="7">
        <v>0</v>
      </c>
      <c r="X380" s="7">
        <v>0</v>
      </c>
      <c r="Y380" s="7">
        <v>0</v>
      </c>
      <c r="AB380" s="7"/>
      <c r="AC380" s="7"/>
      <c r="AD380" s="7"/>
      <c r="AE380" s="7"/>
      <c r="AF380" s="16"/>
      <c r="AG380" s="16"/>
      <c r="AH380" s="16"/>
      <c r="AI380" s="16"/>
    </row>
    <row r="381" spans="1:35" x14ac:dyDescent="0.2">
      <c r="A381" s="5">
        <v>2021</v>
      </c>
      <c r="B381" s="2" t="s">
        <v>626</v>
      </c>
      <c r="C381" s="2" t="s">
        <v>735</v>
      </c>
      <c r="D381" s="2" t="s">
        <v>682</v>
      </c>
      <c r="E381" s="2">
        <v>0</v>
      </c>
      <c r="F381" s="2">
        <v>0</v>
      </c>
      <c r="G381" s="2">
        <v>0</v>
      </c>
      <c r="I381" s="2">
        <v>0</v>
      </c>
      <c r="J381" s="2">
        <v>0</v>
      </c>
      <c r="K381" s="2">
        <v>0</v>
      </c>
      <c r="L381" s="2">
        <v>0</v>
      </c>
      <c r="M381" s="2">
        <v>0</v>
      </c>
      <c r="N381" s="2">
        <v>0</v>
      </c>
      <c r="O381" s="2">
        <v>0</v>
      </c>
      <c r="P381" s="2">
        <v>0</v>
      </c>
      <c r="Q381" s="2">
        <v>0</v>
      </c>
      <c r="R381" s="2">
        <v>0</v>
      </c>
      <c r="S381" s="2"/>
      <c r="T381" s="2">
        <v>0</v>
      </c>
      <c r="U381" s="2">
        <v>0</v>
      </c>
      <c r="V381" s="2">
        <v>0</v>
      </c>
      <c r="W381" s="7">
        <v>0</v>
      </c>
      <c r="X381" s="7">
        <v>0</v>
      </c>
      <c r="Y381" s="7">
        <v>0</v>
      </c>
      <c r="AB381" s="7"/>
      <c r="AC381" s="7"/>
      <c r="AD381" s="7"/>
      <c r="AE381" s="7"/>
      <c r="AF381" s="16"/>
      <c r="AG381" s="16"/>
      <c r="AH381" s="16"/>
      <c r="AI381" s="16"/>
    </row>
    <row r="382" spans="1:35" x14ac:dyDescent="0.2">
      <c r="A382" s="5">
        <v>2021</v>
      </c>
      <c r="B382" s="2" t="s">
        <v>626</v>
      </c>
      <c r="C382" s="2" t="s">
        <v>736</v>
      </c>
      <c r="D382" s="2" t="s">
        <v>682</v>
      </c>
      <c r="E382" s="2">
        <v>0</v>
      </c>
      <c r="F382" s="2">
        <v>0</v>
      </c>
      <c r="G382" s="2">
        <v>0</v>
      </c>
      <c r="I382" s="2">
        <v>0</v>
      </c>
      <c r="J382" s="2">
        <v>0</v>
      </c>
      <c r="K382" s="2">
        <v>0</v>
      </c>
      <c r="L382" s="2">
        <v>0</v>
      </c>
      <c r="M382" s="2">
        <v>0</v>
      </c>
      <c r="N382" s="2">
        <v>0</v>
      </c>
      <c r="O382" s="2">
        <v>0</v>
      </c>
      <c r="P382" s="2">
        <v>0</v>
      </c>
      <c r="Q382" s="2">
        <v>0</v>
      </c>
      <c r="R382" s="2">
        <v>0</v>
      </c>
      <c r="S382" s="2"/>
      <c r="T382" s="2">
        <v>0</v>
      </c>
      <c r="U382" s="2">
        <v>0</v>
      </c>
      <c r="V382" s="2">
        <v>0</v>
      </c>
      <c r="W382" s="7">
        <v>0</v>
      </c>
      <c r="X382" s="7">
        <v>0</v>
      </c>
      <c r="Y382" s="7">
        <v>0</v>
      </c>
      <c r="AB382" s="7"/>
      <c r="AC382" s="7"/>
      <c r="AD382" s="7"/>
      <c r="AE382" s="7"/>
      <c r="AF382" s="16"/>
      <c r="AG382" s="16"/>
      <c r="AH382" s="16"/>
      <c r="AI382" s="16"/>
    </row>
    <row r="383" spans="1:35" x14ac:dyDescent="0.2">
      <c r="A383" s="5">
        <v>2021</v>
      </c>
      <c r="B383" s="2" t="s">
        <v>626</v>
      </c>
      <c r="C383" s="2" t="s">
        <v>737</v>
      </c>
      <c r="D383" s="2" t="s">
        <v>682</v>
      </c>
      <c r="E383" s="2">
        <v>0</v>
      </c>
      <c r="F383" s="2">
        <v>0</v>
      </c>
      <c r="G383" s="2">
        <v>0</v>
      </c>
      <c r="I383" s="2">
        <v>0</v>
      </c>
      <c r="J383" s="2">
        <v>0</v>
      </c>
      <c r="K383" s="2">
        <v>0</v>
      </c>
      <c r="L383" s="2">
        <v>0</v>
      </c>
      <c r="M383" s="2">
        <v>0</v>
      </c>
      <c r="N383" s="2">
        <v>0</v>
      </c>
      <c r="O383" s="2">
        <v>0</v>
      </c>
      <c r="P383" s="2">
        <v>0</v>
      </c>
      <c r="Q383" s="2">
        <v>0</v>
      </c>
      <c r="R383" s="2">
        <v>0</v>
      </c>
      <c r="S383" s="2"/>
      <c r="T383" s="2">
        <v>0</v>
      </c>
      <c r="U383" s="2">
        <v>0</v>
      </c>
      <c r="V383" s="2">
        <v>0</v>
      </c>
      <c r="W383" s="7">
        <v>0</v>
      </c>
      <c r="X383" s="7">
        <v>0</v>
      </c>
      <c r="Y383" s="7">
        <v>0</v>
      </c>
      <c r="AB383" s="7"/>
      <c r="AC383" s="7"/>
      <c r="AD383" s="7"/>
      <c r="AE383" s="7"/>
      <c r="AF383" s="16"/>
      <c r="AG383" s="16"/>
      <c r="AH383" s="16"/>
      <c r="AI383" s="16"/>
    </row>
    <row r="384" spans="1:35" x14ac:dyDescent="0.2">
      <c r="A384" s="5">
        <v>2021</v>
      </c>
      <c r="B384" s="2" t="s">
        <v>626</v>
      </c>
      <c r="C384" s="2" t="s">
        <v>630</v>
      </c>
      <c r="D384" s="2" t="s">
        <v>682</v>
      </c>
      <c r="E384" s="2">
        <v>0</v>
      </c>
      <c r="F384" s="2">
        <v>0</v>
      </c>
      <c r="G384" s="2">
        <v>0</v>
      </c>
      <c r="I384" s="2">
        <v>0</v>
      </c>
      <c r="J384" s="2">
        <v>0</v>
      </c>
      <c r="K384" s="2">
        <v>0</v>
      </c>
      <c r="L384" s="2">
        <v>0</v>
      </c>
      <c r="M384" s="2">
        <v>0</v>
      </c>
      <c r="N384" s="2">
        <v>0</v>
      </c>
      <c r="O384" s="2">
        <v>0</v>
      </c>
      <c r="P384" s="2">
        <v>0</v>
      </c>
      <c r="Q384" s="2">
        <v>0</v>
      </c>
      <c r="R384" s="2">
        <v>0</v>
      </c>
      <c r="S384" s="2"/>
      <c r="T384" s="2">
        <v>0</v>
      </c>
      <c r="U384" s="2">
        <v>0</v>
      </c>
      <c r="V384" s="2">
        <v>0</v>
      </c>
      <c r="W384" s="7">
        <v>0</v>
      </c>
      <c r="X384" s="7">
        <v>0</v>
      </c>
      <c r="Y384" s="7">
        <v>0</v>
      </c>
      <c r="AB384" s="7"/>
      <c r="AC384" s="7"/>
      <c r="AD384" s="7"/>
      <c r="AE384" s="7"/>
      <c r="AF384" s="16"/>
      <c r="AG384" s="16"/>
      <c r="AH384" s="16"/>
      <c r="AI384" s="16"/>
    </row>
    <row r="385" spans="1:35" x14ac:dyDescent="0.2">
      <c r="A385" s="5">
        <v>2021</v>
      </c>
      <c r="B385" s="2" t="s">
        <v>626</v>
      </c>
      <c r="C385" s="2" t="s">
        <v>738</v>
      </c>
      <c r="D385" s="2" t="s">
        <v>682</v>
      </c>
      <c r="E385" s="2">
        <v>0</v>
      </c>
      <c r="F385" s="2">
        <v>0</v>
      </c>
      <c r="G385" s="2">
        <v>0</v>
      </c>
      <c r="I385" s="2">
        <v>0</v>
      </c>
      <c r="J385" s="2">
        <v>0</v>
      </c>
      <c r="K385" s="2">
        <v>0</v>
      </c>
      <c r="L385" s="2">
        <v>0</v>
      </c>
      <c r="M385" s="2">
        <v>0</v>
      </c>
      <c r="N385" s="2">
        <v>0</v>
      </c>
      <c r="O385" s="2">
        <v>0</v>
      </c>
      <c r="P385" s="2">
        <v>0</v>
      </c>
      <c r="Q385" s="2">
        <v>0</v>
      </c>
      <c r="R385" s="2">
        <v>0</v>
      </c>
      <c r="S385" s="2"/>
      <c r="T385" s="2">
        <v>0</v>
      </c>
      <c r="U385" s="2">
        <v>0</v>
      </c>
      <c r="V385" s="2">
        <v>0</v>
      </c>
      <c r="W385" s="7">
        <v>0</v>
      </c>
      <c r="X385" s="7">
        <v>0</v>
      </c>
      <c r="Y385" s="7">
        <v>0</v>
      </c>
      <c r="AB385" s="7"/>
      <c r="AC385" s="7"/>
      <c r="AD385" s="7"/>
      <c r="AE385" s="7"/>
      <c r="AF385" s="16"/>
      <c r="AG385" s="16"/>
      <c r="AH385" s="16"/>
      <c r="AI385" s="16"/>
    </row>
    <row r="386" spans="1:35" x14ac:dyDescent="0.2">
      <c r="A386" s="5">
        <v>2021</v>
      </c>
      <c r="B386" s="2" t="s">
        <v>626</v>
      </c>
      <c r="C386" s="2" t="s">
        <v>739</v>
      </c>
      <c r="D386" s="2" t="s">
        <v>682</v>
      </c>
      <c r="E386" s="2">
        <v>0</v>
      </c>
      <c r="F386" s="2">
        <v>0</v>
      </c>
      <c r="G386" s="2">
        <v>0</v>
      </c>
      <c r="I386" s="2">
        <v>0</v>
      </c>
      <c r="J386" s="2">
        <v>0</v>
      </c>
      <c r="K386" s="2">
        <v>0</v>
      </c>
      <c r="L386" s="2">
        <v>0</v>
      </c>
      <c r="M386" s="2">
        <v>0</v>
      </c>
      <c r="N386" s="2">
        <v>0</v>
      </c>
      <c r="O386" s="2">
        <v>0</v>
      </c>
      <c r="P386" s="2">
        <v>0</v>
      </c>
      <c r="Q386" s="2">
        <v>0</v>
      </c>
      <c r="R386" s="2">
        <v>0</v>
      </c>
      <c r="S386" s="2"/>
      <c r="T386" s="2">
        <v>0</v>
      </c>
      <c r="U386" s="2">
        <v>0</v>
      </c>
      <c r="V386" s="2">
        <v>0</v>
      </c>
      <c r="W386" s="7">
        <v>0</v>
      </c>
      <c r="X386" s="7">
        <v>0</v>
      </c>
      <c r="Y386" s="7">
        <v>0</v>
      </c>
      <c r="AB386" s="7"/>
      <c r="AC386" s="7"/>
      <c r="AD386" s="7"/>
      <c r="AE386" s="7"/>
      <c r="AF386" s="16"/>
      <c r="AG386" s="16"/>
      <c r="AH386" s="16"/>
      <c r="AI386" s="16"/>
    </row>
    <row r="387" spans="1:35" x14ac:dyDescent="0.2">
      <c r="A387" s="5">
        <v>2021</v>
      </c>
      <c r="B387" s="2" t="s">
        <v>626</v>
      </c>
      <c r="C387" s="2" t="s">
        <v>740</v>
      </c>
      <c r="D387" s="2" t="s">
        <v>682</v>
      </c>
      <c r="E387" s="2">
        <v>0</v>
      </c>
      <c r="F387" s="2">
        <v>0</v>
      </c>
      <c r="G387" s="2">
        <v>0</v>
      </c>
      <c r="I387" s="2">
        <v>0</v>
      </c>
      <c r="J387" s="2">
        <v>0</v>
      </c>
      <c r="K387" s="2">
        <v>0</v>
      </c>
      <c r="L387" s="2">
        <v>0</v>
      </c>
      <c r="M387" s="2">
        <v>0</v>
      </c>
      <c r="N387" s="2">
        <v>0</v>
      </c>
      <c r="O387" s="2">
        <v>0</v>
      </c>
      <c r="P387" s="2">
        <v>0</v>
      </c>
      <c r="Q387" s="2">
        <v>0</v>
      </c>
      <c r="R387" s="2">
        <v>0</v>
      </c>
      <c r="S387" s="2"/>
      <c r="T387" s="2">
        <v>0</v>
      </c>
      <c r="U387" s="2">
        <v>0</v>
      </c>
      <c r="V387" s="2">
        <v>0</v>
      </c>
      <c r="W387" s="7">
        <v>0</v>
      </c>
      <c r="X387" s="7">
        <v>0</v>
      </c>
      <c r="Y387" s="7">
        <v>0</v>
      </c>
      <c r="AB387" s="7"/>
      <c r="AC387" s="7"/>
      <c r="AD387" s="7"/>
      <c r="AE387" s="7"/>
      <c r="AF387" s="16"/>
      <c r="AG387" s="16"/>
      <c r="AH387" s="16"/>
      <c r="AI387" s="16"/>
    </row>
    <row r="388" spans="1:35" x14ac:dyDescent="0.2">
      <c r="A388" s="5">
        <v>2021</v>
      </c>
      <c r="B388" s="2" t="s">
        <v>626</v>
      </c>
      <c r="C388" s="2" t="s">
        <v>741</v>
      </c>
      <c r="D388" s="2" t="s">
        <v>682</v>
      </c>
      <c r="E388" s="2">
        <v>0</v>
      </c>
      <c r="F388" s="2">
        <v>0</v>
      </c>
      <c r="G388" s="2">
        <v>0</v>
      </c>
      <c r="I388" s="2">
        <v>0</v>
      </c>
      <c r="J388" s="2">
        <v>0</v>
      </c>
      <c r="K388" s="2">
        <v>0</v>
      </c>
      <c r="L388" s="2">
        <v>0</v>
      </c>
      <c r="M388" s="2">
        <v>0</v>
      </c>
      <c r="N388" s="2">
        <v>0</v>
      </c>
      <c r="O388" s="2">
        <v>0</v>
      </c>
      <c r="P388" s="2">
        <v>0</v>
      </c>
      <c r="Q388" s="2">
        <v>0</v>
      </c>
      <c r="R388" s="2">
        <v>0</v>
      </c>
      <c r="S388" s="2"/>
      <c r="T388" s="2">
        <v>0</v>
      </c>
      <c r="U388" s="2">
        <v>0</v>
      </c>
      <c r="V388" s="2">
        <v>0</v>
      </c>
      <c r="W388" s="7">
        <v>0</v>
      </c>
      <c r="X388" s="7">
        <v>0</v>
      </c>
      <c r="Y388" s="7">
        <v>0</v>
      </c>
      <c r="AB388" s="7"/>
      <c r="AC388" s="7"/>
      <c r="AD388" s="7"/>
      <c r="AE388" s="7"/>
      <c r="AF388" s="16"/>
      <c r="AG388" s="16"/>
      <c r="AH388" s="16"/>
      <c r="AI388" s="16"/>
    </row>
    <row r="389" spans="1:35" x14ac:dyDescent="0.2">
      <c r="A389" s="5">
        <v>2021</v>
      </c>
      <c r="B389" s="2" t="s">
        <v>626</v>
      </c>
      <c r="C389" s="2" t="s">
        <v>742</v>
      </c>
      <c r="D389" s="2" t="s">
        <v>682</v>
      </c>
      <c r="E389" s="2">
        <v>0</v>
      </c>
      <c r="F389" s="2">
        <v>0</v>
      </c>
      <c r="G389" s="2">
        <v>0</v>
      </c>
      <c r="I389" s="2">
        <v>0</v>
      </c>
      <c r="J389" s="2">
        <v>0</v>
      </c>
      <c r="K389" s="2">
        <v>0</v>
      </c>
      <c r="L389" s="2">
        <v>0</v>
      </c>
      <c r="M389" s="2">
        <v>0</v>
      </c>
      <c r="N389" s="2">
        <v>0</v>
      </c>
      <c r="O389" s="2">
        <v>0</v>
      </c>
      <c r="P389" s="2">
        <v>0</v>
      </c>
      <c r="Q389" s="2">
        <v>0</v>
      </c>
      <c r="R389" s="2">
        <v>0</v>
      </c>
      <c r="S389" s="2"/>
      <c r="T389" s="2">
        <v>0</v>
      </c>
      <c r="U389" s="2">
        <v>0</v>
      </c>
      <c r="V389" s="2">
        <v>0</v>
      </c>
      <c r="W389" s="7">
        <v>0</v>
      </c>
      <c r="X389" s="7">
        <v>0</v>
      </c>
      <c r="Y389" s="7">
        <v>0</v>
      </c>
      <c r="AB389" s="7"/>
      <c r="AC389" s="7"/>
      <c r="AD389" s="7"/>
      <c r="AE389" s="7"/>
      <c r="AF389" s="16"/>
      <c r="AG389" s="16"/>
      <c r="AH389" s="16"/>
      <c r="AI389" s="16"/>
    </row>
    <row r="390" spans="1:35" x14ac:dyDescent="0.2">
      <c r="A390" s="5">
        <v>2021</v>
      </c>
      <c r="B390" s="2" t="s">
        <v>626</v>
      </c>
      <c r="C390" s="2" t="s">
        <v>743</v>
      </c>
      <c r="D390" s="2" t="s">
        <v>682</v>
      </c>
      <c r="E390" s="2">
        <v>0</v>
      </c>
      <c r="F390" s="2">
        <v>0</v>
      </c>
      <c r="G390" s="2">
        <v>0</v>
      </c>
      <c r="I390" s="2">
        <v>0</v>
      </c>
      <c r="J390" s="2">
        <v>0</v>
      </c>
      <c r="K390" s="2">
        <v>0</v>
      </c>
      <c r="L390" s="2">
        <v>0</v>
      </c>
      <c r="M390" s="2">
        <v>0</v>
      </c>
      <c r="N390" s="2">
        <v>0</v>
      </c>
      <c r="O390" s="2">
        <v>0</v>
      </c>
      <c r="P390" s="2">
        <v>0</v>
      </c>
      <c r="Q390" s="2">
        <v>0</v>
      </c>
      <c r="R390" s="2">
        <v>0</v>
      </c>
      <c r="S390" s="2"/>
      <c r="T390" s="2">
        <v>0</v>
      </c>
      <c r="U390" s="2">
        <v>0</v>
      </c>
      <c r="V390" s="2">
        <v>0</v>
      </c>
      <c r="W390" s="7">
        <v>0</v>
      </c>
      <c r="X390" s="7">
        <v>0</v>
      </c>
      <c r="Y390" s="7">
        <v>0</v>
      </c>
      <c r="AB390" s="7"/>
      <c r="AC390" s="7"/>
      <c r="AD390" s="7"/>
      <c r="AE390" s="7"/>
      <c r="AF390" s="16"/>
      <c r="AG390" s="16"/>
      <c r="AH390" s="16"/>
      <c r="AI390" s="16"/>
    </row>
    <row r="391" spans="1:35" x14ac:dyDescent="0.2">
      <c r="A391" s="5">
        <v>2021</v>
      </c>
      <c r="B391" s="2" t="s">
        <v>626</v>
      </c>
      <c r="C391" s="2" t="s">
        <v>744</v>
      </c>
      <c r="D391" s="2" t="s">
        <v>682</v>
      </c>
      <c r="E391" s="2">
        <v>0</v>
      </c>
      <c r="F391" s="2">
        <v>0</v>
      </c>
      <c r="G391" s="2">
        <v>0</v>
      </c>
      <c r="I391" s="2">
        <v>0</v>
      </c>
      <c r="J391" s="2">
        <v>0</v>
      </c>
      <c r="K391" s="2">
        <v>0</v>
      </c>
      <c r="L391" s="2">
        <v>0</v>
      </c>
      <c r="M391" s="2">
        <v>0</v>
      </c>
      <c r="N391" s="2">
        <v>0</v>
      </c>
      <c r="O391" s="2">
        <v>0</v>
      </c>
      <c r="P391" s="2">
        <v>0</v>
      </c>
      <c r="Q391" s="2">
        <v>0</v>
      </c>
      <c r="R391" s="2">
        <v>0</v>
      </c>
      <c r="S391" s="2"/>
      <c r="T391" s="2">
        <v>0</v>
      </c>
      <c r="U391" s="2">
        <v>0</v>
      </c>
      <c r="V391" s="2">
        <v>0</v>
      </c>
      <c r="W391" s="7">
        <v>0</v>
      </c>
      <c r="X391" s="7">
        <v>0</v>
      </c>
      <c r="Y391" s="7">
        <v>0</v>
      </c>
      <c r="AB391" s="7"/>
      <c r="AC391" s="7"/>
      <c r="AD391" s="7"/>
      <c r="AE391" s="7"/>
      <c r="AF391" s="16"/>
      <c r="AG391" s="16"/>
      <c r="AH391" s="16"/>
      <c r="AI391" s="16"/>
    </row>
    <row r="392" spans="1:35" x14ac:dyDescent="0.2">
      <c r="A392" s="5">
        <v>2021</v>
      </c>
      <c r="B392" s="2" t="s">
        <v>626</v>
      </c>
      <c r="C392" s="2" t="s">
        <v>745</v>
      </c>
      <c r="D392" s="2" t="s">
        <v>682</v>
      </c>
      <c r="E392" s="2">
        <v>0</v>
      </c>
      <c r="F392" s="2">
        <v>0</v>
      </c>
      <c r="G392" s="2">
        <v>0</v>
      </c>
      <c r="I392" s="2">
        <v>0</v>
      </c>
      <c r="J392" s="2">
        <v>0</v>
      </c>
      <c r="K392" s="2">
        <v>0</v>
      </c>
      <c r="L392" s="2">
        <v>0</v>
      </c>
      <c r="M392" s="2">
        <v>0</v>
      </c>
      <c r="N392" s="2">
        <v>0</v>
      </c>
      <c r="O392" s="2">
        <v>0</v>
      </c>
      <c r="P392" s="2">
        <v>0</v>
      </c>
      <c r="Q392" s="2">
        <v>0</v>
      </c>
      <c r="R392" s="2">
        <v>0</v>
      </c>
      <c r="S392" s="2"/>
      <c r="T392" s="2">
        <v>0</v>
      </c>
      <c r="U392" s="2">
        <v>0</v>
      </c>
      <c r="V392" s="2">
        <v>0</v>
      </c>
      <c r="W392" s="7">
        <v>0</v>
      </c>
      <c r="X392" s="7">
        <v>0</v>
      </c>
      <c r="Y392" s="7">
        <v>0</v>
      </c>
      <c r="AB392" s="7"/>
      <c r="AC392" s="7"/>
      <c r="AD392" s="7"/>
      <c r="AE392" s="7"/>
      <c r="AF392" s="16"/>
      <c r="AG392" s="16"/>
      <c r="AH392" s="16"/>
      <c r="AI392" s="16"/>
    </row>
    <row r="393" spans="1:35" x14ac:dyDescent="0.2">
      <c r="A393" s="5">
        <v>2021</v>
      </c>
      <c r="B393" s="2" t="s">
        <v>626</v>
      </c>
      <c r="C393" s="2" t="s">
        <v>748</v>
      </c>
      <c r="D393" s="2" t="s">
        <v>682</v>
      </c>
      <c r="E393" s="2">
        <v>0</v>
      </c>
      <c r="F393" s="2">
        <v>0</v>
      </c>
      <c r="G393" s="2">
        <v>0</v>
      </c>
      <c r="I393" s="2">
        <v>0</v>
      </c>
      <c r="J393" s="2">
        <v>0</v>
      </c>
      <c r="K393" s="2">
        <v>0</v>
      </c>
      <c r="L393" s="2">
        <v>0</v>
      </c>
      <c r="M393" s="2">
        <v>0</v>
      </c>
      <c r="N393" s="2">
        <v>0</v>
      </c>
      <c r="O393" s="2">
        <v>0</v>
      </c>
      <c r="P393" s="2">
        <v>0</v>
      </c>
      <c r="Q393" s="2">
        <v>0</v>
      </c>
      <c r="R393" s="2">
        <v>0</v>
      </c>
      <c r="S393" s="2"/>
      <c r="T393" s="2">
        <v>0</v>
      </c>
      <c r="U393" s="2">
        <v>0</v>
      </c>
      <c r="V393" s="2">
        <v>0</v>
      </c>
      <c r="W393" s="7">
        <v>0</v>
      </c>
      <c r="X393" s="7">
        <v>0</v>
      </c>
      <c r="Y393" s="7">
        <v>0</v>
      </c>
      <c r="AB393" s="7"/>
      <c r="AC393" s="7"/>
      <c r="AD393" s="7"/>
      <c r="AE393" s="7"/>
      <c r="AF393" s="16"/>
      <c r="AG393" s="16"/>
      <c r="AH393" s="16"/>
      <c r="AI393" s="16"/>
    </row>
    <row r="394" spans="1:35" x14ac:dyDescent="0.2">
      <c r="A394" s="5">
        <v>2021</v>
      </c>
      <c r="B394" s="2" t="s">
        <v>746</v>
      </c>
      <c r="C394" s="2" t="s">
        <v>725</v>
      </c>
      <c r="D394" s="2" t="s">
        <v>674</v>
      </c>
      <c r="E394" s="2">
        <v>29379794</v>
      </c>
      <c r="F394" s="2">
        <v>377500</v>
      </c>
      <c r="G394" s="2">
        <v>0</v>
      </c>
      <c r="H394" s="2">
        <v>20624374</v>
      </c>
      <c r="I394" s="2">
        <v>0</v>
      </c>
      <c r="J394" s="2">
        <v>0</v>
      </c>
      <c r="K394" s="2">
        <v>0</v>
      </c>
      <c r="L394" s="2">
        <v>0</v>
      </c>
      <c r="M394" s="2">
        <v>0</v>
      </c>
      <c r="N394" s="2">
        <v>0</v>
      </c>
      <c r="O394" s="2">
        <v>0</v>
      </c>
      <c r="P394" s="2">
        <v>0</v>
      </c>
      <c r="Q394" s="2">
        <v>0</v>
      </c>
      <c r="R394" s="2">
        <v>0</v>
      </c>
      <c r="S394" s="2"/>
      <c r="T394" s="7">
        <v>69.45</v>
      </c>
      <c r="U394" s="2">
        <v>0</v>
      </c>
      <c r="V394" s="2">
        <v>0</v>
      </c>
      <c r="W394" s="7">
        <v>0</v>
      </c>
      <c r="X394" s="7">
        <v>0</v>
      </c>
      <c r="Y394" s="7">
        <v>0</v>
      </c>
      <c r="AB394" s="7"/>
      <c r="AC394" s="7"/>
      <c r="AD394" s="7"/>
      <c r="AE394" s="7"/>
      <c r="AF394" s="16"/>
      <c r="AG394" s="16"/>
      <c r="AH394" s="16"/>
      <c r="AI394" s="16"/>
    </row>
    <row r="395" spans="1:35" x14ac:dyDescent="0.2">
      <c r="A395" s="5">
        <v>2021</v>
      </c>
      <c r="B395" s="2" t="s">
        <v>746</v>
      </c>
      <c r="C395" s="2" t="s">
        <v>726</v>
      </c>
      <c r="D395" s="2" t="s">
        <v>674</v>
      </c>
      <c r="E395" s="2">
        <v>50874662</v>
      </c>
      <c r="G395" s="2">
        <v>0</v>
      </c>
      <c r="H395" s="2">
        <v>26453225</v>
      </c>
      <c r="I395" s="2">
        <v>0</v>
      </c>
      <c r="J395" s="2">
        <v>0</v>
      </c>
      <c r="K395" s="2">
        <v>0</v>
      </c>
      <c r="L395" s="2">
        <v>0</v>
      </c>
      <c r="M395" s="2">
        <v>0</v>
      </c>
      <c r="N395" s="2">
        <v>0</v>
      </c>
      <c r="O395" s="2">
        <v>0</v>
      </c>
      <c r="P395" s="2">
        <v>0</v>
      </c>
      <c r="Q395" s="2">
        <v>0</v>
      </c>
      <c r="R395" s="2">
        <v>0</v>
      </c>
      <c r="S395" s="2"/>
      <c r="T395" s="7">
        <v>71.16</v>
      </c>
      <c r="U395" s="2">
        <v>0</v>
      </c>
      <c r="V395" s="2">
        <v>0</v>
      </c>
      <c r="W395" s="7">
        <v>0</v>
      </c>
      <c r="X395" s="7">
        <v>0</v>
      </c>
      <c r="Y395" s="7">
        <v>0</v>
      </c>
      <c r="AB395" s="7"/>
      <c r="AC395" s="7"/>
      <c r="AD395" s="7"/>
      <c r="AE395" s="7"/>
      <c r="AF395" s="16"/>
      <c r="AG395" s="16"/>
      <c r="AH395" s="16"/>
      <c r="AI395" s="16"/>
    </row>
    <row r="396" spans="1:35" x14ac:dyDescent="0.2">
      <c r="A396" s="5">
        <v>2021</v>
      </c>
      <c r="B396" s="2" t="s">
        <v>746</v>
      </c>
      <c r="C396" s="2" t="s">
        <v>727</v>
      </c>
      <c r="D396" s="2" t="s">
        <v>674</v>
      </c>
      <c r="E396" s="2">
        <v>35802919</v>
      </c>
      <c r="G396" s="2">
        <v>0</v>
      </c>
      <c r="H396" s="2">
        <v>19127902</v>
      </c>
      <c r="I396" s="2">
        <v>0</v>
      </c>
      <c r="J396" s="2">
        <v>0</v>
      </c>
      <c r="K396" s="2">
        <v>0</v>
      </c>
      <c r="L396" s="2">
        <v>0</v>
      </c>
      <c r="M396" s="2">
        <v>0</v>
      </c>
      <c r="N396" s="2">
        <v>0</v>
      </c>
      <c r="O396" s="2">
        <v>0</v>
      </c>
      <c r="P396" s="2">
        <v>0</v>
      </c>
      <c r="Q396" s="2">
        <v>0</v>
      </c>
      <c r="R396" s="2">
        <v>0</v>
      </c>
      <c r="S396" s="2"/>
      <c r="T396" s="7">
        <v>70.180000000000007</v>
      </c>
      <c r="U396" s="2">
        <v>0</v>
      </c>
      <c r="V396" s="2">
        <v>0</v>
      </c>
      <c r="W396" s="7">
        <v>0</v>
      </c>
      <c r="X396" s="7">
        <v>0</v>
      </c>
      <c r="Y396" s="7">
        <v>0</v>
      </c>
      <c r="AB396" s="7"/>
      <c r="AC396" s="7"/>
      <c r="AD396" s="7"/>
      <c r="AE396" s="7"/>
      <c r="AF396" s="16"/>
      <c r="AG396" s="16"/>
      <c r="AH396" s="16"/>
      <c r="AI396" s="16"/>
    </row>
    <row r="397" spans="1:35" x14ac:dyDescent="0.2">
      <c r="A397" s="5">
        <v>2021</v>
      </c>
      <c r="B397" s="2" t="s">
        <v>746</v>
      </c>
      <c r="C397" s="2" t="s">
        <v>394</v>
      </c>
      <c r="D397" s="2" t="s">
        <v>674</v>
      </c>
      <c r="E397" s="2">
        <v>52133550</v>
      </c>
      <c r="G397" s="2">
        <v>0</v>
      </c>
      <c r="H397" s="2">
        <v>9969559</v>
      </c>
      <c r="I397" s="2">
        <v>0</v>
      </c>
      <c r="J397" s="2">
        <v>0</v>
      </c>
      <c r="K397" s="2">
        <v>0</v>
      </c>
      <c r="L397" s="2">
        <v>0</v>
      </c>
      <c r="M397" s="2">
        <v>0</v>
      </c>
      <c r="N397" s="2">
        <v>0</v>
      </c>
      <c r="O397" s="2">
        <v>0</v>
      </c>
      <c r="P397" s="2">
        <v>0</v>
      </c>
      <c r="Q397" s="2">
        <v>0</v>
      </c>
      <c r="R397" s="2">
        <v>0</v>
      </c>
      <c r="S397" s="2"/>
      <c r="T397" s="7">
        <v>71.099999999999994</v>
      </c>
      <c r="U397" s="2">
        <v>0</v>
      </c>
      <c r="V397" s="2">
        <v>0</v>
      </c>
      <c r="W397" s="7">
        <v>0</v>
      </c>
      <c r="X397" s="7">
        <v>0</v>
      </c>
      <c r="Y397" s="7">
        <v>0</v>
      </c>
      <c r="AB397" s="7"/>
      <c r="AC397" s="7"/>
      <c r="AD397" s="7"/>
      <c r="AE397" s="7"/>
      <c r="AF397" s="16"/>
      <c r="AG397" s="16"/>
      <c r="AH397" s="16"/>
      <c r="AI397" s="16"/>
    </row>
    <row r="398" spans="1:35" x14ac:dyDescent="0.2">
      <c r="A398" s="5">
        <v>2021</v>
      </c>
      <c r="B398" s="2" t="s">
        <v>746</v>
      </c>
      <c r="C398" s="2" t="s">
        <v>395</v>
      </c>
      <c r="D398" s="2" t="s">
        <v>674</v>
      </c>
      <c r="E398" s="2">
        <v>11454850</v>
      </c>
      <c r="G398" s="2">
        <v>0</v>
      </c>
      <c r="H398" s="2">
        <v>14861011</v>
      </c>
      <c r="I398" s="2">
        <v>0</v>
      </c>
      <c r="J398" s="2">
        <v>0</v>
      </c>
      <c r="K398" s="2">
        <v>0</v>
      </c>
      <c r="L398" s="2">
        <v>0</v>
      </c>
      <c r="M398" s="2">
        <v>0</v>
      </c>
      <c r="N398" s="2">
        <v>0</v>
      </c>
      <c r="O398" s="2">
        <v>0</v>
      </c>
      <c r="P398" s="2">
        <v>0</v>
      </c>
      <c r="Q398" s="2">
        <v>0</v>
      </c>
      <c r="R398" s="2">
        <v>0</v>
      </c>
      <c r="S398" s="2"/>
      <c r="T398" s="7">
        <v>71.900000000000006</v>
      </c>
      <c r="U398" s="2">
        <v>0</v>
      </c>
      <c r="V398" s="2">
        <v>0</v>
      </c>
      <c r="W398" s="7">
        <v>0</v>
      </c>
      <c r="X398" s="7">
        <v>0</v>
      </c>
      <c r="Y398" s="7">
        <v>0</v>
      </c>
      <c r="AB398" s="7"/>
      <c r="AC398" s="7"/>
      <c r="AD398" s="7"/>
      <c r="AE398" s="7"/>
      <c r="AF398" s="16"/>
      <c r="AG398" s="16"/>
      <c r="AH398" s="16"/>
      <c r="AI398" s="16"/>
    </row>
    <row r="399" spans="1:35" x14ac:dyDescent="0.2">
      <c r="A399" s="5">
        <v>2021</v>
      </c>
      <c r="B399" s="2" t="s">
        <v>746</v>
      </c>
      <c r="C399" s="2" t="s">
        <v>747</v>
      </c>
      <c r="D399" s="2" t="s">
        <v>674</v>
      </c>
      <c r="E399" s="2">
        <v>45170117</v>
      </c>
      <c r="F399" s="2">
        <v>36321791</v>
      </c>
      <c r="G399" s="2">
        <v>0</v>
      </c>
      <c r="H399" s="2">
        <v>31145159</v>
      </c>
      <c r="I399" s="2">
        <v>0</v>
      </c>
      <c r="J399" s="2">
        <v>0</v>
      </c>
      <c r="K399" s="2">
        <v>0</v>
      </c>
      <c r="L399" s="2">
        <v>0</v>
      </c>
      <c r="M399" s="2">
        <v>0</v>
      </c>
      <c r="N399" s="2">
        <v>0</v>
      </c>
      <c r="O399" s="2">
        <v>0</v>
      </c>
      <c r="P399" s="2">
        <v>0</v>
      </c>
      <c r="Q399" s="2">
        <v>0</v>
      </c>
      <c r="R399" s="2">
        <v>0</v>
      </c>
      <c r="S399" s="2"/>
      <c r="T399" s="7">
        <v>70.239999999999995</v>
      </c>
      <c r="U399" s="2">
        <v>0</v>
      </c>
      <c r="V399" s="2">
        <v>0</v>
      </c>
      <c r="W399" s="7">
        <v>0</v>
      </c>
      <c r="X399" s="7">
        <v>0</v>
      </c>
      <c r="Y399" s="7">
        <v>0</v>
      </c>
      <c r="AB399" s="7"/>
      <c r="AC399" s="7"/>
      <c r="AD399" s="7"/>
      <c r="AE399" s="7"/>
      <c r="AF399" s="16"/>
      <c r="AG399" s="16"/>
      <c r="AH399" s="16"/>
      <c r="AI399" s="16"/>
    </row>
    <row r="400" spans="1:35" x14ac:dyDescent="0.2">
      <c r="A400" s="5">
        <v>2021</v>
      </c>
      <c r="B400" s="2" t="s">
        <v>746</v>
      </c>
      <c r="C400" s="2" t="s">
        <v>728</v>
      </c>
      <c r="D400" s="2" t="s">
        <v>674</v>
      </c>
      <c r="E400" s="2">
        <v>21697061</v>
      </c>
      <c r="G400" s="2">
        <v>0</v>
      </c>
      <c r="H400" s="2">
        <v>22819226</v>
      </c>
      <c r="I400" s="2">
        <v>0</v>
      </c>
      <c r="J400" s="2">
        <v>0</v>
      </c>
      <c r="K400" s="2">
        <v>0</v>
      </c>
      <c r="L400" s="2">
        <v>0</v>
      </c>
      <c r="M400" s="2">
        <v>0</v>
      </c>
      <c r="N400" s="2">
        <v>0</v>
      </c>
      <c r="O400" s="2">
        <v>0</v>
      </c>
      <c r="P400" s="2">
        <v>0</v>
      </c>
      <c r="Q400" s="2">
        <v>0</v>
      </c>
      <c r="R400" s="2">
        <v>0</v>
      </c>
      <c r="S400" s="2"/>
      <c r="T400" s="7">
        <v>70.010000000000005</v>
      </c>
      <c r="U400" s="2">
        <v>0</v>
      </c>
      <c r="V400" s="2">
        <v>0</v>
      </c>
      <c r="W400" s="7">
        <v>0</v>
      </c>
      <c r="X400" s="7">
        <v>0</v>
      </c>
      <c r="Y400" s="7">
        <v>0</v>
      </c>
      <c r="AB400" s="7"/>
      <c r="AC400" s="7"/>
      <c r="AD400" s="7"/>
      <c r="AE400" s="7"/>
      <c r="AF400" s="16"/>
      <c r="AG400" s="16"/>
      <c r="AH400" s="16"/>
      <c r="AI400" s="16"/>
    </row>
    <row r="401" spans="1:35" x14ac:dyDescent="0.2">
      <c r="A401" s="5">
        <v>2021</v>
      </c>
      <c r="B401" s="2" t="s">
        <v>746</v>
      </c>
      <c r="C401" s="2" t="s">
        <v>398</v>
      </c>
      <c r="D401" s="2" t="s">
        <v>674</v>
      </c>
      <c r="E401" s="2">
        <v>18730614</v>
      </c>
      <c r="G401" s="2">
        <v>0</v>
      </c>
      <c r="H401" s="2">
        <v>8879044</v>
      </c>
      <c r="I401" s="2">
        <v>0</v>
      </c>
      <c r="J401" s="2">
        <v>0</v>
      </c>
      <c r="K401" s="2">
        <v>0</v>
      </c>
      <c r="L401" s="2">
        <v>0</v>
      </c>
      <c r="M401" s="2">
        <v>0</v>
      </c>
      <c r="N401" s="2">
        <v>0</v>
      </c>
      <c r="O401" s="2">
        <v>0</v>
      </c>
      <c r="P401" s="2">
        <v>0</v>
      </c>
      <c r="Q401" s="2">
        <v>0</v>
      </c>
      <c r="R401" s="2">
        <v>0</v>
      </c>
      <c r="S401" s="2"/>
      <c r="T401" s="7">
        <v>72.06</v>
      </c>
      <c r="U401" s="2">
        <v>0</v>
      </c>
      <c r="V401" s="2">
        <v>0</v>
      </c>
      <c r="W401" s="7">
        <v>0</v>
      </c>
      <c r="X401" s="7">
        <v>0</v>
      </c>
      <c r="Y401" s="7">
        <v>0</v>
      </c>
      <c r="AB401" s="7"/>
      <c r="AC401" s="7"/>
      <c r="AD401" s="7"/>
      <c r="AE401" s="7"/>
      <c r="AF401" s="16"/>
      <c r="AG401" s="16"/>
      <c r="AH401" s="16"/>
      <c r="AI401" s="16"/>
    </row>
    <row r="402" spans="1:35" x14ac:dyDescent="0.2">
      <c r="A402" s="5">
        <v>2021</v>
      </c>
      <c r="B402" s="2" t="s">
        <v>746</v>
      </c>
      <c r="C402" s="2" t="s">
        <v>729</v>
      </c>
      <c r="D402" s="2" t="s">
        <v>674</v>
      </c>
      <c r="E402" s="2">
        <v>22178585</v>
      </c>
      <c r="F402" s="2">
        <v>1301150</v>
      </c>
      <c r="G402" s="2">
        <v>0</v>
      </c>
      <c r="H402" s="2">
        <v>17232565</v>
      </c>
      <c r="I402" s="2">
        <v>0</v>
      </c>
      <c r="J402" s="2">
        <v>0</v>
      </c>
      <c r="K402" s="2">
        <v>0</v>
      </c>
      <c r="L402" s="2">
        <v>0</v>
      </c>
      <c r="M402" s="2">
        <v>0</v>
      </c>
      <c r="N402" s="2">
        <v>0</v>
      </c>
      <c r="O402" s="2">
        <v>0</v>
      </c>
      <c r="P402" s="2">
        <v>0</v>
      </c>
      <c r="Q402" s="2">
        <v>0</v>
      </c>
      <c r="R402" s="2">
        <v>0</v>
      </c>
      <c r="S402" s="2"/>
      <c r="T402" s="7">
        <v>71.400000000000006</v>
      </c>
      <c r="U402" s="2">
        <v>0</v>
      </c>
      <c r="V402" s="2">
        <v>0</v>
      </c>
      <c r="W402" s="7">
        <v>0</v>
      </c>
      <c r="X402" s="7">
        <v>0</v>
      </c>
      <c r="Y402" s="7">
        <v>0</v>
      </c>
      <c r="AB402" s="7"/>
      <c r="AC402" s="7"/>
      <c r="AD402" s="7"/>
      <c r="AE402" s="7"/>
      <c r="AF402" s="16"/>
      <c r="AG402" s="16"/>
      <c r="AH402" s="16"/>
      <c r="AI402" s="16"/>
    </row>
    <row r="403" spans="1:35" x14ac:dyDescent="0.2">
      <c r="A403" s="5">
        <v>2021</v>
      </c>
      <c r="B403" s="2" t="s">
        <v>746</v>
      </c>
      <c r="C403" s="2" t="s">
        <v>730</v>
      </c>
      <c r="D403" s="2" t="s">
        <v>674</v>
      </c>
      <c r="E403" s="2">
        <v>12093506</v>
      </c>
      <c r="G403" s="2">
        <v>0</v>
      </c>
      <c r="H403" s="2">
        <v>15977759</v>
      </c>
      <c r="I403" s="2">
        <v>0</v>
      </c>
      <c r="J403" s="2">
        <v>0</v>
      </c>
      <c r="K403" s="2">
        <v>0</v>
      </c>
      <c r="L403" s="2">
        <v>0</v>
      </c>
      <c r="M403" s="2">
        <v>0</v>
      </c>
      <c r="N403" s="2">
        <v>0</v>
      </c>
      <c r="O403" s="2">
        <v>0</v>
      </c>
      <c r="P403" s="2">
        <v>0</v>
      </c>
      <c r="Q403" s="2">
        <v>0</v>
      </c>
      <c r="R403" s="2">
        <v>0</v>
      </c>
      <c r="S403" s="2"/>
      <c r="T403" s="7">
        <v>70.87</v>
      </c>
      <c r="U403" s="2">
        <v>0</v>
      </c>
      <c r="V403" s="2">
        <v>0</v>
      </c>
      <c r="W403" s="7">
        <v>0</v>
      </c>
      <c r="X403" s="7">
        <v>0</v>
      </c>
      <c r="Y403" s="7">
        <v>0</v>
      </c>
      <c r="AB403" s="7"/>
      <c r="AC403" s="7"/>
      <c r="AD403" s="7"/>
      <c r="AE403" s="7"/>
      <c r="AF403" s="16"/>
      <c r="AG403" s="16"/>
      <c r="AH403" s="16"/>
      <c r="AI403" s="16"/>
    </row>
    <row r="404" spans="1:35" x14ac:dyDescent="0.2">
      <c r="A404" s="5">
        <v>2021</v>
      </c>
      <c r="B404" s="2" t="s">
        <v>746</v>
      </c>
      <c r="C404" s="2" t="s">
        <v>401</v>
      </c>
      <c r="D404" s="2" t="s">
        <v>674</v>
      </c>
      <c r="E404" s="2">
        <v>15684581</v>
      </c>
      <c r="G404" s="2">
        <v>0</v>
      </c>
      <c r="H404" s="2">
        <v>5600403</v>
      </c>
      <c r="I404" s="2">
        <v>0</v>
      </c>
      <c r="J404" s="2">
        <v>0</v>
      </c>
      <c r="K404" s="2">
        <v>0</v>
      </c>
      <c r="L404" s="2">
        <v>0</v>
      </c>
      <c r="M404" s="2">
        <v>0</v>
      </c>
      <c r="N404" s="2">
        <v>0</v>
      </c>
      <c r="O404" s="2">
        <v>0</v>
      </c>
      <c r="P404" s="2">
        <v>0</v>
      </c>
      <c r="Q404" s="2">
        <v>0</v>
      </c>
      <c r="R404" s="2">
        <v>0</v>
      </c>
      <c r="S404" s="2"/>
      <c r="T404" s="7">
        <v>70.599999999999994</v>
      </c>
      <c r="U404" s="2">
        <v>0</v>
      </c>
      <c r="V404" s="2">
        <v>0</v>
      </c>
      <c r="W404" s="7">
        <v>0</v>
      </c>
      <c r="X404" s="7">
        <v>0</v>
      </c>
      <c r="Y404" s="7">
        <v>0</v>
      </c>
      <c r="AB404" s="7"/>
      <c r="AC404" s="7"/>
      <c r="AD404" s="7"/>
      <c r="AE404" s="7"/>
      <c r="AF404" s="16"/>
      <c r="AG404" s="16"/>
      <c r="AH404" s="16"/>
      <c r="AI404" s="16"/>
    </row>
    <row r="405" spans="1:35" x14ac:dyDescent="0.2">
      <c r="A405" s="5">
        <v>2021</v>
      </c>
      <c r="B405" s="2" t="s">
        <v>746</v>
      </c>
      <c r="C405" s="2" t="s">
        <v>731</v>
      </c>
      <c r="D405" s="2" t="s">
        <v>674</v>
      </c>
      <c r="E405" s="2">
        <v>33954676</v>
      </c>
      <c r="F405" s="2">
        <v>29720330</v>
      </c>
      <c r="G405" s="2">
        <v>0</v>
      </c>
      <c r="H405" s="2">
        <v>15468853</v>
      </c>
      <c r="I405" s="2">
        <v>0</v>
      </c>
      <c r="J405" s="2">
        <v>0</v>
      </c>
      <c r="K405" s="2">
        <v>0</v>
      </c>
      <c r="L405" s="2">
        <v>0</v>
      </c>
      <c r="M405" s="2">
        <v>0</v>
      </c>
      <c r="N405" s="2">
        <v>0</v>
      </c>
      <c r="O405" s="2">
        <v>0</v>
      </c>
      <c r="P405" s="2">
        <v>0</v>
      </c>
      <c r="Q405" s="2">
        <v>0</v>
      </c>
      <c r="R405" s="2">
        <v>0</v>
      </c>
      <c r="S405" s="2"/>
      <c r="T405" s="7">
        <v>67.73</v>
      </c>
      <c r="U405" s="2">
        <v>0</v>
      </c>
      <c r="V405" s="2">
        <v>0</v>
      </c>
      <c r="W405" s="7">
        <v>0</v>
      </c>
      <c r="X405" s="7">
        <v>0</v>
      </c>
      <c r="Y405" s="7">
        <v>0</v>
      </c>
      <c r="AB405" s="7"/>
      <c r="AC405" s="7"/>
      <c r="AD405" s="7"/>
      <c r="AE405" s="7"/>
      <c r="AF405" s="16"/>
      <c r="AG405" s="16"/>
      <c r="AH405" s="16"/>
      <c r="AI405" s="16"/>
    </row>
    <row r="406" spans="1:35" x14ac:dyDescent="0.2">
      <c r="A406" s="5">
        <v>2021</v>
      </c>
      <c r="B406" s="2" t="s">
        <v>746</v>
      </c>
      <c r="C406" s="2" t="s">
        <v>732</v>
      </c>
      <c r="D406" s="2" t="s">
        <v>674</v>
      </c>
      <c r="E406" s="2">
        <v>8118217</v>
      </c>
      <c r="G406" s="2">
        <v>0</v>
      </c>
      <c r="H406" s="2">
        <v>15326378</v>
      </c>
      <c r="I406" s="2">
        <v>0</v>
      </c>
      <c r="J406" s="2">
        <v>0</v>
      </c>
      <c r="K406" s="2">
        <v>0</v>
      </c>
      <c r="L406" s="2">
        <v>0</v>
      </c>
      <c r="M406" s="2">
        <v>0</v>
      </c>
      <c r="N406" s="2">
        <v>0</v>
      </c>
      <c r="O406" s="2">
        <v>0</v>
      </c>
      <c r="P406" s="2">
        <v>0</v>
      </c>
      <c r="Q406" s="2">
        <v>0</v>
      </c>
      <c r="R406" s="2">
        <v>0</v>
      </c>
      <c r="S406" s="2"/>
      <c r="T406" s="7">
        <v>70.209999999999994</v>
      </c>
      <c r="U406" s="2">
        <v>0</v>
      </c>
      <c r="V406" s="2">
        <v>0</v>
      </c>
      <c r="W406" s="7">
        <v>0</v>
      </c>
      <c r="X406" s="7">
        <v>0</v>
      </c>
      <c r="Y406" s="7">
        <v>0</v>
      </c>
      <c r="AB406" s="7"/>
      <c r="AC406" s="7"/>
      <c r="AD406" s="7"/>
      <c r="AE406" s="7"/>
      <c r="AF406" s="16"/>
      <c r="AG406" s="16"/>
      <c r="AH406" s="16"/>
      <c r="AI406" s="16"/>
    </row>
    <row r="407" spans="1:35" x14ac:dyDescent="0.2">
      <c r="A407" s="5">
        <v>2021</v>
      </c>
      <c r="B407" s="2" t="s">
        <v>746</v>
      </c>
      <c r="C407" s="2" t="s">
        <v>733</v>
      </c>
      <c r="D407" s="2" t="s">
        <v>674</v>
      </c>
      <c r="E407" s="2">
        <v>7429556</v>
      </c>
      <c r="G407" s="2">
        <v>0</v>
      </c>
      <c r="H407" s="2">
        <v>10307426</v>
      </c>
      <c r="I407" s="2">
        <v>0</v>
      </c>
      <c r="J407" s="2">
        <v>0</v>
      </c>
      <c r="K407" s="2">
        <v>0</v>
      </c>
      <c r="L407" s="2">
        <v>0</v>
      </c>
      <c r="M407" s="2">
        <v>0</v>
      </c>
      <c r="N407" s="2">
        <v>0</v>
      </c>
      <c r="O407" s="2">
        <v>0</v>
      </c>
      <c r="P407" s="2">
        <v>0</v>
      </c>
      <c r="Q407" s="2">
        <v>0</v>
      </c>
      <c r="R407" s="2">
        <v>0</v>
      </c>
      <c r="S407" s="2"/>
      <c r="T407" s="7">
        <v>67.94</v>
      </c>
      <c r="U407" s="2">
        <v>0</v>
      </c>
      <c r="V407" s="2">
        <v>0</v>
      </c>
      <c r="W407" s="7">
        <v>0</v>
      </c>
      <c r="X407" s="7">
        <v>0</v>
      </c>
      <c r="Y407" s="7">
        <v>0</v>
      </c>
      <c r="AB407" s="7"/>
      <c r="AC407" s="7"/>
      <c r="AD407" s="7"/>
      <c r="AE407" s="7"/>
      <c r="AF407" s="16"/>
      <c r="AG407" s="16"/>
      <c r="AH407" s="16"/>
      <c r="AI407" s="16"/>
    </row>
    <row r="408" spans="1:35" x14ac:dyDescent="0.2">
      <c r="A408" s="5">
        <v>2021</v>
      </c>
      <c r="B408" s="2" t="s">
        <v>746</v>
      </c>
      <c r="C408" s="2" t="s">
        <v>734</v>
      </c>
      <c r="D408" s="2" t="s">
        <v>674</v>
      </c>
      <c r="E408" s="2">
        <v>12225484</v>
      </c>
      <c r="F408" s="2">
        <v>25405668</v>
      </c>
      <c r="G408" s="2">
        <v>0</v>
      </c>
      <c r="H408" s="2">
        <v>13509066</v>
      </c>
      <c r="I408" s="2">
        <v>0</v>
      </c>
      <c r="J408" s="2">
        <v>0</v>
      </c>
      <c r="K408" s="2">
        <v>0</v>
      </c>
      <c r="L408" s="2">
        <v>0</v>
      </c>
      <c r="M408" s="2">
        <v>0</v>
      </c>
      <c r="N408" s="2">
        <v>0</v>
      </c>
      <c r="O408" s="2">
        <v>0</v>
      </c>
      <c r="P408" s="2">
        <v>0</v>
      </c>
      <c r="Q408" s="2">
        <v>0</v>
      </c>
      <c r="R408" s="2">
        <v>0</v>
      </c>
      <c r="S408" s="2"/>
      <c r="T408" s="7">
        <v>64.489999999999995</v>
      </c>
      <c r="U408" s="2">
        <v>0</v>
      </c>
      <c r="V408" s="2">
        <v>0</v>
      </c>
      <c r="W408" s="7">
        <v>0</v>
      </c>
      <c r="X408" s="7">
        <v>0</v>
      </c>
      <c r="Y408" s="7">
        <v>0</v>
      </c>
      <c r="AB408" s="7"/>
      <c r="AC408" s="7"/>
      <c r="AD408" s="7"/>
      <c r="AE408" s="7"/>
      <c r="AF408" s="16"/>
      <c r="AG408" s="16"/>
      <c r="AH408" s="16"/>
      <c r="AI408" s="16"/>
    </row>
    <row r="409" spans="1:35" x14ac:dyDescent="0.2">
      <c r="A409" s="5">
        <v>2021</v>
      </c>
      <c r="B409" s="2" t="s">
        <v>626</v>
      </c>
      <c r="C409" s="2" t="s">
        <v>735</v>
      </c>
      <c r="D409" s="2" t="s">
        <v>674</v>
      </c>
      <c r="E409" s="2">
        <v>5873202</v>
      </c>
      <c r="F409" s="2">
        <v>6531716</v>
      </c>
      <c r="G409" s="2">
        <v>0</v>
      </c>
      <c r="H409" s="2">
        <v>16858956</v>
      </c>
      <c r="I409" s="2">
        <v>0</v>
      </c>
      <c r="J409" s="2">
        <v>0</v>
      </c>
      <c r="K409" s="2">
        <v>0</v>
      </c>
      <c r="L409" s="2">
        <v>0</v>
      </c>
      <c r="M409" s="2">
        <v>0</v>
      </c>
      <c r="N409" s="2">
        <v>0</v>
      </c>
      <c r="O409" s="2">
        <v>0</v>
      </c>
      <c r="P409" s="2">
        <v>0</v>
      </c>
      <c r="Q409" s="2">
        <v>0</v>
      </c>
      <c r="R409" s="2">
        <v>0</v>
      </c>
      <c r="S409" s="2"/>
      <c r="T409" s="7">
        <v>68.5</v>
      </c>
      <c r="U409" s="2">
        <v>0</v>
      </c>
      <c r="V409" s="2">
        <v>0</v>
      </c>
      <c r="W409" s="7">
        <v>0</v>
      </c>
      <c r="X409" s="7">
        <v>0</v>
      </c>
      <c r="Y409" s="7">
        <v>0</v>
      </c>
      <c r="AB409" s="7"/>
      <c r="AC409" s="7"/>
      <c r="AD409" s="7"/>
      <c r="AE409" s="7"/>
      <c r="AF409" s="16"/>
      <c r="AG409" s="16"/>
      <c r="AH409" s="16"/>
      <c r="AI409" s="16"/>
    </row>
    <row r="410" spans="1:35" x14ac:dyDescent="0.2">
      <c r="A410" s="5">
        <v>2021</v>
      </c>
      <c r="B410" s="2" t="s">
        <v>626</v>
      </c>
      <c r="C410" s="2" t="s">
        <v>736</v>
      </c>
      <c r="D410" s="2" t="s">
        <v>674</v>
      </c>
      <c r="E410" s="2">
        <v>15046774</v>
      </c>
      <c r="F410" s="2">
        <v>1556150</v>
      </c>
      <c r="G410" s="2">
        <v>0</v>
      </c>
      <c r="H410" s="2">
        <v>20428014</v>
      </c>
      <c r="I410" s="2">
        <v>0</v>
      </c>
      <c r="J410" s="2">
        <v>0</v>
      </c>
      <c r="K410" s="2">
        <v>0</v>
      </c>
      <c r="L410" s="2">
        <v>0</v>
      </c>
      <c r="M410" s="2">
        <v>0</v>
      </c>
      <c r="N410" s="2">
        <v>0</v>
      </c>
      <c r="O410" s="2">
        <v>0</v>
      </c>
      <c r="P410" s="2">
        <v>0</v>
      </c>
      <c r="Q410" s="2">
        <v>0</v>
      </c>
      <c r="R410" s="2">
        <v>0</v>
      </c>
      <c r="S410" s="2"/>
      <c r="T410" s="7">
        <v>68.819999999999993</v>
      </c>
      <c r="U410" s="2">
        <v>0</v>
      </c>
      <c r="V410" s="2">
        <v>0</v>
      </c>
      <c r="W410" s="7">
        <v>0</v>
      </c>
      <c r="X410" s="7">
        <v>0</v>
      </c>
      <c r="Y410" s="7">
        <v>0</v>
      </c>
      <c r="AB410" s="7"/>
      <c r="AC410" s="7"/>
      <c r="AD410" s="7"/>
      <c r="AE410" s="7"/>
      <c r="AF410" s="16"/>
      <c r="AG410" s="16"/>
      <c r="AH410" s="16"/>
      <c r="AI410" s="16"/>
    </row>
    <row r="411" spans="1:35" x14ac:dyDescent="0.2">
      <c r="A411" s="5">
        <v>2021</v>
      </c>
      <c r="B411" s="2" t="s">
        <v>626</v>
      </c>
      <c r="C411" s="2" t="s">
        <v>737</v>
      </c>
      <c r="D411" s="2" t="s">
        <v>674</v>
      </c>
      <c r="E411" s="2">
        <v>32972086</v>
      </c>
      <c r="F411" s="2">
        <v>43238871</v>
      </c>
      <c r="G411" s="2">
        <v>0</v>
      </c>
      <c r="H411" s="2">
        <v>27862427</v>
      </c>
      <c r="I411" s="2">
        <v>0</v>
      </c>
      <c r="J411" s="2">
        <v>0</v>
      </c>
      <c r="K411" s="2">
        <v>0</v>
      </c>
      <c r="L411" s="2">
        <v>0</v>
      </c>
      <c r="M411" s="2">
        <v>0</v>
      </c>
      <c r="N411" s="2">
        <v>0</v>
      </c>
      <c r="O411" s="2">
        <v>0</v>
      </c>
      <c r="P411" s="2">
        <v>0</v>
      </c>
      <c r="Q411" s="2">
        <v>0</v>
      </c>
      <c r="R411" s="2">
        <v>0</v>
      </c>
      <c r="S411" s="2"/>
      <c r="T411" s="7">
        <v>66.22</v>
      </c>
      <c r="U411" s="2">
        <v>0</v>
      </c>
      <c r="V411" s="2">
        <v>0</v>
      </c>
      <c r="W411" s="7">
        <v>0</v>
      </c>
      <c r="X411" s="7">
        <v>0</v>
      </c>
      <c r="Y411" s="7">
        <v>0</v>
      </c>
      <c r="AB411" s="7"/>
      <c r="AC411" s="7"/>
      <c r="AD411" s="7"/>
      <c r="AE411" s="7"/>
      <c r="AF411" s="16"/>
      <c r="AG411" s="16"/>
      <c r="AH411" s="16"/>
      <c r="AI411" s="16"/>
    </row>
    <row r="412" spans="1:35" x14ac:dyDescent="0.2">
      <c r="A412" s="5">
        <v>2021</v>
      </c>
      <c r="B412" s="2" t="s">
        <v>626</v>
      </c>
      <c r="C412" s="2" t="s">
        <v>630</v>
      </c>
      <c r="D412" s="2" t="s">
        <v>674</v>
      </c>
      <c r="E412" s="2">
        <v>22924582</v>
      </c>
      <c r="F412" s="2">
        <v>1296000</v>
      </c>
      <c r="G412" s="2">
        <v>0</v>
      </c>
      <c r="H412" s="2">
        <v>15359075</v>
      </c>
      <c r="I412" s="2">
        <v>0</v>
      </c>
      <c r="J412" s="2">
        <v>0</v>
      </c>
      <c r="K412" s="2">
        <v>0</v>
      </c>
      <c r="L412" s="2">
        <v>0</v>
      </c>
      <c r="M412" s="2">
        <v>0</v>
      </c>
      <c r="N412" s="2">
        <v>0</v>
      </c>
      <c r="O412" s="2">
        <v>0</v>
      </c>
      <c r="P412" s="2">
        <v>0</v>
      </c>
      <c r="Q412" s="2">
        <v>0</v>
      </c>
      <c r="R412" s="2">
        <v>0</v>
      </c>
      <c r="S412" s="2"/>
      <c r="T412" s="7">
        <v>64.83</v>
      </c>
      <c r="U412" s="2">
        <v>0</v>
      </c>
      <c r="V412" s="2">
        <v>0</v>
      </c>
      <c r="W412" s="7">
        <v>0</v>
      </c>
      <c r="X412" s="7">
        <v>0</v>
      </c>
      <c r="Y412" s="7">
        <v>0</v>
      </c>
      <c r="AB412" s="7"/>
      <c r="AC412" s="7"/>
      <c r="AD412" s="7"/>
      <c r="AE412" s="7"/>
      <c r="AF412" s="16"/>
      <c r="AG412" s="16"/>
      <c r="AH412" s="16"/>
      <c r="AI412" s="16"/>
    </row>
    <row r="413" spans="1:35" x14ac:dyDescent="0.2">
      <c r="A413" s="5">
        <v>2021</v>
      </c>
      <c r="B413" s="2" t="s">
        <v>626</v>
      </c>
      <c r="C413" s="2" t="s">
        <v>738</v>
      </c>
      <c r="D413" s="2" t="s">
        <v>674</v>
      </c>
      <c r="E413" s="2">
        <v>30734744</v>
      </c>
      <c r="F413" s="2">
        <v>686200</v>
      </c>
      <c r="G413" s="2">
        <v>0</v>
      </c>
      <c r="H413" s="2">
        <v>28182084</v>
      </c>
      <c r="I413" s="2">
        <v>0</v>
      </c>
      <c r="J413" s="2">
        <v>0</v>
      </c>
      <c r="K413" s="2">
        <v>0</v>
      </c>
      <c r="L413" s="2">
        <v>0</v>
      </c>
      <c r="M413" s="2">
        <v>0</v>
      </c>
      <c r="N413" s="2">
        <v>0</v>
      </c>
      <c r="O413" s="2">
        <v>0</v>
      </c>
      <c r="P413" s="2">
        <v>0</v>
      </c>
      <c r="Q413" s="2">
        <v>0</v>
      </c>
      <c r="R413" s="2">
        <v>0</v>
      </c>
      <c r="S413" s="2"/>
      <c r="T413" s="7">
        <v>70.930000000000007</v>
      </c>
      <c r="U413" s="2">
        <v>0</v>
      </c>
      <c r="V413" s="2">
        <v>0</v>
      </c>
      <c r="W413" s="7">
        <v>0</v>
      </c>
      <c r="X413" s="7">
        <v>0</v>
      </c>
      <c r="Y413" s="7">
        <v>0</v>
      </c>
      <c r="AB413" s="7"/>
      <c r="AC413" s="7"/>
      <c r="AD413" s="7"/>
      <c r="AE413" s="7"/>
      <c r="AF413" s="16"/>
      <c r="AG413" s="16"/>
      <c r="AH413" s="16"/>
      <c r="AI413" s="16"/>
    </row>
    <row r="414" spans="1:35" x14ac:dyDescent="0.2">
      <c r="A414" s="5">
        <v>2021</v>
      </c>
      <c r="B414" s="2" t="s">
        <v>626</v>
      </c>
      <c r="C414" s="2" t="s">
        <v>739</v>
      </c>
      <c r="D414" s="2" t="s">
        <v>674</v>
      </c>
      <c r="E414" s="2">
        <v>38185048</v>
      </c>
      <c r="F414" s="2">
        <v>2111874</v>
      </c>
      <c r="G414" s="2">
        <v>0</v>
      </c>
      <c r="H414" s="2">
        <v>28107833</v>
      </c>
      <c r="I414" s="2">
        <v>0</v>
      </c>
      <c r="J414" s="2">
        <v>0</v>
      </c>
      <c r="K414" s="2">
        <v>0</v>
      </c>
      <c r="L414" s="2">
        <v>0</v>
      </c>
      <c r="M414" s="2">
        <v>0</v>
      </c>
      <c r="N414" s="2">
        <v>0</v>
      </c>
      <c r="O414" s="2">
        <v>0</v>
      </c>
      <c r="P414" s="2">
        <v>0</v>
      </c>
      <c r="Q414" s="2">
        <v>0</v>
      </c>
      <c r="R414" s="2">
        <v>0</v>
      </c>
      <c r="S414" s="2"/>
      <c r="T414" s="7">
        <v>66.39</v>
      </c>
      <c r="U414" s="2">
        <v>0</v>
      </c>
      <c r="V414" s="2">
        <v>0</v>
      </c>
      <c r="W414" s="7">
        <v>0</v>
      </c>
      <c r="X414" s="7">
        <v>0</v>
      </c>
      <c r="Y414" s="7">
        <v>0</v>
      </c>
      <c r="AB414" s="7"/>
      <c r="AC414" s="7"/>
      <c r="AD414" s="7"/>
      <c r="AE414" s="7"/>
      <c r="AF414" s="16"/>
      <c r="AG414" s="16"/>
      <c r="AH414" s="16"/>
      <c r="AI414" s="16"/>
    </row>
    <row r="415" spans="1:35" x14ac:dyDescent="0.2">
      <c r="A415" s="5">
        <v>2021</v>
      </c>
      <c r="B415" s="2" t="s">
        <v>626</v>
      </c>
      <c r="C415" s="2" t="s">
        <v>740</v>
      </c>
      <c r="D415" s="2" t="s">
        <v>674</v>
      </c>
      <c r="E415" s="2">
        <v>23349167</v>
      </c>
      <c r="F415" s="2">
        <v>9785632</v>
      </c>
      <c r="G415" s="2">
        <v>0</v>
      </c>
      <c r="H415" s="2">
        <v>29057427</v>
      </c>
      <c r="I415" s="2">
        <v>0</v>
      </c>
      <c r="J415" s="2">
        <v>0</v>
      </c>
      <c r="K415" s="2">
        <v>0</v>
      </c>
      <c r="L415" s="2">
        <v>0</v>
      </c>
      <c r="M415" s="2">
        <v>0</v>
      </c>
      <c r="N415" s="2">
        <v>0</v>
      </c>
      <c r="O415" s="2">
        <v>0</v>
      </c>
      <c r="P415" s="2">
        <v>0</v>
      </c>
      <c r="Q415" s="2">
        <v>0</v>
      </c>
      <c r="R415" s="2">
        <v>0</v>
      </c>
      <c r="S415" s="2"/>
      <c r="T415" s="7">
        <v>60.99</v>
      </c>
      <c r="U415" s="2">
        <v>0</v>
      </c>
      <c r="V415" s="2">
        <v>0</v>
      </c>
      <c r="W415" s="7">
        <v>0</v>
      </c>
      <c r="X415" s="7">
        <v>0</v>
      </c>
      <c r="Y415" s="7">
        <v>0</v>
      </c>
      <c r="AB415" s="7"/>
      <c r="AC415" s="7"/>
      <c r="AD415" s="7"/>
      <c r="AE415" s="7"/>
      <c r="AF415" s="16"/>
      <c r="AG415" s="16"/>
      <c r="AH415" s="16"/>
      <c r="AI415" s="16"/>
    </row>
    <row r="416" spans="1:35" x14ac:dyDescent="0.2">
      <c r="A416" s="5">
        <v>2021</v>
      </c>
      <c r="B416" s="2" t="s">
        <v>626</v>
      </c>
      <c r="C416" s="2" t="s">
        <v>741</v>
      </c>
      <c r="D416" s="2" t="s">
        <v>674</v>
      </c>
      <c r="E416" s="2">
        <v>31567446</v>
      </c>
      <c r="F416" s="2">
        <v>946875</v>
      </c>
      <c r="G416" s="2">
        <v>0</v>
      </c>
      <c r="H416" s="2">
        <v>14107744</v>
      </c>
      <c r="I416" s="2">
        <v>0</v>
      </c>
      <c r="J416" s="2">
        <v>0</v>
      </c>
      <c r="K416" s="2">
        <v>0</v>
      </c>
      <c r="L416" s="2">
        <v>0</v>
      </c>
      <c r="M416" s="2">
        <v>0</v>
      </c>
      <c r="N416" s="2">
        <v>0</v>
      </c>
      <c r="O416" s="2">
        <v>0</v>
      </c>
      <c r="P416" s="2">
        <v>0</v>
      </c>
      <c r="Q416" s="2">
        <v>0</v>
      </c>
      <c r="R416" s="2">
        <v>0</v>
      </c>
      <c r="S416" s="2"/>
      <c r="T416" s="7">
        <v>60.24</v>
      </c>
      <c r="U416" s="2">
        <v>0</v>
      </c>
      <c r="V416" s="2">
        <v>0</v>
      </c>
      <c r="W416" s="7">
        <v>0</v>
      </c>
      <c r="X416" s="7">
        <v>0</v>
      </c>
      <c r="Y416" s="7">
        <v>0</v>
      </c>
      <c r="AB416" s="7"/>
      <c r="AC416" s="7"/>
      <c r="AD416" s="7"/>
      <c r="AE416" s="7"/>
      <c r="AF416" s="16"/>
      <c r="AG416" s="16"/>
      <c r="AH416" s="16"/>
      <c r="AI416" s="16"/>
    </row>
    <row r="417" spans="1:35" x14ac:dyDescent="0.2">
      <c r="A417" s="5">
        <v>2021</v>
      </c>
      <c r="B417" s="2" t="s">
        <v>626</v>
      </c>
      <c r="C417" s="2" t="s">
        <v>742</v>
      </c>
      <c r="D417" s="2" t="s">
        <v>674</v>
      </c>
      <c r="E417" s="2">
        <v>13373467</v>
      </c>
      <c r="F417" s="2">
        <v>1400599</v>
      </c>
      <c r="G417" s="2">
        <v>0</v>
      </c>
      <c r="H417" s="2">
        <v>13919836</v>
      </c>
      <c r="I417" s="2">
        <v>0</v>
      </c>
      <c r="J417" s="2">
        <v>0</v>
      </c>
      <c r="K417" s="2">
        <v>0</v>
      </c>
      <c r="L417" s="2">
        <v>0</v>
      </c>
      <c r="M417" s="2">
        <v>0</v>
      </c>
      <c r="N417" s="2">
        <v>0</v>
      </c>
      <c r="O417" s="2">
        <v>0</v>
      </c>
      <c r="P417" s="2">
        <v>0</v>
      </c>
      <c r="Q417" s="2">
        <v>0</v>
      </c>
      <c r="R417" s="2">
        <v>0</v>
      </c>
      <c r="S417" s="2"/>
      <c r="T417" s="7">
        <v>64.930000000000007</v>
      </c>
      <c r="U417" s="2">
        <v>0</v>
      </c>
      <c r="V417" s="2">
        <v>0</v>
      </c>
      <c r="W417" s="7">
        <v>0</v>
      </c>
      <c r="X417" s="7">
        <v>0</v>
      </c>
      <c r="Y417" s="7">
        <v>0</v>
      </c>
      <c r="AB417" s="7"/>
      <c r="AC417" s="7"/>
      <c r="AD417" s="7"/>
      <c r="AE417" s="7"/>
      <c r="AF417" s="16"/>
      <c r="AG417" s="16"/>
      <c r="AH417" s="16"/>
      <c r="AI417" s="16"/>
    </row>
    <row r="418" spans="1:35" x14ac:dyDescent="0.2">
      <c r="A418" s="5">
        <v>2021</v>
      </c>
      <c r="B418" s="2" t="s">
        <v>626</v>
      </c>
      <c r="C418" s="2" t="s">
        <v>743</v>
      </c>
      <c r="D418" s="2" t="s">
        <v>674</v>
      </c>
      <c r="E418" s="2">
        <v>19570395</v>
      </c>
      <c r="F418" s="2">
        <v>286000</v>
      </c>
      <c r="G418" s="2">
        <v>0</v>
      </c>
      <c r="H418" s="2">
        <v>24973703</v>
      </c>
      <c r="I418" s="2">
        <v>0</v>
      </c>
      <c r="J418" s="2">
        <v>0</v>
      </c>
      <c r="K418" s="2">
        <v>0</v>
      </c>
      <c r="L418" s="2">
        <v>0</v>
      </c>
      <c r="M418" s="2">
        <v>0</v>
      </c>
      <c r="N418" s="2">
        <v>0</v>
      </c>
      <c r="O418" s="2">
        <v>0</v>
      </c>
      <c r="P418" s="2">
        <v>0</v>
      </c>
      <c r="Q418" s="2">
        <v>0</v>
      </c>
      <c r="R418" s="2">
        <v>0</v>
      </c>
      <c r="S418" s="2"/>
      <c r="T418" s="7">
        <v>65.25</v>
      </c>
      <c r="U418" s="2">
        <v>0</v>
      </c>
      <c r="V418" s="2">
        <v>0</v>
      </c>
      <c r="W418" s="7">
        <v>0</v>
      </c>
      <c r="X418" s="7">
        <v>0</v>
      </c>
      <c r="Y418" s="7">
        <v>0</v>
      </c>
      <c r="AB418" s="7"/>
      <c r="AC418" s="7"/>
      <c r="AD418" s="7"/>
      <c r="AE418" s="7"/>
      <c r="AF418" s="16"/>
      <c r="AG418" s="16"/>
      <c r="AH418" s="16"/>
      <c r="AI418" s="16"/>
    </row>
    <row r="419" spans="1:35" x14ac:dyDescent="0.2">
      <c r="A419" s="5">
        <v>2021</v>
      </c>
      <c r="B419" s="2" t="s">
        <v>626</v>
      </c>
      <c r="C419" s="2" t="s">
        <v>744</v>
      </c>
      <c r="D419" s="2" t="s">
        <v>674</v>
      </c>
      <c r="E419" s="2">
        <v>19510629</v>
      </c>
      <c r="F419" s="2">
        <v>590000</v>
      </c>
      <c r="G419" s="2">
        <v>0</v>
      </c>
      <c r="H419" s="2">
        <v>15524114</v>
      </c>
      <c r="I419" s="2">
        <v>0</v>
      </c>
      <c r="J419" s="2">
        <v>0</v>
      </c>
      <c r="K419" s="2">
        <v>0</v>
      </c>
      <c r="L419" s="2">
        <v>0</v>
      </c>
      <c r="M419" s="2">
        <v>0</v>
      </c>
      <c r="N419" s="2">
        <v>0</v>
      </c>
      <c r="O419" s="2">
        <v>0</v>
      </c>
      <c r="P419" s="2">
        <v>0</v>
      </c>
      <c r="Q419" s="2">
        <v>0</v>
      </c>
      <c r="R419" s="2">
        <v>0</v>
      </c>
      <c r="S419" s="2"/>
      <c r="T419" s="7">
        <v>60.2</v>
      </c>
      <c r="U419" s="2">
        <v>0</v>
      </c>
      <c r="V419" s="2">
        <v>0</v>
      </c>
      <c r="W419" s="7">
        <v>0</v>
      </c>
      <c r="X419" s="7">
        <v>0</v>
      </c>
      <c r="Y419" s="7">
        <v>0</v>
      </c>
      <c r="AB419" s="7"/>
      <c r="AC419" s="7"/>
      <c r="AD419" s="7"/>
      <c r="AE419" s="7"/>
      <c r="AF419" s="16"/>
      <c r="AG419" s="16"/>
      <c r="AH419" s="16"/>
      <c r="AI419" s="16"/>
    </row>
    <row r="420" spans="1:35" x14ac:dyDescent="0.2">
      <c r="A420" s="5">
        <v>2021</v>
      </c>
      <c r="B420" s="2" t="s">
        <v>626</v>
      </c>
      <c r="C420" s="2" t="s">
        <v>745</v>
      </c>
      <c r="D420" s="2" t="s">
        <v>674</v>
      </c>
      <c r="E420" s="2">
        <v>9252335</v>
      </c>
      <c r="F420" s="2">
        <v>172000</v>
      </c>
      <c r="G420" s="2">
        <v>0</v>
      </c>
      <c r="H420" s="2">
        <v>7220484</v>
      </c>
      <c r="I420" s="2">
        <v>0</v>
      </c>
      <c r="J420" s="2">
        <v>0</v>
      </c>
      <c r="K420" s="2">
        <v>0</v>
      </c>
      <c r="L420" s="2">
        <v>0</v>
      </c>
      <c r="M420" s="2">
        <v>0</v>
      </c>
      <c r="N420" s="2">
        <v>0</v>
      </c>
      <c r="O420" s="2">
        <v>0</v>
      </c>
      <c r="P420" s="2">
        <v>0</v>
      </c>
      <c r="Q420" s="2">
        <v>0</v>
      </c>
      <c r="R420" s="2">
        <v>0</v>
      </c>
      <c r="S420" s="2"/>
      <c r="T420" s="7">
        <v>67.599999999999994</v>
      </c>
      <c r="U420" s="2">
        <v>0</v>
      </c>
      <c r="V420" s="2">
        <v>0</v>
      </c>
      <c r="W420" s="7">
        <v>0</v>
      </c>
      <c r="X420" s="7">
        <v>0</v>
      </c>
      <c r="Y420" s="7">
        <v>0</v>
      </c>
      <c r="AB420" s="7"/>
      <c r="AC420" s="7"/>
      <c r="AD420" s="7"/>
      <c r="AE420" s="7"/>
      <c r="AF420" s="16"/>
      <c r="AG420" s="16"/>
      <c r="AH420" s="16"/>
      <c r="AI420" s="16"/>
    </row>
    <row r="421" spans="1:35" x14ac:dyDescent="0.2">
      <c r="A421" s="5">
        <v>2021</v>
      </c>
      <c r="B421" s="2" t="s">
        <v>626</v>
      </c>
      <c r="C421" s="2" t="s">
        <v>748</v>
      </c>
      <c r="D421" s="2" t="s">
        <v>674</v>
      </c>
      <c r="E421" s="2">
        <v>25244650</v>
      </c>
      <c r="F421" s="2">
        <v>1584500</v>
      </c>
      <c r="G421" s="2">
        <v>0</v>
      </c>
      <c r="H421" s="2">
        <v>15662402</v>
      </c>
      <c r="I421" s="2">
        <v>0</v>
      </c>
      <c r="J421" s="2">
        <v>0</v>
      </c>
      <c r="K421" s="2">
        <v>0</v>
      </c>
      <c r="L421" s="2">
        <v>0</v>
      </c>
      <c r="M421" s="2">
        <v>0</v>
      </c>
      <c r="N421" s="2">
        <v>0</v>
      </c>
      <c r="O421" s="2">
        <v>0</v>
      </c>
      <c r="P421" s="2">
        <v>0</v>
      </c>
      <c r="Q421" s="2">
        <v>0</v>
      </c>
      <c r="R421" s="2">
        <v>0</v>
      </c>
      <c r="S421" s="2"/>
      <c r="T421" s="7">
        <v>67.260000000000005</v>
      </c>
      <c r="U421" s="2">
        <v>0</v>
      </c>
      <c r="V421" s="2">
        <v>0</v>
      </c>
      <c r="W421" s="7">
        <v>0</v>
      </c>
      <c r="X421" s="7">
        <v>0</v>
      </c>
      <c r="Y421" s="7">
        <v>0</v>
      </c>
      <c r="AB421" s="7"/>
      <c r="AC421" s="7"/>
      <c r="AD421" s="7"/>
      <c r="AE421" s="7"/>
      <c r="AF421" s="16"/>
      <c r="AG421" s="16"/>
      <c r="AH421" s="16"/>
      <c r="AI421" s="16"/>
    </row>
    <row r="422" spans="1:35" x14ac:dyDescent="0.2">
      <c r="A422" s="5">
        <v>2021</v>
      </c>
      <c r="B422" s="2" t="s">
        <v>746</v>
      </c>
      <c r="C422" s="2" t="s">
        <v>725</v>
      </c>
      <c r="D422" s="2" t="s">
        <v>680</v>
      </c>
      <c r="E422" s="2">
        <v>0</v>
      </c>
      <c r="G422" s="2">
        <v>0</v>
      </c>
      <c r="I422" s="2">
        <v>0</v>
      </c>
      <c r="J422" s="2">
        <v>0</v>
      </c>
      <c r="K422" s="2">
        <v>0</v>
      </c>
      <c r="L422" s="2">
        <v>0</v>
      </c>
      <c r="M422" s="2">
        <v>0</v>
      </c>
      <c r="N422" s="2">
        <v>0</v>
      </c>
      <c r="O422" s="2">
        <v>0</v>
      </c>
      <c r="P422" s="2">
        <v>0</v>
      </c>
      <c r="Q422" s="2">
        <v>0</v>
      </c>
      <c r="R422" s="2">
        <v>0</v>
      </c>
      <c r="S422" s="2"/>
      <c r="T422" s="2">
        <v>0</v>
      </c>
      <c r="U422" s="2">
        <v>0</v>
      </c>
      <c r="V422" s="2">
        <v>0</v>
      </c>
      <c r="W422" s="7">
        <v>0</v>
      </c>
      <c r="X422" s="7">
        <v>0</v>
      </c>
      <c r="Y422" s="7">
        <v>0</v>
      </c>
      <c r="AB422" s="7"/>
      <c r="AC422" s="7"/>
      <c r="AD422" s="7"/>
      <c r="AE422" s="7"/>
      <c r="AF422" s="16"/>
      <c r="AG422" s="16"/>
      <c r="AH422" s="16"/>
      <c r="AI422" s="16"/>
    </row>
    <row r="423" spans="1:35" x14ac:dyDescent="0.2">
      <c r="A423" s="5">
        <v>2021</v>
      </c>
      <c r="B423" s="2" t="s">
        <v>746</v>
      </c>
      <c r="C423" s="2" t="s">
        <v>726</v>
      </c>
      <c r="D423" s="2" t="s">
        <v>680</v>
      </c>
      <c r="E423" s="2">
        <v>0</v>
      </c>
      <c r="G423" s="2">
        <v>0</v>
      </c>
      <c r="I423" s="2">
        <v>0</v>
      </c>
      <c r="J423" s="2">
        <v>0</v>
      </c>
      <c r="K423" s="2">
        <v>0</v>
      </c>
      <c r="L423" s="2">
        <v>0</v>
      </c>
      <c r="M423" s="2">
        <v>0</v>
      </c>
      <c r="N423" s="2">
        <v>0</v>
      </c>
      <c r="O423" s="2">
        <v>0</v>
      </c>
      <c r="P423" s="2">
        <v>0</v>
      </c>
      <c r="Q423" s="2">
        <v>0</v>
      </c>
      <c r="R423" s="2">
        <v>0</v>
      </c>
      <c r="S423" s="2"/>
      <c r="T423" s="2">
        <v>0</v>
      </c>
      <c r="U423" s="2">
        <v>0</v>
      </c>
      <c r="V423" s="2">
        <v>0</v>
      </c>
      <c r="W423" s="7">
        <v>0</v>
      </c>
      <c r="X423" s="7">
        <v>0</v>
      </c>
      <c r="Y423" s="7">
        <v>0</v>
      </c>
      <c r="AB423" s="7"/>
      <c r="AC423" s="7"/>
      <c r="AD423" s="7"/>
      <c r="AE423" s="7"/>
      <c r="AF423" s="16"/>
      <c r="AG423" s="16"/>
      <c r="AH423" s="16"/>
      <c r="AI423" s="16"/>
    </row>
    <row r="424" spans="1:35" x14ac:dyDescent="0.2">
      <c r="A424" s="5">
        <v>2021</v>
      </c>
      <c r="B424" s="2" t="s">
        <v>746</v>
      </c>
      <c r="C424" s="2" t="s">
        <v>727</v>
      </c>
      <c r="D424" s="2" t="s">
        <v>680</v>
      </c>
      <c r="E424" s="2">
        <v>0</v>
      </c>
      <c r="G424" s="2">
        <v>0</v>
      </c>
      <c r="I424" s="2">
        <v>0</v>
      </c>
      <c r="J424" s="2">
        <v>0</v>
      </c>
      <c r="K424" s="2">
        <v>0</v>
      </c>
      <c r="L424" s="2">
        <v>0</v>
      </c>
      <c r="M424" s="2">
        <v>0</v>
      </c>
      <c r="N424" s="2">
        <v>0</v>
      </c>
      <c r="O424" s="2">
        <v>0</v>
      </c>
      <c r="P424" s="2">
        <v>0</v>
      </c>
      <c r="Q424" s="2">
        <v>0</v>
      </c>
      <c r="R424" s="2">
        <v>0</v>
      </c>
      <c r="S424" s="2"/>
      <c r="T424" s="2">
        <v>0</v>
      </c>
      <c r="U424" s="2">
        <v>0</v>
      </c>
      <c r="V424" s="2">
        <v>0</v>
      </c>
      <c r="W424" s="7">
        <v>0</v>
      </c>
      <c r="X424" s="7">
        <v>0</v>
      </c>
      <c r="Y424" s="7">
        <v>0</v>
      </c>
      <c r="AB424" s="7"/>
      <c r="AC424" s="7"/>
      <c r="AD424" s="7"/>
      <c r="AE424" s="7"/>
      <c r="AF424" s="16"/>
      <c r="AG424" s="16"/>
      <c r="AH424" s="16"/>
      <c r="AI424" s="16"/>
    </row>
    <row r="425" spans="1:35" x14ac:dyDescent="0.2">
      <c r="A425" s="5">
        <v>2021</v>
      </c>
      <c r="B425" s="2" t="s">
        <v>746</v>
      </c>
      <c r="C425" s="2" t="s">
        <v>394</v>
      </c>
      <c r="D425" s="2" t="s">
        <v>680</v>
      </c>
      <c r="E425" s="2">
        <v>0</v>
      </c>
      <c r="F425" s="2">
        <v>2672197</v>
      </c>
      <c r="G425" s="2">
        <v>0</v>
      </c>
      <c r="H425" s="2">
        <v>862578</v>
      </c>
      <c r="I425" s="2">
        <v>0</v>
      </c>
      <c r="J425" s="2">
        <v>0</v>
      </c>
      <c r="K425" s="2">
        <v>0</v>
      </c>
      <c r="L425" s="2">
        <v>0</v>
      </c>
      <c r="M425" s="2">
        <v>0</v>
      </c>
      <c r="N425" s="2">
        <v>0</v>
      </c>
      <c r="O425" s="2">
        <v>0</v>
      </c>
      <c r="P425" s="2">
        <v>0</v>
      </c>
      <c r="Q425" s="2">
        <v>0</v>
      </c>
      <c r="R425" s="2">
        <v>0</v>
      </c>
      <c r="S425" s="2"/>
      <c r="T425" s="2">
        <v>0</v>
      </c>
      <c r="U425" s="2">
        <v>0</v>
      </c>
      <c r="V425" s="2">
        <v>0</v>
      </c>
      <c r="W425" s="7">
        <v>0</v>
      </c>
      <c r="X425" s="7">
        <v>0</v>
      </c>
      <c r="Y425" s="7">
        <v>0</v>
      </c>
      <c r="AB425" s="7"/>
      <c r="AC425" s="7"/>
      <c r="AD425" s="7"/>
      <c r="AE425" s="7"/>
      <c r="AF425" s="16"/>
      <c r="AG425" s="16"/>
      <c r="AH425" s="16"/>
      <c r="AI425" s="16"/>
    </row>
    <row r="426" spans="1:35" x14ac:dyDescent="0.2">
      <c r="A426" s="5">
        <v>2021</v>
      </c>
      <c r="B426" s="2" t="s">
        <v>746</v>
      </c>
      <c r="C426" s="2" t="s">
        <v>395</v>
      </c>
      <c r="D426" s="2" t="s">
        <v>680</v>
      </c>
      <c r="E426" s="2">
        <v>0</v>
      </c>
      <c r="F426" s="2">
        <v>3504211</v>
      </c>
      <c r="G426" s="2">
        <v>0</v>
      </c>
      <c r="H426" s="2">
        <v>862578</v>
      </c>
      <c r="I426" s="2">
        <v>0</v>
      </c>
      <c r="J426" s="2">
        <v>0</v>
      </c>
      <c r="K426" s="2">
        <v>0</v>
      </c>
      <c r="L426" s="2">
        <v>0</v>
      </c>
      <c r="M426" s="2">
        <v>0</v>
      </c>
      <c r="N426" s="2">
        <v>0</v>
      </c>
      <c r="O426" s="2">
        <v>0</v>
      </c>
      <c r="P426" s="2">
        <v>0</v>
      </c>
      <c r="Q426" s="2">
        <v>0</v>
      </c>
      <c r="R426" s="2">
        <v>0</v>
      </c>
      <c r="S426" s="2"/>
      <c r="T426" s="2">
        <v>0</v>
      </c>
      <c r="U426" s="2">
        <v>0</v>
      </c>
      <c r="V426" s="2">
        <v>0</v>
      </c>
      <c r="W426" s="7">
        <v>0</v>
      </c>
      <c r="X426" s="7">
        <v>0</v>
      </c>
      <c r="Y426" s="7">
        <v>0</v>
      </c>
      <c r="AB426" s="7"/>
      <c r="AC426" s="7"/>
      <c r="AD426" s="7"/>
      <c r="AE426" s="7"/>
      <c r="AF426" s="16"/>
      <c r="AG426" s="16"/>
      <c r="AH426" s="16"/>
      <c r="AI426" s="16"/>
    </row>
    <row r="427" spans="1:35" x14ac:dyDescent="0.2">
      <c r="A427" s="5">
        <v>2021</v>
      </c>
      <c r="B427" s="2" t="s">
        <v>746</v>
      </c>
      <c r="C427" s="2" t="s">
        <v>747</v>
      </c>
      <c r="D427" s="2" t="s">
        <v>680</v>
      </c>
      <c r="E427" s="2">
        <v>0</v>
      </c>
      <c r="G427" s="2">
        <v>0</v>
      </c>
      <c r="I427" s="2">
        <v>0</v>
      </c>
      <c r="J427" s="2">
        <v>0</v>
      </c>
      <c r="K427" s="2">
        <v>0</v>
      </c>
      <c r="L427" s="2">
        <v>0</v>
      </c>
      <c r="M427" s="2">
        <v>0</v>
      </c>
      <c r="N427" s="2">
        <v>0</v>
      </c>
      <c r="O427" s="2">
        <v>0</v>
      </c>
      <c r="P427" s="2">
        <v>0</v>
      </c>
      <c r="Q427" s="2">
        <v>0</v>
      </c>
      <c r="R427" s="2">
        <v>0</v>
      </c>
      <c r="S427" s="2"/>
      <c r="T427" s="2">
        <v>0</v>
      </c>
      <c r="U427" s="2">
        <v>0</v>
      </c>
      <c r="V427" s="2">
        <v>0</v>
      </c>
      <c r="W427" s="7">
        <v>0</v>
      </c>
      <c r="X427" s="7">
        <v>0</v>
      </c>
      <c r="Y427" s="7">
        <v>0</v>
      </c>
      <c r="AB427" s="7"/>
      <c r="AC427" s="7"/>
      <c r="AD427" s="7"/>
      <c r="AE427" s="7"/>
      <c r="AF427" s="16"/>
      <c r="AG427" s="16"/>
      <c r="AH427" s="16"/>
      <c r="AI427" s="16"/>
    </row>
    <row r="428" spans="1:35" x14ac:dyDescent="0.2">
      <c r="A428" s="5">
        <v>2021</v>
      </c>
      <c r="B428" s="2" t="s">
        <v>746</v>
      </c>
      <c r="C428" s="2" t="s">
        <v>728</v>
      </c>
      <c r="D428" s="2" t="s">
        <v>680</v>
      </c>
      <c r="E428" s="2">
        <v>0</v>
      </c>
      <c r="G428" s="2">
        <v>0</v>
      </c>
      <c r="I428" s="2">
        <v>0</v>
      </c>
      <c r="J428" s="2">
        <v>0</v>
      </c>
      <c r="K428" s="2">
        <v>0</v>
      </c>
      <c r="L428" s="2">
        <v>0</v>
      </c>
      <c r="M428" s="2">
        <v>0</v>
      </c>
      <c r="N428" s="2">
        <v>0</v>
      </c>
      <c r="O428" s="2">
        <v>0</v>
      </c>
      <c r="P428" s="2">
        <v>0</v>
      </c>
      <c r="Q428" s="2">
        <v>0</v>
      </c>
      <c r="R428" s="2">
        <v>0</v>
      </c>
      <c r="S428" s="2"/>
      <c r="T428" s="2">
        <v>0</v>
      </c>
      <c r="U428" s="2">
        <v>0</v>
      </c>
      <c r="V428" s="2">
        <v>0</v>
      </c>
      <c r="W428" s="7">
        <v>0</v>
      </c>
      <c r="X428" s="7">
        <v>0</v>
      </c>
      <c r="Y428" s="7">
        <v>0</v>
      </c>
      <c r="AB428" s="7"/>
      <c r="AC428" s="7"/>
      <c r="AD428" s="7"/>
      <c r="AE428" s="7"/>
      <c r="AF428" s="16"/>
      <c r="AG428" s="16"/>
      <c r="AH428" s="16"/>
      <c r="AI428" s="16"/>
    </row>
    <row r="429" spans="1:35" x14ac:dyDescent="0.2">
      <c r="A429" s="5">
        <v>2021</v>
      </c>
      <c r="B429" s="2" t="s">
        <v>746</v>
      </c>
      <c r="C429" s="2" t="s">
        <v>398</v>
      </c>
      <c r="D429" s="2" t="s">
        <v>680</v>
      </c>
      <c r="E429" s="2">
        <v>0</v>
      </c>
      <c r="G429" s="2">
        <v>0</v>
      </c>
      <c r="I429" s="2">
        <v>0</v>
      </c>
      <c r="J429" s="2">
        <v>0</v>
      </c>
      <c r="K429" s="2">
        <v>0</v>
      </c>
      <c r="L429" s="2">
        <v>0</v>
      </c>
      <c r="M429" s="2">
        <v>0</v>
      </c>
      <c r="N429" s="2">
        <v>0</v>
      </c>
      <c r="O429" s="2">
        <v>0</v>
      </c>
      <c r="P429" s="2">
        <v>0</v>
      </c>
      <c r="Q429" s="2">
        <v>0</v>
      </c>
      <c r="R429" s="2">
        <v>0</v>
      </c>
      <c r="S429" s="2"/>
      <c r="T429" s="2">
        <v>0</v>
      </c>
      <c r="U429" s="2">
        <v>0</v>
      </c>
      <c r="V429" s="2">
        <v>0</v>
      </c>
      <c r="W429" s="7">
        <v>0</v>
      </c>
      <c r="X429" s="7">
        <v>0</v>
      </c>
      <c r="Y429" s="7">
        <v>0</v>
      </c>
      <c r="AB429" s="7"/>
      <c r="AC429" s="7"/>
      <c r="AD429" s="7"/>
      <c r="AE429" s="7"/>
      <c r="AF429" s="16"/>
      <c r="AG429" s="16"/>
      <c r="AH429" s="16"/>
      <c r="AI429" s="16"/>
    </row>
    <row r="430" spans="1:35" x14ac:dyDescent="0.2">
      <c r="A430" s="5">
        <v>2021</v>
      </c>
      <c r="B430" s="2" t="s">
        <v>746</v>
      </c>
      <c r="C430" s="2" t="s">
        <v>729</v>
      </c>
      <c r="D430" s="2" t="s">
        <v>680</v>
      </c>
      <c r="E430" s="2">
        <v>0</v>
      </c>
      <c r="G430" s="2">
        <v>0</v>
      </c>
      <c r="H430" s="2">
        <v>862578</v>
      </c>
      <c r="I430" s="2">
        <v>0</v>
      </c>
      <c r="J430" s="2">
        <v>0</v>
      </c>
      <c r="K430" s="2">
        <v>0</v>
      </c>
      <c r="L430" s="2">
        <v>0</v>
      </c>
      <c r="M430" s="2">
        <v>0</v>
      </c>
      <c r="N430" s="2">
        <v>0</v>
      </c>
      <c r="O430" s="2">
        <v>0</v>
      </c>
      <c r="P430" s="2">
        <v>0</v>
      </c>
      <c r="Q430" s="2">
        <v>0</v>
      </c>
      <c r="R430" s="2">
        <v>0</v>
      </c>
      <c r="S430" s="2"/>
      <c r="T430" s="2">
        <v>0</v>
      </c>
      <c r="U430" s="2">
        <v>0</v>
      </c>
      <c r="V430" s="2">
        <v>0</v>
      </c>
      <c r="W430" s="7">
        <v>0</v>
      </c>
      <c r="X430" s="7">
        <v>0</v>
      </c>
      <c r="Y430" s="7">
        <v>0</v>
      </c>
      <c r="AB430" s="7"/>
      <c r="AC430" s="7"/>
      <c r="AD430" s="7"/>
      <c r="AE430" s="7"/>
      <c r="AF430" s="16"/>
      <c r="AG430" s="16"/>
      <c r="AH430" s="16"/>
      <c r="AI430" s="16"/>
    </row>
    <row r="431" spans="1:35" x14ac:dyDescent="0.2">
      <c r="A431" s="5">
        <v>2021</v>
      </c>
      <c r="B431" s="2" t="s">
        <v>746</v>
      </c>
      <c r="C431" s="2" t="s">
        <v>730</v>
      </c>
      <c r="D431" s="2" t="s">
        <v>680</v>
      </c>
      <c r="E431" s="2">
        <v>0</v>
      </c>
      <c r="G431" s="2">
        <v>0</v>
      </c>
      <c r="I431" s="2">
        <v>0</v>
      </c>
      <c r="J431" s="2">
        <v>0</v>
      </c>
      <c r="K431" s="2">
        <v>0</v>
      </c>
      <c r="L431" s="2">
        <v>0</v>
      </c>
      <c r="M431" s="2">
        <v>0</v>
      </c>
      <c r="N431" s="2">
        <v>0</v>
      </c>
      <c r="O431" s="2">
        <v>0</v>
      </c>
      <c r="P431" s="2">
        <v>0</v>
      </c>
      <c r="Q431" s="2">
        <v>0</v>
      </c>
      <c r="R431" s="2">
        <v>0</v>
      </c>
      <c r="S431" s="2"/>
      <c r="T431" s="2">
        <v>0</v>
      </c>
      <c r="U431" s="2">
        <v>0</v>
      </c>
      <c r="V431" s="2">
        <v>0</v>
      </c>
      <c r="W431" s="7">
        <v>0</v>
      </c>
      <c r="X431" s="7">
        <v>0</v>
      </c>
      <c r="Y431" s="7">
        <v>0</v>
      </c>
      <c r="AB431" s="7"/>
      <c r="AC431" s="7"/>
      <c r="AD431" s="7"/>
      <c r="AE431" s="7"/>
      <c r="AF431" s="16"/>
      <c r="AG431" s="16"/>
      <c r="AH431" s="16"/>
      <c r="AI431" s="16"/>
    </row>
    <row r="432" spans="1:35" x14ac:dyDescent="0.2">
      <c r="A432" s="5">
        <v>2021</v>
      </c>
      <c r="B432" s="2" t="s">
        <v>746</v>
      </c>
      <c r="C432" s="2" t="s">
        <v>401</v>
      </c>
      <c r="D432" s="2" t="s">
        <v>680</v>
      </c>
      <c r="E432" s="2">
        <v>0</v>
      </c>
      <c r="G432" s="2">
        <v>0</v>
      </c>
      <c r="I432" s="2">
        <v>0</v>
      </c>
      <c r="J432" s="2">
        <v>0</v>
      </c>
      <c r="K432" s="2">
        <v>0</v>
      </c>
      <c r="L432" s="2">
        <v>0</v>
      </c>
      <c r="M432" s="2">
        <v>0</v>
      </c>
      <c r="N432" s="2">
        <v>0</v>
      </c>
      <c r="O432" s="2">
        <v>0</v>
      </c>
      <c r="P432" s="2">
        <v>0</v>
      </c>
      <c r="Q432" s="2">
        <v>0</v>
      </c>
      <c r="R432" s="2">
        <v>0</v>
      </c>
      <c r="S432" s="2"/>
      <c r="T432" s="2">
        <v>0</v>
      </c>
      <c r="U432" s="2">
        <v>0</v>
      </c>
      <c r="V432" s="2">
        <v>0</v>
      </c>
      <c r="W432" s="7">
        <v>0</v>
      </c>
      <c r="X432" s="7">
        <v>0</v>
      </c>
      <c r="Y432" s="7">
        <v>0</v>
      </c>
      <c r="AB432" s="7"/>
      <c r="AC432" s="7"/>
      <c r="AD432" s="7"/>
      <c r="AE432" s="7"/>
      <c r="AF432" s="16"/>
      <c r="AG432" s="16"/>
      <c r="AH432" s="16"/>
      <c r="AI432" s="16"/>
    </row>
    <row r="433" spans="1:35" x14ac:dyDescent="0.2">
      <c r="A433" s="5">
        <v>2021</v>
      </c>
      <c r="B433" s="2" t="s">
        <v>746</v>
      </c>
      <c r="C433" s="2" t="s">
        <v>731</v>
      </c>
      <c r="D433" s="2" t="s">
        <v>680</v>
      </c>
      <c r="E433" s="2">
        <v>0</v>
      </c>
      <c r="G433" s="2">
        <v>0</v>
      </c>
      <c r="I433" s="2">
        <v>0</v>
      </c>
      <c r="J433" s="2">
        <v>0</v>
      </c>
      <c r="K433" s="2">
        <v>0</v>
      </c>
      <c r="L433" s="2">
        <v>0</v>
      </c>
      <c r="M433" s="2">
        <v>0</v>
      </c>
      <c r="N433" s="2">
        <v>0</v>
      </c>
      <c r="O433" s="2">
        <v>0</v>
      </c>
      <c r="P433" s="2">
        <v>0</v>
      </c>
      <c r="Q433" s="2">
        <v>0</v>
      </c>
      <c r="R433" s="2">
        <v>0</v>
      </c>
      <c r="S433" s="2"/>
      <c r="T433" s="2">
        <v>0</v>
      </c>
      <c r="U433" s="2">
        <v>0</v>
      </c>
      <c r="V433" s="2">
        <v>0</v>
      </c>
      <c r="W433" s="7">
        <v>0</v>
      </c>
      <c r="X433" s="7">
        <v>0</v>
      </c>
      <c r="Y433" s="7">
        <v>0</v>
      </c>
      <c r="AB433" s="7"/>
      <c r="AC433" s="7"/>
      <c r="AD433" s="7"/>
      <c r="AE433" s="7"/>
      <c r="AF433" s="16"/>
      <c r="AG433" s="16"/>
      <c r="AH433" s="16"/>
      <c r="AI433" s="16"/>
    </row>
    <row r="434" spans="1:35" x14ac:dyDescent="0.2">
      <c r="A434" s="5">
        <v>2021</v>
      </c>
      <c r="B434" s="2" t="s">
        <v>746</v>
      </c>
      <c r="C434" s="2" t="s">
        <v>732</v>
      </c>
      <c r="D434" s="2" t="s">
        <v>680</v>
      </c>
      <c r="E434" s="2">
        <v>0</v>
      </c>
      <c r="G434" s="2">
        <v>0</v>
      </c>
      <c r="I434" s="2">
        <v>0</v>
      </c>
      <c r="J434" s="2">
        <v>0</v>
      </c>
      <c r="K434" s="2">
        <v>0</v>
      </c>
      <c r="L434" s="2">
        <v>0</v>
      </c>
      <c r="M434" s="2">
        <v>0</v>
      </c>
      <c r="N434" s="2">
        <v>0</v>
      </c>
      <c r="O434" s="2">
        <v>0</v>
      </c>
      <c r="P434" s="2">
        <v>0</v>
      </c>
      <c r="Q434" s="2">
        <v>0</v>
      </c>
      <c r="R434" s="2">
        <v>0</v>
      </c>
      <c r="S434" s="2"/>
      <c r="T434" s="2">
        <v>0</v>
      </c>
      <c r="U434" s="2">
        <v>0</v>
      </c>
      <c r="V434" s="2">
        <v>0</v>
      </c>
      <c r="W434" s="7">
        <v>0</v>
      </c>
      <c r="X434" s="7">
        <v>0</v>
      </c>
      <c r="Y434" s="7">
        <v>0</v>
      </c>
      <c r="AB434" s="7"/>
      <c r="AC434" s="7"/>
      <c r="AD434" s="7"/>
      <c r="AE434" s="7"/>
      <c r="AF434" s="16"/>
      <c r="AG434" s="16"/>
      <c r="AH434" s="16"/>
      <c r="AI434" s="16"/>
    </row>
    <row r="435" spans="1:35" x14ac:dyDescent="0.2">
      <c r="A435" s="5">
        <v>2021</v>
      </c>
      <c r="B435" s="2" t="s">
        <v>746</v>
      </c>
      <c r="C435" s="2" t="s">
        <v>733</v>
      </c>
      <c r="D435" s="2" t="s">
        <v>680</v>
      </c>
      <c r="E435" s="2">
        <v>0</v>
      </c>
      <c r="G435" s="2">
        <v>0</v>
      </c>
      <c r="I435" s="2">
        <v>0</v>
      </c>
      <c r="J435" s="2">
        <v>0</v>
      </c>
      <c r="K435" s="2">
        <v>0</v>
      </c>
      <c r="L435" s="2">
        <v>0</v>
      </c>
      <c r="M435" s="2">
        <v>0</v>
      </c>
      <c r="N435" s="2">
        <v>0</v>
      </c>
      <c r="O435" s="2">
        <v>0</v>
      </c>
      <c r="P435" s="2">
        <v>0</v>
      </c>
      <c r="Q435" s="2">
        <v>0</v>
      </c>
      <c r="R435" s="2">
        <v>0</v>
      </c>
      <c r="S435" s="2"/>
      <c r="T435" s="2">
        <v>0</v>
      </c>
      <c r="U435" s="2">
        <v>0</v>
      </c>
      <c r="V435" s="2">
        <v>0</v>
      </c>
      <c r="W435" s="7">
        <v>0</v>
      </c>
      <c r="X435" s="7">
        <v>0</v>
      </c>
      <c r="Y435" s="7">
        <v>0</v>
      </c>
      <c r="AB435" s="7"/>
      <c r="AC435" s="7"/>
      <c r="AD435" s="7"/>
      <c r="AE435" s="7"/>
      <c r="AF435" s="16"/>
      <c r="AG435" s="16"/>
      <c r="AH435" s="16"/>
      <c r="AI435" s="16"/>
    </row>
    <row r="436" spans="1:35" x14ac:dyDescent="0.2">
      <c r="A436" s="5">
        <v>2021</v>
      </c>
      <c r="B436" s="2" t="s">
        <v>746</v>
      </c>
      <c r="C436" s="2" t="s">
        <v>734</v>
      </c>
      <c r="D436" s="2" t="s">
        <v>680</v>
      </c>
      <c r="E436" s="2">
        <v>0</v>
      </c>
      <c r="G436" s="2">
        <v>0</v>
      </c>
      <c r="I436" s="2">
        <v>0</v>
      </c>
      <c r="J436" s="2">
        <v>0</v>
      </c>
      <c r="K436" s="2">
        <v>0</v>
      </c>
      <c r="L436" s="2">
        <v>0</v>
      </c>
      <c r="M436" s="2">
        <v>0</v>
      </c>
      <c r="N436" s="2">
        <v>0</v>
      </c>
      <c r="O436" s="2">
        <v>0</v>
      </c>
      <c r="P436" s="2">
        <v>0</v>
      </c>
      <c r="Q436" s="2">
        <v>0</v>
      </c>
      <c r="R436" s="2">
        <v>0</v>
      </c>
      <c r="S436" s="2"/>
      <c r="T436" s="2">
        <v>0</v>
      </c>
      <c r="U436" s="2">
        <v>0</v>
      </c>
      <c r="V436" s="2">
        <v>0</v>
      </c>
      <c r="W436" s="7">
        <v>0</v>
      </c>
      <c r="X436" s="7">
        <v>0</v>
      </c>
      <c r="Y436" s="7">
        <v>0</v>
      </c>
      <c r="AB436" s="7"/>
      <c r="AC436" s="7"/>
      <c r="AD436" s="7"/>
      <c r="AE436" s="7"/>
      <c r="AF436" s="16"/>
      <c r="AG436" s="16"/>
      <c r="AH436" s="16"/>
      <c r="AI436" s="16"/>
    </row>
    <row r="437" spans="1:35" x14ac:dyDescent="0.2">
      <c r="A437" s="5">
        <v>2021</v>
      </c>
      <c r="B437" s="2" t="s">
        <v>626</v>
      </c>
      <c r="C437" s="2" t="s">
        <v>735</v>
      </c>
      <c r="D437" s="2" t="s">
        <v>680</v>
      </c>
      <c r="E437" s="2">
        <v>0</v>
      </c>
      <c r="G437" s="2">
        <v>0</v>
      </c>
      <c r="I437" s="2">
        <v>0</v>
      </c>
      <c r="J437" s="2">
        <v>0</v>
      </c>
      <c r="K437" s="2">
        <v>0</v>
      </c>
      <c r="L437" s="2">
        <v>0</v>
      </c>
      <c r="M437" s="2">
        <v>0</v>
      </c>
      <c r="N437" s="2">
        <v>0</v>
      </c>
      <c r="O437" s="2">
        <v>0</v>
      </c>
      <c r="P437" s="2">
        <v>0</v>
      </c>
      <c r="Q437" s="2">
        <v>0</v>
      </c>
      <c r="R437" s="2">
        <v>0</v>
      </c>
      <c r="S437" s="2"/>
      <c r="T437" s="2">
        <v>0</v>
      </c>
      <c r="U437" s="2">
        <v>0</v>
      </c>
      <c r="V437" s="2">
        <v>0</v>
      </c>
      <c r="W437" s="7">
        <v>0</v>
      </c>
      <c r="X437" s="7">
        <v>0</v>
      </c>
      <c r="Y437" s="7">
        <v>0</v>
      </c>
      <c r="AB437" s="7"/>
      <c r="AC437" s="7"/>
      <c r="AD437" s="7"/>
      <c r="AE437" s="7"/>
      <c r="AF437" s="16"/>
      <c r="AG437" s="16"/>
      <c r="AH437" s="16"/>
      <c r="AI437" s="16"/>
    </row>
    <row r="438" spans="1:35" x14ac:dyDescent="0.2">
      <c r="A438" s="5">
        <v>2021</v>
      </c>
      <c r="B438" s="2" t="s">
        <v>626</v>
      </c>
      <c r="C438" s="2" t="s">
        <v>736</v>
      </c>
      <c r="D438" s="2" t="s">
        <v>680</v>
      </c>
      <c r="E438" s="2">
        <v>0</v>
      </c>
      <c r="G438" s="2">
        <v>0</v>
      </c>
      <c r="I438" s="2">
        <v>0</v>
      </c>
      <c r="J438" s="2">
        <v>0</v>
      </c>
      <c r="K438" s="2">
        <v>0</v>
      </c>
      <c r="L438" s="2">
        <v>0</v>
      </c>
      <c r="M438" s="2">
        <v>0</v>
      </c>
      <c r="N438" s="2">
        <v>0</v>
      </c>
      <c r="O438" s="2">
        <v>0</v>
      </c>
      <c r="P438" s="2">
        <v>0</v>
      </c>
      <c r="Q438" s="2">
        <v>0</v>
      </c>
      <c r="R438" s="2">
        <v>0</v>
      </c>
      <c r="S438" s="2"/>
      <c r="T438" s="2">
        <v>0</v>
      </c>
      <c r="U438" s="2">
        <v>0</v>
      </c>
      <c r="V438" s="2">
        <v>0</v>
      </c>
      <c r="W438" s="7">
        <v>0</v>
      </c>
      <c r="X438" s="7">
        <v>0</v>
      </c>
      <c r="Y438" s="7">
        <v>0</v>
      </c>
      <c r="AB438" s="7"/>
      <c r="AC438" s="7"/>
      <c r="AD438" s="7"/>
      <c r="AE438" s="7"/>
      <c r="AF438" s="16"/>
      <c r="AG438" s="16"/>
      <c r="AH438" s="16"/>
      <c r="AI438" s="16"/>
    </row>
    <row r="439" spans="1:35" x14ac:dyDescent="0.2">
      <c r="A439" s="5">
        <v>2021</v>
      </c>
      <c r="B439" s="2" t="s">
        <v>626</v>
      </c>
      <c r="C439" s="2" t="s">
        <v>737</v>
      </c>
      <c r="D439" s="2" t="s">
        <v>680</v>
      </c>
      <c r="E439" s="2">
        <v>0</v>
      </c>
      <c r="F439" s="2">
        <v>7715522</v>
      </c>
      <c r="G439" s="2">
        <v>0</v>
      </c>
      <c r="H439" s="2">
        <v>862578</v>
      </c>
      <c r="I439" s="2">
        <v>0</v>
      </c>
      <c r="J439" s="2">
        <v>0</v>
      </c>
      <c r="K439" s="2">
        <v>0</v>
      </c>
      <c r="L439" s="2">
        <v>0</v>
      </c>
      <c r="M439" s="2">
        <v>0</v>
      </c>
      <c r="N439" s="2">
        <v>0</v>
      </c>
      <c r="O439" s="2">
        <v>0</v>
      </c>
      <c r="P439" s="2">
        <v>0</v>
      </c>
      <c r="Q439" s="2">
        <v>0</v>
      </c>
      <c r="R439" s="2">
        <v>0</v>
      </c>
      <c r="S439" s="2"/>
      <c r="T439" s="2">
        <v>0</v>
      </c>
      <c r="U439" s="2">
        <v>0</v>
      </c>
      <c r="V439" s="2">
        <v>0</v>
      </c>
      <c r="W439" s="7">
        <v>0</v>
      </c>
      <c r="X439" s="7">
        <v>0</v>
      </c>
      <c r="Y439" s="7">
        <v>0</v>
      </c>
      <c r="AB439" s="7"/>
      <c r="AC439" s="7"/>
      <c r="AD439" s="7"/>
      <c r="AE439" s="7"/>
      <c r="AF439" s="16"/>
      <c r="AG439" s="16"/>
      <c r="AH439" s="16"/>
      <c r="AI439" s="16"/>
    </row>
    <row r="440" spans="1:35" x14ac:dyDescent="0.2">
      <c r="A440" s="5">
        <v>2021</v>
      </c>
      <c r="B440" s="2" t="s">
        <v>626</v>
      </c>
      <c r="C440" s="2" t="s">
        <v>630</v>
      </c>
      <c r="D440" s="2" t="s">
        <v>680</v>
      </c>
      <c r="E440" s="2">
        <v>0</v>
      </c>
      <c r="F440" s="2">
        <v>16612216</v>
      </c>
      <c r="G440" s="2">
        <v>0</v>
      </c>
      <c r="H440" s="2">
        <v>862578</v>
      </c>
      <c r="I440" s="2">
        <v>0</v>
      </c>
      <c r="J440" s="2">
        <v>0</v>
      </c>
      <c r="K440" s="2">
        <v>0</v>
      </c>
      <c r="L440" s="2">
        <v>0</v>
      </c>
      <c r="M440" s="2">
        <v>0</v>
      </c>
      <c r="N440" s="2">
        <v>0</v>
      </c>
      <c r="O440" s="2">
        <v>0</v>
      </c>
      <c r="P440" s="2">
        <v>0</v>
      </c>
      <c r="Q440" s="2">
        <v>0</v>
      </c>
      <c r="R440" s="2">
        <v>0</v>
      </c>
      <c r="S440" s="2"/>
      <c r="T440" s="2">
        <v>0</v>
      </c>
      <c r="U440" s="2">
        <v>0</v>
      </c>
      <c r="V440" s="2">
        <v>0</v>
      </c>
      <c r="W440" s="7">
        <v>0</v>
      </c>
      <c r="X440" s="7">
        <v>0</v>
      </c>
      <c r="Y440" s="7">
        <v>0</v>
      </c>
      <c r="AB440" s="7"/>
      <c r="AC440" s="7"/>
      <c r="AD440" s="7"/>
      <c r="AE440" s="7"/>
      <c r="AF440" s="16"/>
      <c r="AG440" s="16"/>
      <c r="AH440" s="16"/>
      <c r="AI440" s="16"/>
    </row>
    <row r="441" spans="1:35" x14ac:dyDescent="0.2">
      <c r="A441" s="5">
        <v>2021</v>
      </c>
      <c r="B441" s="2" t="s">
        <v>626</v>
      </c>
      <c r="C441" s="2" t="s">
        <v>738</v>
      </c>
      <c r="D441" s="2" t="s">
        <v>680</v>
      </c>
      <c r="E441" s="2">
        <v>0</v>
      </c>
      <c r="G441" s="2">
        <v>0</v>
      </c>
      <c r="H441" s="2">
        <v>962578</v>
      </c>
      <c r="I441" s="2">
        <v>0</v>
      </c>
      <c r="J441" s="2">
        <v>0</v>
      </c>
      <c r="K441" s="2">
        <v>0</v>
      </c>
      <c r="L441" s="2">
        <v>0</v>
      </c>
      <c r="M441" s="2">
        <v>0</v>
      </c>
      <c r="N441" s="2">
        <v>0</v>
      </c>
      <c r="O441" s="2">
        <v>0</v>
      </c>
      <c r="P441" s="2">
        <v>0</v>
      </c>
      <c r="Q441" s="2">
        <v>0</v>
      </c>
      <c r="R441" s="2">
        <v>0</v>
      </c>
      <c r="S441" s="2"/>
      <c r="T441" s="2">
        <v>0</v>
      </c>
      <c r="U441" s="2">
        <v>0</v>
      </c>
      <c r="V441" s="2">
        <v>0</v>
      </c>
      <c r="W441" s="7">
        <v>0</v>
      </c>
      <c r="X441" s="7">
        <v>0</v>
      </c>
      <c r="Y441" s="7">
        <v>0</v>
      </c>
      <c r="AB441" s="7"/>
      <c r="AC441" s="7"/>
      <c r="AD441" s="7"/>
      <c r="AE441" s="7"/>
      <c r="AF441" s="16"/>
      <c r="AG441" s="16"/>
      <c r="AH441" s="16"/>
      <c r="AI441" s="16"/>
    </row>
    <row r="442" spans="1:35" x14ac:dyDescent="0.2">
      <c r="A442" s="5">
        <v>2021</v>
      </c>
      <c r="B442" s="2" t="s">
        <v>626</v>
      </c>
      <c r="C442" s="2" t="s">
        <v>739</v>
      </c>
      <c r="D442" s="2" t="s">
        <v>680</v>
      </c>
      <c r="E442" s="2">
        <v>0</v>
      </c>
      <c r="G442" s="2">
        <v>0</v>
      </c>
      <c r="I442" s="2">
        <v>0</v>
      </c>
      <c r="J442" s="2">
        <v>0</v>
      </c>
      <c r="K442" s="2">
        <v>0</v>
      </c>
      <c r="L442" s="2">
        <v>0</v>
      </c>
      <c r="M442" s="2">
        <v>0</v>
      </c>
      <c r="N442" s="2">
        <v>0</v>
      </c>
      <c r="O442" s="2">
        <v>0</v>
      </c>
      <c r="P442" s="2">
        <v>0</v>
      </c>
      <c r="Q442" s="2">
        <v>0</v>
      </c>
      <c r="R442" s="2">
        <v>0</v>
      </c>
      <c r="S442" s="2"/>
      <c r="T442" s="2">
        <v>0</v>
      </c>
      <c r="U442" s="2">
        <v>0</v>
      </c>
      <c r="V442" s="2">
        <v>0</v>
      </c>
      <c r="W442" s="7">
        <v>0</v>
      </c>
      <c r="X442" s="7">
        <v>0</v>
      </c>
      <c r="Y442" s="7">
        <v>0</v>
      </c>
      <c r="AB442" s="7"/>
      <c r="AC442" s="7"/>
      <c r="AD442" s="7"/>
      <c r="AE442" s="7"/>
      <c r="AF442" s="16"/>
      <c r="AG442" s="16"/>
      <c r="AH442" s="16"/>
      <c r="AI442" s="16"/>
    </row>
    <row r="443" spans="1:35" x14ac:dyDescent="0.2">
      <c r="A443" s="5">
        <v>2021</v>
      </c>
      <c r="B443" s="2" t="s">
        <v>626</v>
      </c>
      <c r="C443" s="2" t="s">
        <v>740</v>
      </c>
      <c r="D443" s="2" t="s">
        <v>680</v>
      </c>
      <c r="E443" s="2">
        <v>0</v>
      </c>
      <c r="G443" s="2">
        <v>0</v>
      </c>
      <c r="I443" s="2">
        <v>0</v>
      </c>
      <c r="J443" s="2">
        <v>0</v>
      </c>
      <c r="K443" s="2">
        <v>0</v>
      </c>
      <c r="L443" s="2">
        <v>0</v>
      </c>
      <c r="M443" s="2">
        <v>0</v>
      </c>
      <c r="N443" s="2">
        <v>0</v>
      </c>
      <c r="O443" s="2">
        <v>0</v>
      </c>
      <c r="P443" s="2">
        <v>0</v>
      </c>
      <c r="Q443" s="2">
        <v>0</v>
      </c>
      <c r="R443" s="2">
        <v>0</v>
      </c>
      <c r="S443" s="2"/>
      <c r="T443" s="2">
        <v>0</v>
      </c>
      <c r="U443" s="2">
        <v>0</v>
      </c>
      <c r="V443" s="2">
        <v>0</v>
      </c>
      <c r="W443" s="7">
        <v>0</v>
      </c>
      <c r="X443" s="7">
        <v>0</v>
      </c>
      <c r="Y443" s="7">
        <v>0</v>
      </c>
      <c r="AB443" s="7"/>
      <c r="AC443" s="7"/>
      <c r="AD443" s="7"/>
      <c r="AE443" s="7"/>
      <c r="AF443" s="16"/>
      <c r="AG443" s="16"/>
      <c r="AH443" s="16"/>
      <c r="AI443" s="16"/>
    </row>
    <row r="444" spans="1:35" x14ac:dyDescent="0.2">
      <c r="A444" s="5">
        <v>2021</v>
      </c>
      <c r="B444" s="2" t="s">
        <v>626</v>
      </c>
      <c r="C444" s="2" t="s">
        <v>741</v>
      </c>
      <c r="D444" s="2" t="s">
        <v>680</v>
      </c>
      <c r="E444" s="2">
        <v>0</v>
      </c>
      <c r="F444" s="2">
        <v>4713101</v>
      </c>
      <c r="G444" s="2">
        <v>0</v>
      </c>
      <c r="H444" s="2">
        <v>862578</v>
      </c>
      <c r="I444" s="2">
        <v>0</v>
      </c>
      <c r="J444" s="2">
        <v>0</v>
      </c>
      <c r="K444" s="2">
        <v>0</v>
      </c>
      <c r="L444" s="2">
        <v>0</v>
      </c>
      <c r="M444" s="2">
        <v>0</v>
      </c>
      <c r="N444" s="2">
        <v>0</v>
      </c>
      <c r="O444" s="2">
        <v>0</v>
      </c>
      <c r="P444" s="2">
        <v>0</v>
      </c>
      <c r="Q444" s="2">
        <v>0</v>
      </c>
      <c r="R444" s="2">
        <v>0</v>
      </c>
      <c r="S444" s="2"/>
      <c r="T444" s="2">
        <v>0</v>
      </c>
      <c r="U444" s="2">
        <v>0</v>
      </c>
      <c r="V444" s="2">
        <v>0</v>
      </c>
      <c r="W444" s="7">
        <v>0</v>
      </c>
      <c r="X444" s="7">
        <v>0</v>
      </c>
      <c r="Y444" s="7">
        <v>0</v>
      </c>
      <c r="AB444" s="7"/>
      <c r="AC444" s="7"/>
      <c r="AD444" s="7"/>
      <c r="AE444" s="7"/>
      <c r="AF444" s="16"/>
      <c r="AG444" s="16"/>
      <c r="AH444" s="16"/>
      <c r="AI444" s="16"/>
    </row>
    <row r="445" spans="1:35" x14ac:dyDescent="0.2">
      <c r="A445" s="5">
        <v>2021</v>
      </c>
      <c r="B445" s="2" t="s">
        <v>626</v>
      </c>
      <c r="C445" s="2" t="s">
        <v>742</v>
      </c>
      <c r="D445" s="2" t="s">
        <v>680</v>
      </c>
      <c r="E445" s="2">
        <v>0</v>
      </c>
      <c r="G445" s="2">
        <v>0</v>
      </c>
      <c r="I445" s="2">
        <v>0</v>
      </c>
      <c r="J445" s="2">
        <v>0</v>
      </c>
      <c r="K445" s="2">
        <v>0</v>
      </c>
      <c r="L445" s="2">
        <v>0</v>
      </c>
      <c r="M445" s="2">
        <v>0</v>
      </c>
      <c r="N445" s="2">
        <v>0</v>
      </c>
      <c r="O445" s="2">
        <v>0</v>
      </c>
      <c r="P445" s="2">
        <v>0</v>
      </c>
      <c r="Q445" s="2">
        <v>0</v>
      </c>
      <c r="R445" s="2">
        <v>0</v>
      </c>
      <c r="S445" s="2"/>
      <c r="T445" s="2">
        <v>0</v>
      </c>
      <c r="U445" s="2">
        <v>0</v>
      </c>
      <c r="V445" s="2">
        <v>0</v>
      </c>
      <c r="W445" s="7">
        <v>0</v>
      </c>
      <c r="X445" s="7">
        <v>0</v>
      </c>
      <c r="Y445" s="7">
        <v>0</v>
      </c>
      <c r="AB445" s="7"/>
      <c r="AC445" s="7"/>
      <c r="AD445" s="7"/>
      <c r="AE445" s="7"/>
      <c r="AF445" s="16"/>
      <c r="AG445" s="16"/>
      <c r="AH445" s="16"/>
      <c r="AI445" s="16"/>
    </row>
    <row r="446" spans="1:35" x14ac:dyDescent="0.2">
      <c r="A446" s="5">
        <v>2021</v>
      </c>
      <c r="B446" s="2" t="s">
        <v>626</v>
      </c>
      <c r="C446" s="2" t="s">
        <v>743</v>
      </c>
      <c r="D446" s="2" t="s">
        <v>680</v>
      </c>
      <c r="E446" s="2">
        <v>0</v>
      </c>
      <c r="G446" s="2">
        <v>0</v>
      </c>
      <c r="I446" s="2">
        <v>0</v>
      </c>
      <c r="J446" s="2">
        <v>0</v>
      </c>
      <c r="K446" s="2">
        <v>0</v>
      </c>
      <c r="L446" s="2">
        <v>0</v>
      </c>
      <c r="M446" s="2">
        <v>0</v>
      </c>
      <c r="N446" s="2">
        <v>0</v>
      </c>
      <c r="O446" s="2">
        <v>0</v>
      </c>
      <c r="P446" s="2">
        <v>0</v>
      </c>
      <c r="Q446" s="2">
        <v>0</v>
      </c>
      <c r="R446" s="2">
        <v>0</v>
      </c>
      <c r="S446" s="2"/>
      <c r="T446" s="2">
        <v>0</v>
      </c>
      <c r="U446" s="2">
        <v>0</v>
      </c>
      <c r="V446" s="2">
        <v>0</v>
      </c>
      <c r="W446" s="7">
        <v>0</v>
      </c>
      <c r="X446" s="7">
        <v>0</v>
      </c>
      <c r="Y446" s="7">
        <v>0</v>
      </c>
      <c r="AB446" s="7"/>
      <c r="AC446" s="7"/>
      <c r="AD446" s="7"/>
      <c r="AE446" s="7"/>
      <c r="AF446" s="16"/>
      <c r="AG446" s="16"/>
      <c r="AH446" s="16"/>
      <c r="AI446" s="16"/>
    </row>
    <row r="447" spans="1:35" x14ac:dyDescent="0.2">
      <c r="A447" s="5">
        <v>2021</v>
      </c>
      <c r="B447" s="2" t="s">
        <v>626</v>
      </c>
      <c r="C447" s="2" t="s">
        <v>744</v>
      </c>
      <c r="D447" s="2" t="s">
        <v>680</v>
      </c>
      <c r="E447" s="2">
        <v>0</v>
      </c>
      <c r="G447" s="2">
        <v>0</v>
      </c>
      <c r="I447" s="2">
        <v>0</v>
      </c>
      <c r="J447" s="2">
        <v>0</v>
      </c>
      <c r="K447" s="2">
        <v>0</v>
      </c>
      <c r="L447" s="2">
        <v>0</v>
      </c>
      <c r="M447" s="2">
        <v>0</v>
      </c>
      <c r="N447" s="2">
        <v>0</v>
      </c>
      <c r="O447" s="2">
        <v>0</v>
      </c>
      <c r="P447" s="2">
        <v>0</v>
      </c>
      <c r="Q447" s="2">
        <v>0</v>
      </c>
      <c r="R447" s="2">
        <v>0</v>
      </c>
      <c r="S447" s="2"/>
      <c r="T447" s="2">
        <v>0</v>
      </c>
      <c r="U447" s="2">
        <v>0</v>
      </c>
      <c r="V447" s="2">
        <v>0</v>
      </c>
      <c r="W447" s="7">
        <v>0</v>
      </c>
      <c r="X447" s="7">
        <v>0</v>
      </c>
      <c r="Y447" s="7">
        <v>0</v>
      </c>
      <c r="AB447" s="7"/>
      <c r="AC447" s="7"/>
      <c r="AD447" s="7"/>
      <c r="AE447" s="7"/>
      <c r="AF447" s="16"/>
      <c r="AG447" s="16"/>
      <c r="AH447" s="16"/>
      <c r="AI447" s="16"/>
    </row>
    <row r="448" spans="1:35" x14ac:dyDescent="0.2">
      <c r="A448" s="5">
        <v>2021</v>
      </c>
      <c r="B448" s="2" t="s">
        <v>626</v>
      </c>
      <c r="C448" s="2" t="s">
        <v>745</v>
      </c>
      <c r="D448" s="2" t="s">
        <v>680</v>
      </c>
      <c r="E448" s="2">
        <v>0</v>
      </c>
      <c r="G448" s="2">
        <v>0</v>
      </c>
      <c r="I448" s="2">
        <v>0</v>
      </c>
      <c r="J448" s="2">
        <v>0</v>
      </c>
      <c r="K448" s="2">
        <v>0</v>
      </c>
      <c r="L448" s="2">
        <v>0</v>
      </c>
      <c r="M448" s="2">
        <v>0</v>
      </c>
      <c r="N448" s="2">
        <v>0</v>
      </c>
      <c r="O448" s="2">
        <v>0</v>
      </c>
      <c r="P448" s="2">
        <v>0</v>
      </c>
      <c r="Q448" s="2">
        <v>0</v>
      </c>
      <c r="R448" s="2">
        <v>0</v>
      </c>
      <c r="S448" s="2"/>
      <c r="T448" s="2">
        <v>0</v>
      </c>
      <c r="U448" s="2">
        <v>0</v>
      </c>
      <c r="V448" s="2">
        <v>0</v>
      </c>
      <c r="W448" s="7">
        <v>0</v>
      </c>
      <c r="X448" s="7">
        <v>0</v>
      </c>
      <c r="Y448" s="7">
        <v>0</v>
      </c>
      <c r="AB448" s="7"/>
      <c r="AC448" s="7"/>
      <c r="AD448" s="7"/>
      <c r="AE448" s="7"/>
      <c r="AF448" s="16"/>
      <c r="AG448" s="16"/>
      <c r="AH448" s="16"/>
      <c r="AI448" s="16"/>
    </row>
    <row r="449" spans="1:35" x14ac:dyDescent="0.2">
      <c r="A449" s="5">
        <v>2021</v>
      </c>
      <c r="B449" s="2" t="s">
        <v>626</v>
      </c>
      <c r="C449" s="2" t="s">
        <v>748</v>
      </c>
      <c r="D449" s="2" t="s">
        <v>680</v>
      </c>
      <c r="E449" s="2">
        <v>0</v>
      </c>
      <c r="G449" s="2">
        <v>0</v>
      </c>
      <c r="I449" s="2">
        <v>0</v>
      </c>
      <c r="J449" s="2">
        <v>0</v>
      </c>
      <c r="K449" s="2">
        <v>0</v>
      </c>
      <c r="L449" s="2">
        <v>0</v>
      </c>
      <c r="M449" s="2">
        <v>0</v>
      </c>
      <c r="N449" s="2">
        <v>0</v>
      </c>
      <c r="O449" s="2">
        <v>0</v>
      </c>
      <c r="P449" s="2">
        <v>0</v>
      </c>
      <c r="Q449" s="2">
        <v>0</v>
      </c>
      <c r="R449" s="2">
        <v>0</v>
      </c>
      <c r="S449" s="2"/>
      <c r="T449" s="2">
        <v>0</v>
      </c>
      <c r="U449" s="2">
        <v>0</v>
      </c>
      <c r="V449" s="2">
        <v>0</v>
      </c>
      <c r="W449" s="7">
        <v>0</v>
      </c>
      <c r="X449" s="7">
        <v>0</v>
      </c>
      <c r="Y449" s="7">
        <v>0</v>
      </c>
      <c r="AB449" s="7"/>
      <c r="AC449" s="7"/>
      <c r="AD449" s="7"/>
      <c r="AE449" s="7"/>
      <c r="AF449" s="16"/>
      <c r="AG449" s="16"/>
      <c r="AH449" s="16"/>
      <c r="AI449" s="16"/>
    </row>
    <row r="450" spans="1:35" x14ac:dyDescent="0.2">
      <c r="A450" s="5">
        <v>2021</v>
      </c>
      <c r="B450" s="2" t="s">
        <v>746</v>
      </c>
      <c r="C450" s="2" t="s">
        <v>725</v>
      </c>
      <c r="D450" s="2" t="s">
        <v>678</v>
      </c>
      <c r="E450" s="2">
        <v>0</v>
      </c>
      <c r="F450" s="2">
        <v>8621666</v>
      </c>
      <c r="G450" s="2">
        <v>0</v>
      </c>
      <c r="H450" s="2">
        <v>322573</v>
      </c>
      <c r="I450" s="2">
        <v>0</v>
      </c>
      <c r="J450" s="2">
        <v>0</v>
      </c>
      <c r="K450" s="2">
        <v>0</v>
      </c>
      <c r="L450" s="2">
        <v>0</v>
      </c>
      <c r="M450" s="2">
        <v>0</v>
      </c>
      <c r="N450" s="2">
        <v>0</v>
      </c>
      <c r="O450" s="2">
        <v>0</v>
      </c>
      <c r="P450" s="2">
        <v>0</v>
      </c>
      <c r="Q450" s="2">
        <v>0</v>
      </c>
      <c r="R450" s="2">
        <v>0</v>
      </c>
      <c r="S450" s="2"/>
      <c r="T450" s="2">
        <v>0</v>
      </c>
      <c r="U450" s="2">
        <v>0</v>
      </c>
      <c r="V450" s="2">
        <v>0</v>
      </c>
      <c r="W450" s="7">
        <v>10220</v>
      </c>
      <c r="X450" s="7">
        <v>4.8499999999999996</v>
      </c>
      <c r="Y450" s="7">
        <v>62.06</v>
      </c>
      <c r="AB450" s="7"/>
      <c r="AC450" s="7"/>
      <c r="AD450" s="7"/>
      <c r="AE450" s="7"/>
      <c r="AF450" s="16"/>
      <c r="AG450" s="16"/>
      <c r="AH450" s="16"/>
      <c r="AI450" s="16"/>
    </row>
    <row r="451" spans="1:35" x14ac:dyDescent="0.2">
      <c r="A451" s="5">
        <v>2021</v>
      </c>
      <c r="B451" s="2" t="s">
        <v>746</v>
      </c>
      <c r="C451" s="2" t="s">
        <v>726</v>
      </c>
      <c r="D451" s="2" t="s">
        <v>678</v>
      </c>
      <c r="E451" s="2">
        <v>0</v>
      </c>
      <c r="G451" s="2">
        <v>0</v>
      </c>
      <c r="H451" s="2">
        <v>322573</v>
      </c>
      <c r="I451" s="2">
        <v>0</v>
      </c>
      <c r="J451" s="2">
        <v>0</v>
      </c>
      <c r="K451" s="2">
        <v>0</v>
      </c>
      <c r="L451" s="2">
        <v>0</v>
      </c>
      <c r="M451" s="2">
        <v>0</v>
      </c>
      <c r="N451" s="2">
        <v>0</v>
      </c>
      <c r="O451" s="2">
        <v>0</v>
      </c>
      <c r="P451" s="2">
        <v>0</v>
      </c>
      <c r="Q451" s="2">
        <v>0</v>
      </c>
      <c r="R451" s="2">
        <v>0</v>
      </c>
      <c r="S451" s="2"/>
      <c r="T451" s="2">
        <v>0</v>
      </c>
      <c r="U451" s="2">
        <v>0</v>
      </c>
      <c r="V451" s="2">
        <v>0</v>
      </c>
      <c r="W451" s="7">
        <v>12481</v>
      </c>
      <c r="X451" s="7">
        <v>6.14</v>
      </c>
      <c r="Y451" s="7">
        <v>59.41</v>
      </c>
      <c r="AB451" s="7"/>
      <c r="AC451" s="7"/>
      <c r="AD451" s="7"/>
      <c r="AE451" s="7"/>
      <c r="AF451" s="16"/>
      <c r="AG451" s="16"/>
      <c r="AH451" s="16"/>
      <c r="AI451" s="16"/>
    </row>
    <row r="452" spans="1:35" x14ac:dyDescent="0.2">
      <c r="A452" s="5">
        <v>2021</v>
      </c>
      <c r="B452" s="2" t="s">
        <v>746</v>
      </c>
      <c r="C452" s="2" t="s">
        <v>727</v>
      </c>
      <c r="D452" s="2" t="s">
        <v>678</v>
      </c>
      <c r="E452" s="2">
        <v>0</v>
      </c>
      <c r="G452" s="2">
        <v>0</v>
      </c>
      <c r="H452" s="2">
        <v>367383</v>
      </c>
      <c r="I452" s="2">
        <v>0</v>
      </c>
      <c r="J452" s="2">
        <v>0</v>
      </c>
      <c r="K452" s="2">
        <v>0</v>
      </c>
      <c r="L452" s="2">
        <v>0</v>
      </c>
      <c r="M452" s="2">
        <v>0</v>
      </c>
      <c r="N452" s="2">
        <v>0</v>
      </c>
      <c r="O452" s="2">
        <v>0</v>
      </c>
      <c r="P452" s="2">
        <v>0</v>
      </c>
      <c r="Q452" s="2">
        <v>0</v>
      </c>
      <c r="R452" s="2">
        <v>0</v>
      </c>
      <c r="S452" s="2"/>
      <c r="T452" s="2">
        <v>0</v>
      </c>
      <c r="U452" s="2">
        <v>0</v>
      </c>
      <c r="V452" s="2">
        <v>0</v>
      </c>
      <c r="W452" s="7">
        <v>11524</v>
      </c>
      <c r="X452" s="7">
        <v>4.72</v>
      </c>
      <c r="Y452" s="7">
        <v>63.6</v>
      </c>
      <c r="AB452" s="7"/>
      <c r="AC452" s="7"/>
      <c r="AD452" s="7"/>
      <c r="AE452" s="7"/>
      <c r="AF452" s="16"/>
      <c r="AG452" s="16"/>
      <c r="AH452" s="16"/>
      <c r="AI452" s="16"/>
    </row>
    <row r="453" spans="1:35" x14ac:dyDescent="0.2">
      <c r="A453" s="5">
        <v>2021</v>
      </c>
      <c r="B453" s="2" t="s">
        <v>746</v>
      </c>
      <c r="C453" s="2" t="s">
        <v>394</v>
      </c>
      <c r="D453" s="2" t="s">
        <v>678</v>
      </c>
      <c r="E453" s="2">
        <v>0</v>
      </c>
      <c r="F453" s="2">
        <v>8880865</v>
      </c>
      <c r="G453" s="2">
        <v>0</v>
      </c>
      <c r="H453" s="2">
        <v>712877</v>
      </c>
      <c r="I453" s="2">
        <v>0</v>
      </c>
      <c r="J453" s="2">
        <v>0</v>
      </c>
      <c r="K453" s="2">
        <v>0</v>
      </c>
      <c r="L453" s="2">
        <v>0</v>
      </c>
      <c r="M453" s="2">
        <v>0</v>
      </c>
      <c r="N453" s="2">
        <v>0</v>
      </c>
      <c r="O453" s="2">
        <v>0</v>
      </c>
      <c r="P453" s="2">
        <v>0</v>
      </c>
      <c r="Q453" s="2">
        <v>0</v>
      </c>
      <c r="R453" s="2">
        <v>0</v>
      </c>
      <c r="S453" s="2"/>
      <c r="T453" s="2">
        <v>0</v>
      </c>
      <c r="U453" s="2">
        <v>0</v>
      </c>
      <c r="V453" s="2">
        <v>0</v>
      </c>
      <c r="W453" s="7">
        <v>12271</v>
      </c>
      <c r="X453" s="7">
        <v>9.9600000000000009</v>
      </c>
      <c r="Y453" s="7">
        <v>62.22</v>
      </c>
      <c r="AB453" s="7"/>
      <c r="AC453" s="7"/>
      <c r="AD453" s="7"/>
      <c r="AE453" s="7"/>
      <c r="AF453" s="16"/>
      <c r="AG453" s="16"/>
      <c r="AH453" s="16"/>
      <c r="AI453" s="16"/>
    </row>
    <row r="454" spans="1:35" x14ac:dyDescent="0.2">
      <c r="A454" s="5">
        <v>2021</v>
      </c>
      <c r="B454" s="2" t="s">
        <v>746</v>
      </c>
      <c r="C454" s="2" t="s">
        <v>395</v>
      </c>
      <c r="D454" s="2" t="s">
        <v>678</v>
      </c>
      <c r="E454" s="2">
        <v>0</v>
      </c>
      <c r="F454" s="2">
        <v>5500535</v>
      </c>
      <c r="G454" s="2">
        <v>0</v>
      </c>
      <c r="H454" s="2">
        <v>712877</v>
      </c>
      <c r="I454" s="2">
        <v>0</v>
      </c>
      <c r="J454" s="2">
        <v>0</v>
      </c>
      <c r="K454" s="2">
        <v>0</v>
      </c>
      <c r="L454" s="2">
        <v>0</v>
      </c>
      <c r="M454" s="2">
        <v>0</v>
      </c>
      <c r="N454" s="2">
        <v>0</v>
      </c>
      <c r="O454" s="2">
        <v>0</v>
      </c>
      <c r="P454" s="2">
        <v>0</v>
      </c>
      <c r="Q454" s="2">
        <v>0</v>
      </c>
      <c r="R454" s="2">
        <v>0</v>
      </c>
      <c r="S454" s="2"/>
      <c r="T454" s="2">
        <v>0</v>
      </c>
      <c r="U454" s="2">
        <v>0</v>
      </c>
      <c r="V454" s="2">
        <v>0</v>
      </c>
      <c r="W454" s="7">
        <v>13991</v>
      </c>
      <c r="X454" s="7">
        <v>12.17</v>
      </c>
      <c r="Y454" s="7">
        <v>59.08</v>
      </c>
      <c r="AB454" s="7"/>
      <c r="AC454" s="7"/>
      <c r="AD454" s="7"/>
      <c r="AE454" s="7"/>
      <c r="AF454" s="16"/>
      <c r="AG454" s="16"/>
      <c r="AH454" s="16"/>
      <c r="AI454" s="16"/>
    </row>
    <row r="455" spans="1:35" x14ac:dyDescent="0.2">
      <c r="A455" s="5">
        <v>2021</v>
      </c>
      <c r="B455" s="2" t="s">
        <v>746</v>
      </c>
      <c r="C455" s="2" t="s">
        <v>747</v>
      </c>
      <c r="D455" s="2" t="s">
        <v>678</v>
      </c>
      <c r="E455" s="2">
        <v>0</v>
      </c>
      <c r="F455" s="2">
        <v>1150112</v>
      </c>
      <c r="G455" s="2">
        <v>0</v>
      </c>
      <c r="H455" s="2">
        <v>367383</v>
      </c>
      <c r="I455" s="2">
        <v>0</v>
      </c>
      <c r="J455" s="2">
        <v>0</v>
      </c>
      <c r="K455" s="2">
        <v>0</v>
      </c>
      <c r="L455" s="2">
        <v>0</v>
      </c>
      <c r="M455" s="2">
        <v>0</v>
      </c>
      <c r="N455" s="2">
        <v>0</v>
      </c>
      <c r="O455" s="2">
        <v>0</v>
      </c>
      <c r="P455" s="2">
        <v>0</v>
      </c>
      <c r="Q455" s="2">
        <v>0</v>
      </c>
      <c r="R455" s="2">
        <v>0</v>
      </c>
      <c r="S455" s="2"/>
      <c r="T455" s="2">
        <v>0</v>
      </c>
      <c r="U455" s="2">
        <v>0</v>
      </c>
      <c r="V455" s="2">
        <v>0</v>
      </c>
      <c r="W455" s="7">
        <v>8558</v>
      </c>
      <c r="X455" s="7">
        <v>2.2999999999999998</v>
      </c>
      <c r="Y455" s="7">
        <v>79.19</v>
      </c>
      <c r="AB455" s="7"/>
      <c r="AC455" s="7"/>
      <c r="AD455" s="7"/>
      <c r="AE455" s="7"/>
      <c r="AF455" s="16"/>
      <c r="AG455" s="16"/>
      <c r="AH455" s="16"/>
      <c r="AI455" s="16"/>
    </row>
    <row r="456" spans="1:35" x14ac:dyDescent="0.2">
      <c r="A456" s="5">
        <v>2021</v>
      </c>
      <c r="B456" s="2" t="s">
        <v>746</v>
      </c>
      <c r="C456" s="2" t="s">
        <v>728</v>
      </c>
      <c r="D456" s="2" t="s">
        <v>678</v>
      </c>
      <c r="E456" s="2">
        <v>0</v>
      </c>
      <c r="G456" s="2">
        <v>0</v>
      </c>
      <c r="H456" s="2">
        <v>322573</v>
      </c>
      <c r="I456" s="2">
        <v>0</v>
      </c>
      <c r="J456" s="2">
        <v>0</v>
      </c>
      <c r="K456" s="2">
        <v>0</v>
      </c>
      <c r="L456" s="2">
        <v>0</v>
      </c>
      <c r="M456" s="2">
        <v>0</v>
      </c>
      <c r="N456" s="2">
        <v>0</v>
      </c>
      <c r="O456" s="2">
        <v>0</v>
      </c>
      <c r="P456" s="2">
        <v>0</v>
      </c>
      <c r="Q456" s="2">
        <v>0</v>
      </c>
      <c r="R456" s="2">
        <v>0</v>
      </c>
      <c r="S456" s="2"/>
      <c r="T456" s="2">
        <v>0</v>
      </c>
      <c r="U456" s="2">
        <v>0</v>
      </c>
      <c r="V456" s="2">
        <v>0</v>
      </c>
      <c r="W456" s="7">
        <v>11554</v>
      </c>
      <c r="X456" s="7">
        <v>4.9000000000000004</v>
      </c>
      <c r="Y456" s="7">
        <v>63.04</v>
      </c>
      <c r="AB456" s="7"/>
      <c r="AC456" s="7"/>
      <c r="AD456" s="7"/>
      <c r="AE456" s="7"/>
      <c r="AF456" s="16"/>
      <c r="AG456" s="16"/>
      <c r="AH456" s="16"/>
      <c r="AI456" s="16"/>
    </row>
    <row r="457" spans="1:35" x14ac:dyDescent="0.2">
      <c r="A457" s="5">
        <v>2021</v>
      </c>
      <c r="B457" s="2" t="s">
        <v>746</v>
      </c>
      <c r="C457" s="2" t="s">
        <v>398</v>
      </c>
      <c r="D457" s="2" t="s">
        <v>678</v>
      </c>
      <c r="E457" s="2">
        <v>0</v>
      </c>
      <c r="G457" s="2">
        <v>0</v>
      </c>
      <c r="H457" s="2">
        <v>712877</v>
      </c>
      <c r="I457" s="2">
        <v>0</v>
      </c>
      <c r="J457" s="2">
        <v>0</v>
      </c>
      <c r="K457" s="2">
        <v>0</v>
      </c>
      <c r="L457" s="2">
        <v>0</v>
      </c>
      <c r="M457" s="2">
        <v>0</v>
      </c>
      <c r="N457" s="2">
        <v>0</v>
      </c>
      <c r="O457" s="2">
        <v>0</v>
      </c>
      <c r="P457" s="2">
        <v>0</v>
      </c>
      <c r="Q457" s="2">
        <v>0</v>
      </c>
      <c r="R457" s="2">
        <v>0</v>
      </c>
      <c r="S457" s="2"/>
      <c r="T457" s="2">
        <v>0</v>
      </c>
      <c r="U457" s="2">
        <v>0</v>
      </c>
      <c r="V457" s="2">
        <v>0</v>
      </c>
      <c r="W457" s="7">
        <v>11851</v>
      </c>
      <c r="X457" s="7">
        <v>8.84</v>
      </c>
      <c r="Y457" s="7">
        <v>57.9</v>
      </c>
      <c r="AB457" s="7"/>
      <c r="AC457" s="7"/>
      <c r="AD457" s="7"/>
      <c r="AE457" s="7"/>
      <c r="AF457" s="16"/>
      <c r="AG457" s="16"/>
      <c r="AH457" s="16"/>
      <c r="AI457" s="16"/>
    </row>
    <row r="458" spans="1:35" x14ac:dyDescent="0.2">
      <c r="A458" s="5">
        <v>2021</v>
      </c>
      <c r="B458" s="2" t="s">
        <v>746</v>
      </c>
      <c r="C458" s="2" t="s">
        <v>729</v>
      </c>
      <c r="D458" s="2" t="s">
        <v>678</v>
      </c>
      <c r="E458" s="2">
        <v>0</v>
      </c>
      <c r="G458" s="2">
        <v>0</v>
      </c>
      <c r="H458" s="2">
        <v>322573</v>
      </c>
      <c r="I458" s="2">
        <v>0</v>
      </c>
      <c r="J458" s="2">
        <v>0</v>
      </c>
      <c r="K458" s="2">
        <v>0</v>
      </c>
      <c r="L458" s="2">
        <v>0</v>
      </c>
      <c r="M458" s="2">
        <v>0</v>
      </c>
      <c r="N458" s="2">
        <v>0</v>
      </c>
      <c r="O458" s="2">
        <v>0</v>
      </c>
      <c r="P458" s="2">
        <v>0</v>
      </c>
      <c r="Q458" s="2">
        <v>0</v>
      </c>
      <c r="R458" s="2">
        <v>0</v>
      </c>
      <c r="S458" s="2"/>
      <c r="T458" s="2">
        <v>0</v>
      </c>
      <c r="U458" s="2">
        <v>0</v>
      </c>
      <c r="V458" s="2">
        <v>0</v>
      </c>
      <c r="W458" s="7">
        <v>11481</v>
      </c>
      <c r="X458" s="7">
        <v>8.1199999999999992</v>
      </c>
      <c r="Y458" s="7">
        <v>61.99</v>
      </c>
      <c r="AB458" s="7"/>
      <c r="AC458" s="7"/>
      <c r="AD458" s="7"/>
      <c r="AE458" s="7"/>
      <c r="AF458" s="16"/>
      <c r="AG458" s="16"/>
      <c r="AH458" s="16"/>
      <c r="AI458" s="16"/>
    </row>
    <row r="459" spans="1:35" x14ac:dyDescent="0.2">
      <c r="A459" s="5">
        <v>2021</v>
      </c>
      <c r="B459" s="2" t="s">
        <v>746</v>
      </c>
      <c r="C459" s="2" t="s">
        <v>730</v>
      </c>
      <c r="D459" s="2" t="s">
        <v>678</v>
      </c>
      <c r="E459" s="2">
        <v>0</v>
      </c>
      <c r="G459" s="2">
        <v>0</v>
      </c>
      <c r="H459" s="2">
        <v>367383</v>
      </c>
      <c r="I459" s="2">
        <v>0</v>
      </c>
      <c r="J459" s="2">
        <v>0</v>
      </c>
      <c r="K459" s="2">
        <v>0</v>
      </c>
      <c r="L459" s="2">
        <v>0</v>
      </c>
      <c r="M459" s="2">
        <v>0</v>
      </c>
      <c r="N459" s="2">
        <v>0</v>
      </c>
      <c r="O459" s="2">
        <v>0</v>
      </c>
      <c r="P459" s="2">
        <v>0</v>
      </c>
      <c r="Q459" s="2">
        <v>0</v>
      </c>
      <c r="R459" s="2">
        <v>0</v>
      </c>
      <c r="S459" s="2"/>
      <c r="T459" s="2">
        <v>0</v>
      </c>
      <c r="U459" s="2">
        <v>0</v>
      </c>
      <c r="V459" s="2">
        <v>0</v>
      </c>
      <c r="W459" s="7">
        <v>8145</v>
      </c>
      <c r="X459" s="7">
        <v>3.39</v>
      </c>
      <c r="Y459" s="7">
        <v>63.09</v>
      </c>
      <c r="AB459" s="7"/>
      <c r="AC459" s="7"/>
      <c r="AD459" s="7"/>
      <c r="AE459" s="7"/>
      <c r="AF459" s="16"/>
      <c r="AG459" s="16"/>
      <c r="AH459" s="16"/>
      <c r="AI459" s="16"/>
    </row>
    <row r="460" spans="1:35" x14ac:dyDescent="0.2">
      <c r="A460" s="5">
        <v>2021</v>
      </c>
      <c r="B460" s="2" t="s">
        <v>746</v>
      </c>
      <c r="C460" s="2" t="s">
        <v>401</v>
      </c>
      <c r="D460" s="2" t="s">
        <v>678</v>
      </c>
      <c r="E460" s="2">
        <v>0</v>
      </c>
      <c r="G460" s="2">
        <v>0</v>
      </c>
      <c r="H460" s="2">
        <v>712877</v>
      </c>
      <c r="I460" s="2">
        <v>0</v>
      </c>
      <c r="J460" s="2">
        <v>0</v>
      </c>
      <c r="K460" s="2">
        <v>0</v>
      </c>
      <c r="L460" s="2">
        <v>0</v>
      </c>
      <c r="M460" s="2">
        <v>0</v>
      </c>
      <c r="N460" s="2">
        <v>0</v>
      </c>
      <c r="O460" s="2">
        <v>0</v>
      </c>
      <c r="P460" s="2">
        <v>0</v>
      </c>
      <c r="Q460" s="2">
        <v>0</v>
      </c>
      <c r="R460" s="2">
        <v>0</v>
      </c>
      <c r="S460" s="2"/>
      <c r="T460" s="2">
        <v>0</v>
      </c>
      <c r="U460" s="2">
        <v>0</v>
      </c>
      <c r="V460" s="2">
        <v>0</v>
      </c>
      <c r="W460" s="7">
        <v>10848</v>
      </c>
      <c r="X460" s="7">
        <v>7.32</v>
      </c>
      <c r="Y460" s="7">
        <v>64.77</v>
      </c>
      <c r="AB460" s="7"/>
      <c r="AC460" s="7"/>
      <c r="AD460" s="7"/>
      <c r="AE460" s="7"/>
      <c r="AF460" s="16"/>
      <c r="AG460" s="16"/>
      <c r="AH460" s="16"/>
      <c r="AI460" s="16"/>
    </row>
    <row r="461" spans="1:35" x14ac:dyDescent="0.2">
      <c r="A461" s="5">
        <v>2021</v>
      </c>
      <c r="B461" s="2" t="s">
        <v>746</v>
      </c>
      <c r="C461" s="2" t="s">
        <v>731</v>
      </c>
      <c r="D461" s="2" t="s">
        <v>678</v>
      </c>
      <c r="E461" s="2">
        <v>0</v>
      </c>
      <c r="G461" s="2">
        <v>0</v>
      </c>
      <c r="H461" s="2">
        <v>322573</v>
      </c>
      <c r="I461" s="2">
        <v>0</v>
      </c>
      <c r="J461" s="2">
        <v>0</v>
      </c>
      <c r="K461" s="2">
        <v>0</v>
      </c>
      <c r="L461" s="2">
        <v>0</v>
      </c>
      <c r="M461" s="2">
        <v>0</v>
      </c>
      <c r="N461" s="2">
        <v>0</v>
      </c>
      <c r="O461" s="2">
        <v>0</v>
      </c>
      <c r="P461" s="2">
        <v>0</v>
      </c>
      <c r="Q461" s="2">
        <v>0</v>
      </c>
      <c r="R461" s="2">
        <v>0</v>
      </c>
      <c r="S461" s="2"/>
      <c r="T461" s="2">
        <v>0</v>
      </c>
      <c r="U461" s="2">
        <v>0</v>
      </c>
      <c r="V461" s="2">
        <v>0</v>
      </c>
      <c r="W461" s="7">
        <v>9143</v>
      </c>
      <c r="X461" s="7">
        <v>5.23</v>
      </c>
      <c r="Y461" s="7">
        <v>64.430000000000007</v>
      </c>
      <c r="AB461" s="7"/>
      <c r="AC461" s="7"/>
      <c r="AD461" s="7"/>
      <c r="AE461" s="7"/>
      <c r="AF461" s="16"/>
      <c r="AG461" s="16"/>
      <c r="AH461" s="16"/>
      <c r="AI461" s="16"/>
    </row>
    <row r="462" spans="1:35" x14ac:dyDescent="0.2">
      <c r="A462" s="5">
        <v>2021</v>
      </c>
      <c r="B462" s="2" t="s">
        <v>746</v>
      </c>
      <c r="C462" s="2" t="s">
        <v>732</v>
      </c>
      <c r="D462" s="2" t="s">
        <v>678</v>
      </c>
      <c r="E462" s="2">
        <v>0</v>
      </c>
      <c r="F462" s="2">
        <v>2575250</v>
      </c>
      <c r="G462" s="2">
        <v>0</v>
      </c>
      <c r="H462" s="2">
        <v>322573</v>
      </c>
      <c r="I462" s="2">
        <v>0</v>
      </c>
      <c r="J462" s="2">
        <v>0</v>
      </c>
      <c r="K462" s="2">
        <v>0</v>
      </c>
      <c r="L462" s="2">
        <v>0</v>
      </c>
      <c r="M462" s="2">
        <v>0</v>
      </c>
      <c r="N462" s="2">
        <v>0</v>
      </c>
      <c r="O462" s="2">
        <v>0</v>
      </c>
      <c r="P462" s="2">
        <v>0</v>
      </c>
      <c r="Q462" s="2">
        <v>0</v>
      </c>
      <c r="R462" s="2">
        <v>0</v>
      </c>
      <c r="S462" s="2"/>
      <c r="T462" s="2">
        <v>0</v>
      </c>
      <c r="U462" s="2">
        <v>0</v>
      </c>
      <c r="V462" s="2">
        <v>0</v>
      </c>
      <c r="W462" s="7">
        <v>10479</v>
      </c>
      <c r="X462" s="7">
        <v>3.39</v>
      </c>
      <c r="Y462" s="7">
        <v>64.87</v>
      </c>
      <c r="AB462" s="7"/>
      <c r="AC462" s="7"/>
      <c r="AD462" s="7"/>
      <c r="AE462" s="7"/>
      <c r="AF462" s="16"/>
      <c r="AG462" s="16"/>
      <c r="AH462" s="16"/>
      <c r="AI462" s="16"/>
    </row>
    <row r="463" spans="1:35" x14ac:dyDescent="0.2">
      <c r="A463" s="5">
        <v>2021</v>
      </c>
      <c r="B463" s="2" t="s">
        <v>746</v>
      </c>
      <c r="C463" s="2" t="s">
        <v>733</v>
      </c>
      <c r="D463" s="2" t="s">
        <v>678</v>
      </c>
      <c r="E463" s="2">
        <v>0</v>
      </c>
      <c r="F463" s="2">
        <v>1100107</v>
      </c>
      <c r="G463" s="2">
        <v>0</v>
      </c>
      <c r="H463" s="2">
        <v>322573</v>
      </c>
      <c r="I463" s="2">
        <v>0</v>
      </c>
      <c r="J463" s="2">
        <v>0</v>
      </c>
      <c r="K463" s="2">
        <v>0</v>
      </c>
      <c r="L463" s="2">
        <v>0</v>
      </c>
      <c r="M463" s="2">
        <v>0</v>
      </c>
      <c r="N463" s="2">
        <v>0</v>
      </c>
      <c r="O463" s="2">
        <v>0</v>
      </c>
      <c r="P463" s="2">
        <v>0</v>
      </c>
      <c r="Q463" s="2">
        <v>0</v>
      </c>
      <c r="R463" s="2">
        <v>0</v>
      </c>
      <c r="S463" s="2"/>
      <c r="T463" s="2">
        <v>0</v>
      </c>
      <c r="U463" s="2">
        <v>0</v>
      </c>
      <c r="V463" s="2">
        <v>0</v>
      </c>
      <c r="W463" s="7">
        <v>9115</v>
      </c>
      <c r="X463" s="7">
        <v>5.99</v>
      </c>
      <c r="Y463" s="7">
        <v>65.069999999999993</v>
      </c>
      <c r="AB463" s="7"/>
      <c r="AC463" s="7"/>
      <c r="AD463" s="7"/>
      <c r="AE463" s="7"/>
      <c r="AF463" s="16"/>
      <c r="AG463" s="16"/>
      <c r="AH463" s="16"/>
      <c r="AI463" s="16"/>
    </row>
    <row r="464" spans="1:35" x14ac:dyDescent="0.2">
      <c r="A464" s="5">
        <v>2021</v>
      </c>
      <c r="B464" s="2" t="s">
        <v>746</v>
      </c>
      <c r="C464" s="2" t="s">
        <v>734</v>
      </c>
      <c r="D464" s="2" t="s">
        <v>678</v>
      </c>
      <c r="E464" s="2">
        <v>0</v>
      </c>
      <c r="G464" s="2">
        <v>0</v>
      </c>
      <c r="H464" s="2">
        <v>322573</v>
      </c>
      <c r="I464" s="2">
        <v>0</v>
      </c>
      <c r="J464" s="2">
        <v>0</v>
      </c>
      <c r="K464" s="2">
        <v>0</v>
      </c>
      <c r="L464" s="2">
        <v>0</v>
      </c>
      <c r="M464" s="2">
        <v>0</v>
      </c>
      <c r="N464" s="2">
        <v>0</v>
      </c>
      <c r="O464" s="2">
        <v>0</v>
      </c>
      <c r="P464" s="2">
        <v>0</v>
      </c>
      <c r="Q464" s="2">
        <v>0</v>
      </c>
      <c r="R464" s="2">
        <v>0</v>
      </c>
      <c r="S464" s="2"/>
      <c r="T464" s="2">
        <v>0</v>
      </c>
      <c r="U464" s="2">
        <v>0</v>
      </c>
      <c r="V464" s="2">
        <v>0</v>
      </c>
      <c r="W464" s="7">
        <v>8939</v>
      </c>
      <c r="X464" s="7">
        <v>4.5999999999999996</v>
      </c>
      <c r="Y464" s="7">
        <v>59.05</v>
      </c>
      <c r="AB464" s="7"/>
      <c r="AC464" s="7"/>
      <c r="AD464" s="7"/>
      <c r="AE464" s="7"/>
      <c r="AF464" s="16"/>
      <c r="AG464" s="16"/>
      <c r="AH464" s="16"/>
      <c r="AI464" s="16"/>
    </row>
    <row r="465" spans="1:35" x14ac:dyDescent="0.2">
      <c r="A465" s="5">
        <v>2021</v>
      </c>
      <c r="B465" s="2" t="s">
        <v>626</v>
      </c>
      <c r="C465" s="2" t="s">
        <v>735</v>
      </c>
      <c r="D465" s="2" t="s">
        <v>678</v>
      </c>
      <c r="E465" s="2">
        <v>0</v>
      </c>
      <c r="G465" s="2">
        <v>0</v>
      </c>
      <c r="H465" s="2">
        <v>538183</v>
      </c>
      <c r="I465" s="2">
        <v>0</v>
      </c>
      <c r="J465" s="2">
        <v>0</v>
      </c>
      <c r="K465" s="2">
        <v>0</v>
      </c>
      <c r="L465" s="2">
        <v>0</v>
      </c>
      <c r="M465" s="2">
        <v>0</v>
      </c>
      <c r="N465" s="2">
        <v>0</v>
      </c>
      <c r="O465" s="2">
        <v>0</v>
      </c>
      <c r="P465" s="2">
        <v>0</v>
      </c>
      <c r="Q465" s="2">
        <v>0</v>
      </c>
      <c r="R465" s="2">
        <v>0</v>
      </c>
      <c r="S465" s="2"/>
      <c r="T465" s="2">
        <v>0</v>
      </c>
      <c r="U465" s="2">
        <v>0</v>
      </c>
      <c r="V465" s="2">
        <v>0</v>
      </c>
      <c r="W465" s="7">
        <v>7446</v>
      </c>
      <c r="X465" s="7">
        <v>7.9</v>
      </c>
      <c r="Y465" s="7">
        <v>71.53</v>
      </c>
      <c r="AB465" s="7"/>
      <c r="AC465" s="7"/>
      <c r="AD465" s="7"/>
      <c r="AE465" s="7"/>
      <c r="AF465" s="16"/>
      <c r="AG465" s="16"/>
      <c r="AH465" s="16"/>
      <c r="AI465" s="16"/>
    </row>
    <row r="466" spans="1:35" x14ac:dyDescent="0.2">
      <c r="A466" s="5">
        <v>2021</v>
      </c>
      <c r="B466" s="2" t="s">
        <v>626</v>
      </c>
      <c r="C466" s="2" t="s">
        <v>736</v>
      </c>
      <c r="D466" s="2" t="s">
        <v>678</v>
      </c>
      <c r="E466" s="2">
        <v>0</v>
      </c>
      <c r="F466" s="2">
        <v>4730460</v>
      </c>
      <c r="G466" s="2">
        <v>0</v>
      </c>
      <c r="H466" s="2">
        <v>538183</v>
      </c>
      <c r="I466" s="2">
        <v>0</v>
      </c>
      <c r="J466" s="2">
        <v>0</v>
      </c>
      <c r="K466" s="2">
        <v>0</v>
      </c>
      <c r="L466" s="2">
        <v>0</v>
      </c>
      <c r="M466" s="2">
        <v>0</v>
      </c>
      <c r="N466" s="2">
        <v>0</v>
      </c>
      <c r="O466" s="2">
        <v>0</v>
      </c>
      <c r="P466" s="2">
        <v>0</v>
      </c>
      <c r="Q466" s="2">
        <v>0</v>
      </c>
      <c r="R466" s="2">
        <v>0</v>
      </c>
      <c r="S466" s="2"/>
      <c r="T466" s="2">
        <v>0</v>
      </c>
      <c r="U466" s="2">
        <v>0</v>
      </c>
      <c r="V466" s="2">
        <v>0</v>
      </c>
      <c r="W466" s="7">
        <v>11977</v>
      </c>
      <c r="X466" s="7">
        <v>7.04</v>
      </c>
      <c r="Y466" s="7">
        <v>71.489999999999995</v>
      </c>
      <c r="AB466" s="7"/>
      <c r="AC466" s="7"/>
      <c r="AD466" s="7"/>
      <c r="AE466" s="7"/>
      <c r="AF466" s="16"/>
      <c r="AG466" s="16"/>
      <c r="AH466" s="16"/>
      <c r="AI466" s="16"/>
    </row>
    <row r="467" spans="1:35" x14ac:dyDescent="0.2">
      <c r="A467" s="5">
        <v>2021</v>
      </c>
      <c r="B467" s="2" t="s">
        <v>626</v>
      </c>
      <c r="C467" s="2" t="s">
        <v>737</v>
      </c>
      <c r="D467" s="2" t="s">
        <v>678</v>
      </c>
      <c r="E467" s="2">
        <v>0</v>
      </c>
      <c r="F467" s="2">
        <v>1500146</v>
      </c>
      <c r="G467" s="2">
        <v>0</v>
      </c>
      <c r="H467" s="2">
        <v>997364</v>
      </c>
      <c r="I467" s="2">
        <v>0</v>
      </c>
      <c r="J467" s="2">
        <v>0</v>
      </c>
      <c r="K467" s="2">
        <v>0</v>
      </c>
      <c r="L467" s="2">
        <v>0</v>
      </c>
      <c r="M467" s="2">
        <v>0</v>
      </c>
      <c r="N467" s="2">
        <v>0</v>
      </c>
      <c r="O467" s="2">
        <v>0</v>
      </c>
      <c r="P467" s="2">
        <v>0</v>
      </c>
      <c r="Q467" s="2">
        <v>0</v>
      </c>
      <c r="R467" s="2">
        <v>0</v>
      </c>
      <c r="S467" s="2"/>
      <c r="T467" s="2">
        <v>0</v>
      </c>
      <c r="U467" s="2">
        <v>0</v>
      </c>
      <c r="V467" s="2">
        <v>0</v>
      </c>
      <c r="W467" s="7">
        <v>7350</v>
      </c>
      <c r="X467" s="7">
        <v>3.36</v>
      </c>
      <c r="Y467" s="7">
        <v>68.89</v>
      </c>
      <c r="AB467" s="7"/>
      <c r="AC467" s="7"/>
      <c r="AD467" s="7"/>
      <c r="AE467" s="7"/>
      <c r="AF467" s="16"/>
      <c r="AG467" s="16"/>
      <c r="AH467" s="16"/>
      <c r="AI467" s="16"/>
    </row>
    <row r="468" spans="1:35" x14ac:dyDescent="0.2">
      <c r="A468" s="5">
        <v>2021</v>
      </c>
      <c r="B468" s="2" t="s">
        <v>626</v>
      </c>
      <c r="C468" s="2" t="s">
        <v>630</v>
      </c>
      <c r="D468" s="2" t="s">
        <v>678</v>
      </c>
      <c r="E468" s="2">
        <v>0</v>
      </c>
      <c r="G468" s="2">
        <v>0</v>
      </c>
      <c r="H468" s="2">
        <v>474433</v>
      </c>
      <c r="I468" s="2">
        <v>0</v>
      </c>
      <c r="J468" s="2">
        <v>0</v>
      </c>
      <c r="K468" s="2">
        <v>0</v>
      </c>
      <c r="L468" s="2">
        <v>0</v>
      </c>
      <c r="M468" s="2">
        <v>0</v>
      </c>
      <c r="N468" s="2">
        <v>0</v>
      </c>
      <c r="O468" s="2">
        <v>0</v>
      </c>
      <c r="P468" s="2">
        <v>0</v>
      </c>
      <c r="Q468" s="2">
        <v>0</v>
      </c>
      <c r="R468" s="2">
        <v>0</v>
      </c>
      <c r="S468" s="2"/>
      <c r="T468" s="2">
        <v>0</v>
      </c>
      <c r="U468" s="2">
        <v>0</v>
      </c>
      <c r="V468" s="2">
        <v>0</v>
      </c>
      <c r="W468" s="7">
        <v>13744</v>
      </c>
      <c r="X468" s="7">
        <v>9.9499999999999993</v>
      </c>
      <c r="Y468" s="7">
        <v>61.4</v>
      </c>
      <c r="AB468" s="7"/>
      <c r="AC468" s="7"/>
      <c r="AD468" s="7"/>
      <c r="AE468" s="7"/>
      <c r="AF468" s="16"/>
      <c r="AG468" s="16"/>
      <c r="AH468" s="16"/>
      <c r="AI468" s="16"/>
    </row>
    <row r="469" spans="1:35" x14ac:dyDescent="0.2">
      <c r="A469" s="5">
        <v>2021</v>
      </c>
      <c r="B469" s="2" t="s">
        <v>626</v>
      </c>
      <c r="C469" s="2" t="s">
        <v>738</v>
      </c>
      <c r="D469" s="2" t="s">
        <v>678</v>
      </c>
      <c r="E469" s="2">
        <v>0</v>
      </c>
      <c r="G469" s="2">
        <v>0</v>
      </c>
      <c r="H469" s="2">
        <v>538183</v>
      </c>
      <c r="I469" s="2">
        <v>0</v>
      </c>
      <c r="J469" s="2">
        <v>0</v>
      </c>
      <c r="K469" s="2">
        <v>0</v>
      </c>
      <c r="L469" s="2">
        <v>0</v>
      </c>
      <c r="M469" s="2">
        <v>0</v>
      </c>
      <c r="N469" s="2">
        <v>0</v>
      </c>
      <c r="O469" s="2">
        <v>0</v>
      </c>
      <c r="P469" s="2">
        <v>0</v>
      </c>
      <c r="Q469" s="2">
        <v>0</v>
      </c>
      <c r="R469" s="2">
        <v>0</v>
      </c>
      <c r="S469" s="2"/>
      <c r="T469" s="2">
        <v>0</v>
      </c>
      <c r="U469" s="2">
        <v>0</v>
      </c>
      <c r="V469" s="2">
        <v>0</v>
      </c>
      <c r="W469" s="7">
        <v>7882</v>
      </c>
      <c r="X469" s="7">
        <v>3.81</v>
      </c>
      <c r="Y469" s="7">
        <v>66.430000000000007</v>
      </c>
      <c r="AB469" s="7"/>
      <c r="AC469" s="7"/>
      <c r="AD469" s="7"/>
      <c r="AE469" s="7"/>
      <c r="AF469" s="16"/>
      <c r="AG469" s="16"/>
      <c r="AH469" s="16"/>
      <c r="AI469" s="16"/>
    </row>
    <row r="470" spans="1:35" x14ac:dyDescent="0.2">
      <c r="A470" s="5">
        <v>2021</v>
      </c>
      <c r="B470" s="2" t="s">
        <v>626</v>
      </c>
      <c r="C470" s="2" t="s">
        <v>739</v>
      </c>
      <c r="D470" s="2" t="s">
        <v>678</v>
      </c>
      <c r="E470" s="2">
        <v>0</v>
      </c>
      <c r="F470" s="2">
        <v>1000097</v>
      </c>
      <c r="G470" s="2">
        <v>0</v>
      </c>
      <c r="H470" s="2">
        <v>538183</v>
      </c>
      <c r="I470" s="2">
        <v>0</v>
      </c>
      <c r="J470" s="2">
        <v>0</v>
      </c>
      <c r="K470" s="2">
        <v>0</v>
      </c>
      <c r="L470" s="2">
        <v>0</v>
      </c>
      <c r="M470" s="2">
        <v>0</v>
      </c>
      <c r="N470" s="2">
        <v>0</v>
      </c>
      <c r="O470" s="2">
        <v>0</v>
      </c>
      <c r="P470" s="2">
        <v>0</v>
      </c>
      <c r="Q470" s="2">
        <v>0</v>
      </c>
      <c r="R470" s="2">
        <v>0</v>
      </c>
      <c r="S470" s="2"/>
      <c r="T470" s="2">
        <v>0</v>
      </c>
      <c r="U470" s="2">
        <v>0</v>
      </c>
      <c r="V470" s="2">
        <v>0</v>
      </c>
      <c r="W470" s="7">
        <v>6188</v>
      </c>
      <c r="X470" s="7">
        <v>3.55</v>
      </c>
      <c r="Y470" s="7">
        <v>80.069999999999993</v>
      </c>
      <c r="AB470" s="7"/>
      <c r="AC470" s="7"/>
      <c r="AD470" s="7"/>
      <c r="AE470" s="7"/>
      <c r="AF470" s="16"/>
      <c r="AG470" s="16"/>
      <c r="AH470" s="16"/>
      <c r="AI470" s="16"/>
    </row>
    <row r="471" spans="1:35" x14ac:dyDescent="0.2">
      <c r="A471" s="5">
        <v>2021</v>
      </c>
      <c r="B471" s="2" t="s">
        <v>626</v>
      </c>
      <c r="C471" s="2" t="s">
        <v>740</v>
      </c>
      <c r="D471" s="2" t="s">
        <v>678</v>
      </c>
      <c r="E471" s="2">
        <v>0</v>
      </c>
      <c r="F471" s="2">
        <v>900087</v>
      </c>
      <c r="G471" s="2">
        <v>0</v>
      </c>
      <c r="H471" s="2">
        <v>538183</v>
      </c>
      <c r="I471" s="2">
        <v>0</v>
      </c>
      <c r="J471" s="2">
        <v>0</v>
      </c>
      <c r="K471" s="2">
        <v>0</v>
      </c>
      <c r="L471" s="2">
        <v>0</v>
      </c>
      <c r="M471" s="2">
        <v>0</v>
      </c>
      <c r="N471" s="2">
        <v>0</v>
      </c>
      <c r="O471" s="2">
        <v>0</v>
      </c>
      <c r="P471" s="2">
        <v>0</v>
      </c>
      <c r="Q471" s="2">
        <v>0</v>
      </c>
      <c r="R471" s="2">
        <v>0</v>
      </c>
      <c r="S471" s="2"/>
      <c r="T471" s="2">
        <v>0</v>
      </c>
      <c r="U471" s="2">
        <v>0</v>
      </c>
      <c r="V471" s="2">
        <v>0</v>
      </c>
      <c r="W471" s="7">
        <v>9708</v>
      </c>
      <c r="X471" s="7">
        <v>4.74</v>
      </c>
      <c r="Y471" s="7">
        <v>67.349999999999994</v>
      </c>
      <c r="AB471" s="7"/>
      <c r="AC471" s="7"/>
      <c r="AD471" s="7"/>
      <c r="AE471" s="7"/>
      <c r="AF471" s="16"/>
      <c r="AG471" s="16"/>
      <c r="AH471" s="16"/>
      <c r="AI471" s="16"/>
    </row>
    <row r="472" spans="1:35" x14ac:dyDescent="0.2">
      <c r="A472" s="5">
        <v>2021</v>
      </c>
      <c r="B472" s="2" t="s">
        <v>626</v>
      </c>
      <c r="C472" s="2" t="s">
        <v>741</v>
      </c>
      <c r="D472" s="2" t="s">
        <v>678</v>
      </c>
      <c r="E472" s="2">
        <v>0</v>
      </c>
      <c r="G472" s="2">
        <v>0</v>
      </c>
      <c r="H472" s="2">
        <v>538183</v>
      </c>
      <c r="I472" s="2">
        <v>0</v>
      </c>
      <c r="J472" s="2">
        <v>0</v>
      </c>
      <c r="K472" s="2">
        <v>0</v>
      </c>
      <c r="L472" s="2">
        <v>0</v>
      </c>
      <c r="M472" s="2">
        <v>0</v>
      </c>
      <c r="N472" s="2">
        <v>0</v>
      </c>
      <c r="O472" s="2">
        <v>0</v>
      </c>
      <c r="P472" s="2">
        <v>0</v>
      </c>
      <c r="Q472" s="2">
        <v>0</v>
      </c>
      <c r="R472" s="2">
        <v>0</v>
      </c>
      <c r="S472" s="2"/>
      <c r="T472" s="2">
        <v>0</v>
      </c>
      <c r="U472" s="2">
        <v>0</v>
      </c>
      <c r="V472" s="2">
        <v>0</v>
      </c>
      <c r="W472" s="7">
        <v>8034</v>
      </c>
      <c r="X472" s="7">
        <v>2.9</v>
      </c>
      <c r="Y472" s="7">
        <v>74.97</v>
      </c>
      <c r="AB472" s="7"/>
      <c r="AC472" s="7"/>
      <c r="AD472" s="7"/>
      <c r="AE472" s="7"/>
      <c r="AF472" s="16"/>
      <c r="AG472" s="16"/>
      <c r="AH472" s="16"/>
      <c r="AI472" s="16"/>
    </row>
    <row r="473" spans="1:35" x14ac:dyDescent="0.2">
      <c r="A473" s="5">
        <v>2021</v>
      </c>
      <c r="B473" s="2" t="s">
        <v>626</v>
      </c>
      <c r="C473" s="2" t="s">
        <v>742</v>
      </c>
      <c r="D473" s="2" t="s">
        <v>678</v>
      </c>
      <c r="E473" s="2">
        <v>0</v>
      </c>
      <c r="G473" s="2">
        <v>0</v>
      </c>
      <c r="H473" s="2">
        <v>538183</v>
      </c>
      <c r="I473" s="2">
        <v>0</v>
      </c>
      <c r="J473" s="2">
        <v>0</v>
      </c>
      <c r="K473" s="2">
        <v>0</v>
      </c>
      <c r="L473" s="2">
        <v>0</v>
      </c>
      <c r="M473" s="2">
        <v>0</v>
      </c>
      <c r="N473" s="2">
        <v>0</v>
      </c>
      <c r="O473" s="2">
        <v>0</v>
      </c>
      <c r="P473" s="2">
        <v>0</v>
      </c>
      <c r="Q473" s="2">
        <v>0</v>
      </c>
      <c r="R473" s="2">
        <v>0</v>
      </c>
      <c r="S473" s="2"/>
      <c r="T473" s="2">
        <v>0</v>
      </c>
      <c r="U473" s="2">
        <v>0</v>
      </c>
      <c r="V473" s="2">
        <v>0</v>
      </c>
      <c r="W473" s="7">
        <v>8151</v>
      </c>
      <c r="X473" s="7">
        <v>3.23</v>
      </c>
      <c r="Y473" s="7">
        <v>75.650000000000006</v>
      </c>
      <c r="AB473" s="7"/>
      <c r="AC473" s="7"/>
      <c r="AD473" s="7"/>
      <c r="AE473" s="7"/>
      <c r="AF473" s="16"/>
      <c r="AG473" s="16"/>
      <c r="AH473" s="16"/>
      <c r="AI473" s="16"/>
    </row>
    <row r="474" spans="1:35" x14ac:dyDescent="0.2">
      <c r="A474" s="5">
        <v>2021</v>
      </c>
      <c r="B474" s="2" t="s">
        <v>626</v>
      </c>
      <c r="C474" s="2" t="s">
        <v>743</v>
      </c>
      <c r="D474" s="2" t="s">
        <v>678</v>
      </c>
      <c r="E474" s="2">
        <v>0</v>
      </c>
      <c r="G474" s="2">
        <v>0</v>
      </c>
      <c r="H474" s="2">
        <v>538183</v>
      </c>
      <c r="I474" s="2">
        <v>0</v>
      </c>
      <c r="J474" s="2">
        <v>0</v>
      </c>
      <c r="K474" s="2">
        <v>0</v>
      </c>
      <c r="L474" s="2">
        <v>0</v>
      </c>
      <c r="M474" s="2">
        <v>0</v>
      </c>
      <c r="N474" s="2">
        <v>0</v>
      </c>
      <c r="O474" s="2">
        <v>0</v>
      </c>
      <c r="P474" s="2">
        <v>0</v>
      </c>
      <c r="Q474" s="2">
        <v>0</v>
      </c>
      <c r="R474" s="2">
        <v>0</v>
      </c>
      <c r="S474" s="2"/>
      <c r="T474" s="2">
        <v>0</v>
      </c>
      <c r="U474" s="2">
        <v>0</v>
      </c>
      <c r="V474" s="2">
        <v>0</v>
      </c>
      <c r="W474" s="7">
        <v>5245</v>
      </c>
      <c r="X474" s="7">
        <v>1.89</v>
      </c>
      <c r="Y474" s="7">
        <v>81.510000000000005</v>
      </c>
      <c r="AB474" s="7"/>
      <c r="AC474" s="7"/>
      <c r="AD474" s="7"/>
      <c r="AE474" s="7"/>
      <c r="AF474" s="16"/>
      <c r="AG474" s="16"/>
      <c r="AH474" s="16"/>
      <c r="AI474" s="16"/>
    </row>
    <row r="475" spans="1:35" x14ac:dyDescent="0.2">
      <c r="A475" s="5">
        <v>2021</v>
      </c>
      <c r="B475" s="2" t="s">
        <v>626</v>
      </c>
      <c r="C475" s="2" t="s">
        <v>744</v>
      </c>
      <c r="D475" s="2" t="s">
        <v>678</v>
      </c>
      <c r="E475" s="2">
        <v>0</v>
      </c>
      <c r="G475" s="2">
        <v>0</v>
      </c>
      <c r="H475" s="2">
        <v>538183</v>
      </c>
      <c r="I475" s="2">
        <v>0</v>
      </c>
      <c r="J475" s="2">
        <v>0</v>
      </c>
      <c r="K475" s="2">
        <v>0</v>
      </c>
      <c r="L475" s="2">
        <v>0</v>
      </c>
      <c r="M475" s="2">
        <v>0</v>
      </c>
      <c r="N475" s="2">
        <v>0</v>
      </c>
      <c r="O475" s="2">
        <v>0</v>
      </c>
      <c r="P475" s="2">
        <v>0</v>
      </c>
      <c r="Q475" s="2">
        <v>0</v>
      </c>
      <c r="R475" s="2">
        <v>0</v>
      </c>
      <c r="S475" s="2"/>
      <c r="T475" s="2">
        <v>0</v>
      </c>
      <c r="U475" s="2">
        <v>0</v>
      </c>
      <c r="V475" s="2">
        <v>0</v>
      </c>
      <c r="W475" s="7">
        <v>4903</v>
      </c>
      <c r="X475" s="7">
        <v>1.49</v>
      </c>
      <c r="Y475" s="7">
        <v>75.61</v>
      </c>
      <c r="AB475" s="7"/>
      <c r="AC475" s="7"/>
      <c r="AD475" s="7"/>
      <c r="AE475" s="7"/>
      <c r="AF475" s="16"/>
      <c r="AG475" s="16"/>
      <c r="AH475" s="16"/>
      <c r="AI475" s="16"/>
    </row>
    <row r="476" spans="1:35" x14ac:dyDescent="0.2">
      <c r="A476" s="5">
        <v>2021</v>
      </c>
      <c r="B476" s="2" t="s">
        <v>626</v>
      </c>
      <c r="C476" s="2" t="s">
        <v>745</v>
      </c>
      <c r="D476" s="2" t="s">
        <v>678</v>
      </c>
      <c r="E476" s="2">
        <v>0</v>
      </c>
      <c r="G476" s="2">
        <v>0</v>
      </c>
      <c r="H476" s="2">
        <v>538183</v>
      </c>
      <c r="I476" s="2">
        <v>0</v>
      </c>
      <c r="J476" s="2">
        <v>0</v>
      </c>
      <c r="K476" s="2">
        <v>0</v>
      </c>
      <c r="L476" s="2">
        <v>0</v>
      </c>
      <c r="M476" s="2">
        <v>0</v>
      </c>
      <c r="N476" s="2">
        <v>0</v>
      </c>
      <c r="O476" s="2">
        <v>0</v>
      </c>
      <c r="P476" s="2">
        <v>0</v>
      </c>
      <c r="Q476" s="2">
        <v>0</v>
      </c>
      <c r="R476" s="2">
        <v>0</v>
      </c>
      <c r="S476" s="2"/>
      <c r="T476" s="2">
        <v>0</v>
      </c>
      <c r="U476" s="2">
        <v>0</v>
      </c>
      <c r="V476" s="2">
        <v>0</v>
      </c>
      <c r="W476" s="7">
        <v>5505</v>
      </c>
      <c r="X476" s="7">
        <v>2.9</v>
      </c>
      <c r="Y476" s="7">
        <v>84.61</v>
      </c>
      <c r="AB476" s="7"/>
      <c r="AC476" s="7"/>
      <c r="AD476" s="7"/>
      <c r="AE476" s="7"/>
      <c r="AF476" s="16"/>
      <c r="AG476" s="16"/>
      <c r="AH476" s="16"/>
      <c r="AI476" s="16"/>
    </row>
    <row r="477" spans="1:35" x14ac:dyDescent="0.2">
      <c r="A477" s="5">
        <v>2021</v>
      </c>
      <c r="B477" s="2" t="s">
        <v>626</v>
      </c>
      <c r="C477" s="2" t="s">
        <v>748</v>
      </c>
      <c r="D477" s="2" t="s">
        <v>678</v>
      </c>
      <c r="E477" s="2">
        <v>0</v>
      </c>
      <c r="G477" s="2">
        <v>0</v>
      </c>
      <c r="H477" s="2">
        <v>538183</v>
      </c>
      <c r="I477" s="2">
        <v>0</v>
      </c>
      <c r="J477" s="2">
        <v>0</v>
      </c>
      <c r="K477" s="2">
        <v>0</v>
      </c>
      <c r="L477" s="2">
        <v>0</v>
      </c>
      <c r="M477" s="2">
        <v>0</v>
      </c>
      <c r="N477" s="2">
        <v>0</v>
      </c>
      <c r="O477" s="2">
        <v>0</v>
      </c>
      <c r="P477" s="2">
        <v>0</v>
      </c>
      <c r="Q477" s="2">
        <v>0</v>
      </c>
      <c r="R477" s="2">
        <v>0</v>
      </c>
      <c r="S477" s="2"/>
      <c r="T477" s="2">
        <v>0</v>
      </c>
      <c r="U477" s="2">
        <v>0</v>
      </c>
      <c r="V477" s="2">
        <v>0</v>
      </c>
      <c r="W477" s="7">
        <v>5009</v>
      </c>
      <c r="X477" s="7">
        <v>0.7</v>
      </c>
      <c r="Y477" s="7">
        <v>94.71</v>
      </c>
      <c r="AB477" s="7"/>
      <c r="AC477" s="7"/>
      <c r="AD477" s="7"/>
      <c r="AE477" s="7"/>
      <c r="AF477" s="16"/>
      <c r="AG477" s="16"/>
      <c r="AH477" s="16"/>
      <c r="AI477" s="16"/>
    </row>
    <row r="478" spans="1:35" x14ac:dyDescent="0.2">
      <c r="A478" s="5">
        <v>2021</v>
      </c>
      <c r="B478" s="2" t="s">
        <v>746</v>
      </c>
      <c r="C478" s="2" t="s">
        <v>725</v>
      </c>
      <c r="D478" s="2" t="s">
        <v>677</v>
      </c>
      <c r="E478" s="2">
        <v>0</v>
      </c>
      <c r="F478" s="2">
        <v>3092150</v>
      </c>
      <c r="G478" s="2">
        <v>0</v>
      </c>
      <c r="H478" s="2">
        <v>293750</v>
      </c>
      <c r="I478" s="2">
        <v>0</v>
      </c>
      <c r="J478" s="2">
        <v>0</v>
      </c>
      <c r="K478" s="2">
        <v>0</v>
      </c>
      <c r="L478" s="2">
        <v>0</v>
      </c>
      <c r="M478" s="2">
        <v>0</v>
      </c>
      <c r="N478" s="2">
        <v>0</v>
      </c>
      <c r="O478" s="2">
        <v>0</v>
      </c>
      <c r="P478" s="2">
        <v>0</v>
      </c>
      <c r="Q478" s="2">
        <v>0</v>
      </c>
      <c r="R478" s="2">
        <v>0</v>
      </c>
      <c r="S478" s="2"/>
      <c r="T478" s="2">
        <v>0</v>
      </c>
      <c r="U478" s="2">
        <v>0</v>
      </c>
      <c r="V478" s="2">
        <v>0</v>
      </c>
      <c r="W478" s="7">
        <v>0</v>
      </c>
      <c r="X478" s="7">
        <v>0</v>
      </c>
      <c r="Y478" s="7">
        <v>0</v>
      </c>
      <c r="AB478" s="7"/>
      <c r="AC478" s="7"/>
      <c r="AD478" s="7"/>
      <c r="AE478" s="7"/>
      <c r="AF478" s="16"/>
      <c r="AG478" s="16"/>
      <c r="AH478" s="16"/>
      <c r="AI478" s="16"/>
    </row>
    <row r="479" spans="1:35" x14ac:dyDescent="0.2">
      <c r="A479" s="5">
        <v>2021</v>
      </c>
      <c r="B479" s="2" t="s">
        <v>746</v>
      </c>
      <c r="C479" s="2" t="s">
        <v>726</v>
      </c>
      <c r="D479" s="2" t="s">
        <v>677</v>
      </c>
      <c r="E479" s="2">
        <v>0</v>
      </c>
      <c r="F479" s="2">
        <v>7405377</v>
      </c>
      <c r="G479" s="2">
        <v>0</v>
      </c>
      <c r="H479" s="2">
        <v>396250</v>
      </c>
      <c r="I479" s="2">
        <v>0</v>
      </c>
      <c r="J479" s="2">
        <v>0</v>
      </c>
      <c r="K479" s="2">
        <v>0</v>
      </c>
      <c r="L479" s="2">
        <v>0</v>
      </c>
      <c r="M479" s="2">
        <v>0</v>
      </c>
      <c r="N479" s="2">
        <v>0</v>
      </c>
      <c r="O479" s="2">
        <v>0</v>
      </c>
      <c r="P479" s="2">
        <v>0</v>
      </c>
      <c r="Q479" s="2">
        <v>0</v>
      </c>
      <c r="R479" s="2">
        <v>0</v>
      </c>
      <c r="S479" s="2"/>
      <c r="T479" s="2">
        <v>0</v>
      </c>
      <c r="U479" s="2">
        <v>0</v>
      </c>
      <c r="V479" s="2">
        <v>0</v>
      </c>
      <c r="W479" s="7">
        <v>0</v>
      </c>
      <c r="X479" s="7">
        <v>0</v>
      </c>
      <c r="Y479" s="7">
        <v>0</v>
      </c>
      <c r="AB479" s="7"/>
      <c r="AC479" s="7"/>
      <c r="AD479" s="7"/>
      <c r="AE479" s="7"/>
      <c r="AF479" s="16"/>
      <c r="AG479" s="16"/>
      <c r="AH479" s="16"/>
      <c r="AI479" s="16"/>
    </row>
    <row r="480" spans="1:35" x14ac:dyDescent="0.2">
      <c r="A480" s="5">
        <v>2021</v>
      </c>
      <c r="B480" s="2" t="s">
        <v>746</v>
      </c>
      <c r="C480" s="2" t="s">
        <v>727</v>
      </c>
      <c r="D480" s="2" t="s">
        <v>677</v>
      </c>
      <c r="E480" s="2">
        <v>0</v>
      </c>
      <c r="F480" s="2">
        <v>6955683</v>
      </c>
      <c r="G480" s="2">
        <v>0</v>
      </c>
      <c r="H480" s="2">
        <v>560000</v>
      </c>
      <c r="I480" s="2">
        <v>0</v>
      </c>
      <c r="J480" s="2">
        <v>0</v>
      </c>
      <c r="K480" s="2">
        <v>0</v>
      </c>
      <c r="L480" s="2">
        <v>0</v>
      </c>
      <c r="M480" s="2">
        <v>0</v>
      </c>
      <c r="N480" s="2">
        <v>0</v>
      </c>
      <c r="O480" s="2">
        <v>0</v>
      </c>
      <c r="P480" s="2">
        <v>0</v>
      </c>
      <c r="Q480" s="2">
        <v>0</v>
      </c>
      <c r="R480" s="2">
        <v>0</v>
      </c>
      <c r="S480" s="2"/>
      <c r="T480" s="2">
        <v>0</v>
      </c>
      <c r="U480" s="2">
        <v>0</v>
      </c>
      <c r="V480" s="2">
        <v>0</v>
      </c>
      <c r="W480" s="7">
        <v>0</v>
      </c>
      <c r="X480" s="7">
        <v>0</v>
      </c>
      <c r="Y480" s="7">
        <v>0</v>
      </c>
      <c r="AB480" s="7"/>
      <c r="AC480" s="7"/>
      <c r="AD480" s="7"/>
      <c r="AE480" s="7"/>
      <c r="AF480" s="16"/>
      <c r="AG480" s="16"/>
      <c r="AH480" s="16"/>
      <c r="AI480" s="16"/>
    </row>
    <row r="481" spans="1:35" x14ac:dyDescent="0.2">
      <c r="A481" s="5">
        <v>2021</v>
      </c>
      <c r="B481" s="2" t="s">
        <v>746</v>
      </c>
      <c r="C481" s="2" t="s">
        <v>394</v>
      </c>
      <c r="D481" s="2" t="s">
        <v>677</v>
      </c>
      <c r="E481" s="2">
        <v>0</v>
      </c>
      <c r="F481" s="2">
        <v>1716000</v>
      </c>
      <c r="G481" s="2">
        <v>0</v>
      </c>
      <c r="I481" s="2">
        <v>0</v>
      </c>
      <c r="J481" s="2">
        <v>0</v>
      </c>
      <c r="K481" s="2">
        <v>0</v>
      </c>
      <c r="L481" s="2">
        <v>0</v>
      </c>
      <c r="M481" s="2">
        <v>0</v>
      </c>
      <c r="N481" s="2">
        <v>0</v>
      </c>
      <c r="O481" s="2">
        <v>0</v>
      </c>
      <c r="P481" s="2">
        <v>0</v>
      </c>
      <c r="Q481" s="2">
        <v>0</v>
      </c>
      <c r="R481" s="2">
        <v>0</v>
      </c>
      <c r="S481" s="2"/>
      <c r="T481" s="2">
        <v>0</v>
      </c>
      <c r="U481" s="2">
        <v>0</v>
      </c>
      <c r="V481" s="2">
        <v>0</v>
      </c>
      <c r="W481" s="7">
        <v>0</v>
      </c>
      <c r="X481" s="7">
        <v>0</v>
      </c>
      <c r="Y481" s="7">
        <v>0</v>
      </c>
      <c r="AB481" s="7"/>
      <c r="AC481" s="7"/>
      <c r="AD481" s="7"/>
      <c r="AE481" s="7"/>
      <c r="AF481" s="16"/>
      <c r="AG481" s="16"/>
      <c r="AH481" s="16"/>
      <c r="AI481" s="16"/>
    </row>
    <row r="482" spans="1:35" x14ac:dyDescent="0.2">
      <c r="A482" s="5">
        <v>2021</v>
      </c>
      <c r="B482" s="2" t="s">
        <v>746</v>
      </c>
      <c r="C482" s="2" t="s">
        <v>395</v>
      </c>
      <c r="D482" s="2" t="s">
        <v>677</v>
      </c>
      <c r="E482" s="2">
        <v>0</v>
      </c>
      <c r="G482" s="2">
        <v>0</v>
      </c>
      <c r="I482" s="2">
        <v>0</v>
      </c>
      <c r="J482" s="2">
        <v>0</v>
      </c>
      <c r="K482" s="2">
        <v>0</v>
      </c>
      <c r="L482" s="2">
        <v>0</v>
      </c>
      <c r="M482" s="2">
        <v>0</v>
      </c>
      <c r="N482" s="2">
        <v>0</v>
      </c>
      <c r="O482" s="2">
        <v>0</v>
      </c>
      <c r="P482" s="2">
        <v>0</v>
      </c>
      <c r="Q482" s="2">
        <v>0</v>
      </c>
      <c r="R482" s="2">
        <v>0</v>
      </c>
      <c r="S482" s="2"/>
      <c r="T482" s="2">
        <v>0</v>
      </c>
      <c r="U482" s="2">
        <v>0</v>
      </c>
      <c r="V482" s="2">
        <v>0</v>
      </c>
      <c r="W482" s="7">
        <v>0</v>
      </c>
      <c r="X482" s="7">
        <v>0</v>
      </c>
      <c r="Y482" s="7">
        <v>0</v>
      </c>
      <c r="AB482" s="7"/>
      <c r="AC482" s="7"/>
      <c r="AD482" s="7"/>
      <c r="AE482" s="7"/>
      <c r="AF482" s="16"/>
      <c r="AG482" s="16"/>
      <c r="AH482" s="16"/>
      <c r="AI482" s="16"/>
    </row>
    <row r="483" spans="1:35" x14ac:dyDescent="0.2">
      <c r="A483" s="5">
        <v>2021</v>
      </c>
      <c r="B483" s="2" t="s">
        <v>746</v>
      </c>
      <c r="C483" s="2" t="s">
        <v>747</v>
      </c>
      <c r="D483" s="2" t="s">
        <v>677</v>
      </c>
      <c r="E483" s="2">
        <v>0</v>
      </c>
      <c r="G483" s="2">
        <v>0</v>
      </c>
      <c r="I483" s="2">
        <v>0</v>
      </c>
      <c r="J483" s="2">
        <v>0</v>
      </c>
      <c r="K483" s="2">
        <v>0</v>
      </c>
      <c r="L483" s="2">
        <v>0</v>
      </c>
      <c r="M483" s="2">
        <v>0</v>
      </c>
      <c r="N483" s="2">
        <v>0</v>
      </c>
      <c r="O483" s="2">
        <v>0</v>
      </c>
      <c r="P483" s="2">
        <v>0</v>
      </c>
      <c r="Q483" s="2">
        <v>0</v>
      </c>
      <c r="R483" s="2">
        <v>0</v>
      </c>
      <c r="S483" s="2"/>
      <c r="T483" s="2">
        <v>0</v>
      </c>
      <c r="U483" s="2">
        <v>0</v>
      </c>
      <c r="V483" s="2">
        <v>0</v>
      </c>
      <c r="W483" s="7">
        <v>0</v>
      </c>
      <c r="X483" s="7">
        <v>0</v>
      </c>
      <c r="Y483" s="7">
        <v>0</v>
      </c>
      <c r="AB483" s="7"/>
      <c r="AC483" s="7"/>
      <c r="AD483" s="7"/>
      <c r="AE483" s="7"/>
      <c r="AF483" s="16"/>
      <c r="AG483" s="16"/>
      <c r="AH483" s="16"/>
      <c r="AI483" s="16"/>
    </row>
    <row r="484" spans="1:35" x14ac:dyDescent="0.2">
      <c r="A484" s="5">
        <v>2021</v>
      </c>
      <c r="B484" s="2" t="s">
        <v>746</v>
      </c>
      <c r="C484" s="2" t="s">
        <v>728</v>
      </c>
      <c r="D484" s="2" t="s">
        <v>677</v>
      </c>
      <c r="E484" s="2">
        <v>0</v>
      </c>
      <c r="F484" s="2">
        <v>6817400</v>
      </c>
      <c r="G484" s="2">
        <v>0</v>
      </c>
      <c r="H484" s="2">
        <v>314250</v>
      </c>
      <c r="I484" s="2">
        <v>0</v>
      </c>
      <c r="J484" s="2">
        <v>0</v>
      </c>
      <c r="K484" s="2">
        <v>0</v>
      </c>
      <c r="L484" s="2">
        <v>0</v>
      </c>
      <c r="M484" s="2">
        <v>0</v>
      </c>
      <c r="N484" s="2">
        <v>0</v>
      </c>
      <c r="O484" s="2">
        <v>0</v>
      </c>
      <c r="P484" s="2">
        <v>0</v>
      </c>
      <c r="Q484" s="2">
        <v>0</v>
      </c>
      <c r="R484" s="2">
        <v>0</v>
      </c>
      <c r="S484" s="2"/>
      <c r="T484" s="2">
        <v>0</v>
      </c>
      <c r="U484" s="2">
        <v>0</v>
      </c>
      <c r="V484" s="2">
        <v>0</v>
      </c>
      <c r="W484" s="7">
        <v>0</v>
      </c>
      <c r="X484" s="7">
        <v>0</v>
      </c>
      <c r="Y484" s="7">
        <v>0</v>
      </c>
      <c r="AB484" s="7"/>
      <c r="AC484" s="7"/>
      <c r="AD484" s="7"/>
      <c r="AE484" s="7"/>
      <c r="AF484" s="16"/>
      <c r="AG484" s="16"/>
      <c r="AH484" s="16"/>
      <c r="AI484" s="16"/>
    </row>
    <row r="485" spans="1:35" x14ac:dyDescent="0.2">
      <c r="A485" s="5">
        <v>2021</v>
      </c>
      <c r="B485" s="2" t="s">
        <v>746</v>
      </c>
      <c r="C485" s="2" t="s">
        <v>398</v>
      </c>
      <c r="D485" s="2" t="s">
        <v>677</v>
      </c>
      <c r="E485" s="2">
        <v>0</v>
      </c>
      <c r="F485" s="2">
        <v>763600</v>
      </c>
      <c r="G485" s="2">
        <v>0</v>
      </c>
      <c r="I485" s="2">
        <v>0</v>
      </c>
      <c r="J485" s="2">
        <v>0</v>
      </c>
      <c r="K485" s="2">
        <v>0</v>
      </c>
      <c r="L485" s="2">
        <v>0</v>
      </c>
      <c r="M485" s="2">
        <v>0</v>
      </c>
      <c r="N485" s="2">
        <v>0</v>
      </c>
      <c r="O485" s="2">
        <v>0</v>
      </c>
      <c r="P485" s="2">
        <v>0</v>
      </c>
      <c r="Q485" s="2">
        <v>0</v>
      </c>
      <c r="R485" s="2">
        <v>0</v>
      </c>
      <c r="S485" s="2"/>
      <c r="T485" s="2">
        <v>0</v>
      </c>
      <c r="U485" s="2">
        <v>0</v>
      </c>
      <c r="V485" s="2">
        <v>0</v>
      </c>
      <c r="W485" s="7">
        <v>0</v>
      </c>
      <c r="X485" s="7">
        <v>0</v>
      </c>
      <c r="Y485" s="7">
        <v>0</v>
      </c>
      <c r="AB485" s="7"/>
      <c r="AC485" s="7"/>
      <c r="AD485" s="7"/>
      <c r="AE485" s="7"/>
      <c r="AF485" s="16"/>
      <c r="AG485" s="16"/>
      <c r="AH485" s="16"/>
      <c r="AI485" s="16"/>
    </row>
    <row r="486" spans="1:35" x14ac:dyDescent="0.2">
      <c r="A486" s="5">
        <v>2021</v>
      </c>
      <c r="B486" s="2" t="s">
        <v>746</v>
      </c>
      <c r="C486" s="2" t="s">
        <v>729</v>
      </c>
      <c r="D486" s="2" t="s">
        <v>677</v>
      </c>
      <c r="E486" s="2">
        <v>0</v>
      </c>
      <c r="F486" s="2">
        <v>1749377</v>
      </c>
      <c r="G486" s="2">
        <v>0</v>
      </c>
      <c r="I486" s="2">
        <v>0</v>
      </c>
      <c r="J486" s="2">
        <v>0</v>
      </c>
      <c r="K486" s="2">
        <v>0</v>
      </c>
      <c r="L486" s="2">
        <v>0</v>
      </c>
      <c r="M486" s="2">
        <v>0</v>
      </c>
      <c r="N486" s="2">
        <v>0</v>
      </c>
      <c r="O486" s="2">
        <v>0</v>
      </c>
      <c r="P486" s="2">
        <v>0</v>
      </c>
      <c r="Q486" s="2">
        <v>0</v>
      </c>
      <c r="R486" s="2">
        <v>0</v>
      </c>
      <c r="S486" s="2"/>
      <c r="T486" s="2">
        <v>0</v>
      </c>
      <c r="U486" s="2">
        <v>0</v>
      </c>
      <c r="V486" s="2">
        <v>0</v>
      </c>
      <c r="W486" s="7">
        <v>0</v>
      </c>
      <c r="X486" s="7">
        <v>0</v>
      </c>
      <c r="Y486" s="7">
        <v>0</v>
      </c>
      <c r="AB486" s="7"/>
      <c r="AC486" s="7"/>
      <c r="AD486" s="7"/>
      <c r="AE486" s="7"/>
      <c r="AF486" s="16"/>
      <c r="AG486" s="16"/>
      <c r="AH486" s="16"/>
      <c r="AI486" s="16"/>
    </row>
    <row r="487" spans="1:35" x14ac:dyDescent="0.2">
      <c r="A487" s="5">
        <v>2021</v>
      </c>
      <c r="B487" s="2" t="s">
        <v>746</v>
      </c>
      <c r="C487" s="2" t="s">
        <v>730</v>
      </c>
      <c r="D487" s="2" t="s">
        <v>677</v>
      </c>
      <c r="E487" s="2">
        <v>0</v>
      </c>
      <c r="F487" s="2">
        <v>3770000</v>
      </c>
      <c r="G487" s="2">
        <v>0</v>
      </c>
      <c r="I487" s="2">
        <v>0</v>
      </c>
      <c r="J487" s="2">
        <v>0</v>
      </c>
      <c r="K487" s="2">
        <v>0</v>
      </c>
      <c r="L487" s="2">
        <v>0</v>
      </c>
      <c r="M487" s="2">
        <v>0</v>
      </c>
      <c r="N487" s="2">
        <v>0</v>
      </c>
      <c r="O487" s="2">
        <v>0</v>
      </c>
      <c r="P487" s="2">
        <v>0</v>
      </c>
      <c r="Q487" s="2">
        <v>0</v>
      </c>
      <c r="R487" s="2">
        <v>0</v>
      </c>
      <c r="S487" s="2"/>
      <c r="T487" s="2">
        <v>0</v>
      </c>
      <c r="U487" s="2">
        <v>0</v>
      </c>
      <c r="V487" s="2">
        <v>0</v>
      </c>
      <c r="W487" s="7">
        <v>0</v>
      </c>
      <c r="X487" s="7">
        <v>0</v>
      </c>
      <c r="Y487" s="7">
        <v>0</v>
      </c>
      <c r="AB487" s="7"/>
      <c r="AC487" s="7"/>
      <c r="AD487" s="7"/>
      <c r="AE487" s="7"/>
      <c r="AF487" s="16"/>
      <c r="AG487" s="16"/>
      <c r="AH487" s="16"/>
      <c r="AI487" s="16"/>
    </row>
    <row r="488" spans="1:35" x14ac:dyDescent="0.2">
      <c r="A488" s="5">
        <v>2021</v>
      </c>
      <c r="B488" s="2" t="s">
        <v>746</v>
      </c>
      <c r="C488" s="2" t="s">
        <v>401</v>
      </c>
      <c r="D488" s="2" t="s">
        <v>677</v>
      </c>
      <c r="E488" s="2">
        <v>0</v>
      </c>
      <c r="F488" s="2">
        <v>1160000</v>
      </c>
      <c r="G488" s="2">
        <v>0</v>
      </c>
      <c r="H488" s="2">
        <v>181000</v>
      </c>
      <c r="I488" s="2">
        <v>0</v>
      </c>
      <c r="J488" s="2">
        <v>0</v>
      </c>
      <c r="K488" s="2">
        <v>0</v>
      </c>
      <c r="L488" s="2">
        <v>0</v>
      </c>
      <c r="M488" s="2">
        <v>0</v>
      </c>
      <c r="N488" s="2">
        <v>0</v>
      </c>
      <c r="O488" s="2">
        <v>0</v>
      </c>
      <c r="P488" s="2">
        <v>0</v>
      </c>
      <c r="Q488" s="2">
        <v>0</v>
      </c>
      <c r="R488" s="2">
        <v>0</v>
      </c>
      <c r="S488" s="2"/>
      <c r="T488" s="2">
        <v>0</v>
      </c>
      <c r="U488" s="2">
        <v>0</v>
      </c>
      <c r="V488" s="2">
        <v>0</v>
      </c>
      <c r="W488" s="7">
        <v>0</v>
      </c>
      <c r="X488" s="7">
        <v>0</v>
      </c>
      <c r="Y488" s="7">
        <v>0</v>
      </c>
      <c r="AB488" s="7"/>
      <c r="AC488" s="7"/>
      <c r="AD488" s="7"/>
      <c r="AE488" s="7"/>
      <c r="AF488" s="16"/>
      <c r="AG488" s="16"/>
      <c r="AH488" s="16"/>
      <c r="AI488" s="16"/>
    </row>
    <row r="489" spans="1:35" x14ac:dyDescent="0.2">
      <c r="A489" s="5">
        <v>2021</v>
      </c>
      <c r="B489" s="2" t="s">
        <v>746</v>
      </c>
      <c r="C489" s="2" t="s">
        <v>731</v>
      </c>
      <c r="D489" s="2" t="s">
        <v>677</v>
      </c>
      <c r="E489" s="2">
        <v>0</v>
      </c>
      <c r="F489" s="2">
        <v>5645750</v>
      </c>
      <c r="G489" s="2">
        <v>0</v>
      </c>
      <c r="H489" s="2">
        <v>201500</v>
      </c>
      <c r="I489" s="2">
        <v>0</v>
      </c>
      <c r="J489" s="2">
        <v>0</v>
      </c>
      <c r="K489" s="2">
        <v>0</v>
      </c>
      <c r="L489" s="2">
        <v>0</v>
      </c>
      <c r="M489" s="2">
        <v>0</v>
      </c>
      <c r="N489" s="2">
        <v>0</v>
      </c>
      <c r="O489" s="2">
        <v>0</v>
      </c>
      <c r="P489" s="2">
        <v>0</v>
      </c>
      <c r="Q489" s="2">
        <v>0</v>
      </c>
      <c r="R489" s="2">
        <v>0</v>
      </c>
      <c r="S489" s="2"/>
      <c r="T489" s="2">
        <v>0</v>
      </c>
      <c r="U489" s="2">
        <v>0</v>
      </c>
      <c r="V489" s="2">
        <v>0</v>
      </c>
      <c r="W489" s="7">
        <v>0</v>
      </c>
      <c r="X489" s="7">
        <v>0</v>
      </c>
      <c r="Y489" s="7">
        <v>0</v>
      </c>
      <c r="AB489" s="7"/>
      <c r="AC489" s="7"/>
      <c r="AD489" s="7"/>
      <c r="AE489" s="7"/>
      <c r="AF489" s="16"/>
      <c r="AG489" s="16"/>
      <c r="AH489" s="16"/>
      <c r="AI489" s="16"/>
    </row>
    <row r="490" spans="1:35" x14ac:dyDescent="0.2">
      <c r="A490" s="5">
        <v>2021</v>
      </c>
      <c r="B490" s="2" t="s">
        <v>746</v>
      </c>
      <c r="C490" s="2" t="s">
        <v>732</v>
      </c>
      <c r="D490" s="2" t="s">
        <v>677</v>
      </c>
      <c r="E490" s="2">
        <v>0</v>
      </c>
      <c r="F490" s="2">
        <v>1400504</v>
      </c>
      <c r="G490" s="2">
        <v>0</v>
      </c>
      <c r="I490" s="2">
        <v>0</v>
      </c>
      <c r="J490" s="2">
        <v>0</v>
      </c>
      <c r="K490" s="2">
        <v>0</v>
      </c>
      <c r="L490" s="2">
        <v>0</v>
      </c>
      <c r="M490" s="2">
        <v>0</v>
      </c>
      <c r="N490" s="2">
        <v>0</v>
      </c>
      <c r="O490" s="2">
        <v>0</v>
      </c>
      <c r="P490" s="2">
        <v>0</v>
      </c>
      <c r="Q490" s="2">
        <v>0</v>
      </c>
      <c r="R490" s="2">
        <v>0</v>
      </c>
      <c r="S490" s="2"/>
      <c r="T490" s="2">
        <v>0</v>
      </c>
      <c r="U490" s="2">
        <v>0</v>
      </c>
      <c r="V490" s="2">
        <v>0</v>
      </c>
      <c r="W490" s="7">
        <v>0</v>
      </c>
      <c r="X490" s="7">
        <v>0</v>
      </c>
      <c r="Y490" s="7">
        <v>0</v>
      </c>
      <c r="AB490" s="7"/>
      <c r="AC490" s="7"/>
      <c r="AD490" s="7"/>
      <c r="AE490" s="7"/>
      <c r="AF490" s="16"/>
      <c r="AG490" s="16"/>
      <c r="AH490" s="16"/>
      <c r="AI490" s="16"/>
    </row>
    <row r="491" spans="1:35" x14ac:dyDescent="0.2">
      <c r="A491" s="5">
        <v>2021</v>
      </c>
      <c r="B491" s="2" t="s">
        <v>746</v>
      </c>
      <c r="C491" s="2" t="s">
        <v>733</v>
      </c>
      <c r="D491" s="2" t="s">
        <v>677</v>
      </c>
      <c r="E491" s="2">
        <v>0</v>
      </c>
      <c r="F491" s="2">
        <v>4145436</v>
      </c>
      <c r="G491" s="2">
        <v>0</v>
      </c>
      <c r="I491" s="2">
        <v>0</v>
      </c>
      <c r="J491" s="2">
        <v>0</v>
      </c>
      <c r="K491" s="2">
        <v>0</v>
      </c>
      <c r="L491" s="2">
        <v>0</v>
      </c>
      <c r="M491" s="2">
        <v>0</v>
      </c>
      <c r="N491" s="2">
        <v>0</v>
      </c>
      <c r="O491" s="2">
        <v>0</v>
      </c>
      <c r="P491" s="2">
        <v>0</v>
      </c>
      <c r="Q491" s="2">
        <v>0</v>
      </c>
      <c r="R491" s="2">
        <v>0</v>
      </c>
      <c r="S491" s="2"/>
      <c r="T491" s="2">
        <v>0</v>
      </c>
      <c r="U491" s="2">
        <v>0</v>
      </c>
      <c r="V491" s="2">
        <v>0</v>
      </c>
      <c r="W491" s="7">
        <v>0</v>
      </c>
      <c r="X491" s="7">
        <v>0</v>
      </c>
      <c r="Y491" s="7">
        <v>0</v>
      </c>
      <c r="AB491" s="7"/>
      <c r="AC491" s="7"/>
      <c r="AD491" s="7"/>
      <c r="AE491" s="7"/>
      <c r="AF491" s="16"/>
      <c r="AG491" s="16"/>
      <c r="AH491" s="16"/>
      <c r="AI491" s="16"/>
    </row>
    <row r="492" spans="1:35" x14ac:dyDescent="0.2">
      <c r="A492" s="5">
        <v>2021</v>
      </c>
      <c r="B492" s="2" t="s">
        <v>746</v>
      </c>
      <c r="C492" s="2" t="s">
        <v>734</v>
      </c>
      <c r="D492" s="2" t="s">
        <v>677</v>
      </c>
      <c r="E492" s="2">
        <v>0</v>
      </c>
      <c r="F492" s="2">
        <v>2727332</v>
      </c>
      <c r="G492" s="2">
        <v>0</v>
      </c>
      <c r="I492" s="2">
        <v>0</v>
      </c>
      <c r="J492" s="2">
        <v>0</v>
      </c>
      <c r="K492" s="2">
        <v>0</v>
      </c>
      <c r="L492" s="2">
        <v>0</v>
      </c>
      <c r="M492" s="2">
        <v>0</v>
      </c>
      <c r="N492" s="2">
        <v>0</v>
      </c>
      <c r="O492" s="2">
        <v>0</v>
      </c>
      <c r="P492" s="2">
        <v>0</v>
      </c>
      <c r="Q492" s="2">
        <v>0</v>
      </c>
      <c r="R492" s="2">
        <v>0</v>
      </c>
      <c r="S492" s="2"/>
      <c r="T492" s="2">
        <v>0</v>
      </c>
      <c r="U492" s="2">
        <v>0</v>
      </c>
      <c r="V492" s="2">
        <v>0</v>
      </c>
      <c r="W492" s="7">
        <v>0</v>
      </c>
      <c r="X492" s="7">
        <v>0</v>
      </c>
      <c r="Y492" s="7">
        <v>0</v>
      </c>
      <c r="AB492" s="7"/>
      <c r="AC492" s="7"/>
      <c r="AD492" s="7"/>
      <c r="AE492" s="7"/>
      <c r="AF492" s="16"/>
      <c r="AG492" s="16"/>
      <c r="AH492" s="16"/>
      <c r="AI492" s="16"/>
    </row>
    <row r="493" spans="1:35" x14ac:dyDescent="0.2">
      <c r="A493" s="5">
        <v>2021</v>
      </c>
      <c r="B493" s="2" t="s">
        <v>626</v>
      </c>
      <c r="C493" s="2" t="s">
        <v>735</v>
      </c>
      <c r="D493" s="2" t="s">
        <v>677</v>
      </c>
      <c r="E493" s="2">
        <v>0</v>
      </c>
      <c r="F493" s="2">
        <v>21259949</v>
      </c>
      <c r="G493" s="2">
        <v>0</v>
      </c>
      <c r="H493" s="2">
        <v>350000</v>
      </c>
      <c r="I493" s="2">
        <v>0</v>
      </c>
      <c r="J493" s="2">
        <v>0</v>
      </c>
      <c r="K493" s="2">
        <v>0</v>
      </c>
      <c r="L493" s="2">
        <v>0</v>
      </c>
      <c r="M493" s="2">
        <v>0</v>
      </c>
      <c r="N493" s="2">
        <v>0</v>
      </c>
      <c r="O493" s="2">
        <v>0</v>
      </c>
      <c r="P493" s="2">
        <v>0</v>
      </c>
      <c r="Q493" s="2">
        <v>0</v>
      </c>
      <c r="R493" s="2">
        <v>0</v>
      </c>
      <c r="S493" s="2"/>
      <c r="T493" s="2">
        <v>0</v>
      </c>
      <c r="U493" s="2">
        <v>0</v>
      </c>
      <c r="V493" s="2">
        <v>0</v>
      </c>
      <c r="W493" s="7">
        <v>0</v>
      </c>
      <c r="X493" s="7">
        <v>0</v>
      </c>
      <c r="Y493" s="7">
        <v>0</v>
      </c>
      <c r="AB493" s="7"/>
      <c r="AC493" s="7"/>
      <c r="AD493" s="7"/>
      <c r="AE493" s="7"/>
      <c r="AF493" s="16"/>
      <c r="AG493" s="16"/>
      <c r="AH493" s="16"/>
      <c r="AI493" s="16"/>
    </row>
    <row r="494" spans="1:35" x14ac:dyDescent="0.2">
      <c r="A494" s="5">
        <v>2021</v>
      </c>
      <c r="B494" s="2" t="s">
        <v>626</v>
      </c>
      <c r="C494" s="2" t="s">
        <v>736</v>
      </c>
      <c r="D494" s="2" t="s">
        <v>677</v>
      </c>
      <c r="E494" s="2">
        <v>0</v>
      </c>
      <c r="F494" s="2">
        <v>3350000</v>
      </c>
      <c r="G494" s="2">
        <v>0</v>
      </c>
      <c r="H494" s="2">
        <v>401250</v>
      </c>
      <c r="I494" s="2">
        <v>0</v>
      </c>
      <c r="J494" s="2">
        <v>0</v>
      </c>
      <c r="K494" s="2">
        <v>0</v>
      </c>
      <c r="L494" s="2">
        <v>0</v>
      </c>
      <c r="M494" s="2">
        <v>0</v>
      </c>
      <c r="N494" s="2">
        <v>0</v>
      </c>
      <c r="O494" s="2">
        <v>0</v>
      </c>
      <c r="P494" s="2">
        <v>0</v>
      </c>
      <c r="Q494" s="2">
        <v>0</v>
      </c>
      <c r="R494" s="2">
        <v>0</v>
      </c>
      <c r="S494" s="2"/>
      <c r="T494" s="2">
        <v>0</v>
      </c>
      <c r="U494" s="2">
        <v>0</v>
      </c>
      <c r="V494" s="2">
        <v>0</v>
      </c>
      <c r="W494" s="7">
        <v>0</v>
      </c>
      <c r="X494" s="7">
        <v>0</v>
      </c>
      <c r="Y494" s="7">
        <v>0</v>
      </c>
      <c r="AB494" s="7"/>
      <c r="AC494" s="7"/>
      <c r="AD494" s="7"/>
      <c r="AE494" s="7"/>
      <c r="AF494" s="16"/>
      <c r="AG494" s="16"/>
      <c r="AH494" s="16"/>
      <c r="AI494" s="16"/>
    </row>
    <row r="495" spans="1:35" x14ac:dyDescent="0.2">
      <c r="A495" s="5">
        <v>2021</v>
      </c>
      <c r="B495" s="2" t="s">
        <v>626</v>
      </c>
      <c r="C495" s="2" t="s">
        <v>737</v>
      </c>
      <c r="D495" s="2" t="s">
        <v>677</v>
      </c>
      <c r="E495" s="2">
        <v>0</v>
      </c>
      <c r="F495" s="2">
        <v>5156607</v>
      </c>
      <c r="G495" s="2">
        <v>0</v>
      </c>
      <c r="H495" s="2">
        <v>350000</v>
      </c>
      <c r="I495" s="2">
        <v>0</v>
      </c>
      <c r="J495" s="2">
        <v>0</v>
      </c>
      <c r="K495" s="2">
        <v>0</v>
      </c>
      <c r="L495" s="2">
        <v>0</v>
      </c>
      <c r="M495" s="2">
        <v>0</v>
      </c>
      <c r="N495" s="2">
        <v>0</v>
      </c>
      <c r="O495" s="2">
        <v>0</v>
      </c>
      <c r="P495" s="2">
        <v>0</v>
      </c>
      <c r="Q495" s="2">
        <v>0</v>
      </c>
      <c r="R495" s="2">
        <v>0</v>
      </c>
      <c r="S495" s="2"/>
      <c r="T495" s="2">
        <v>0</v>
      </c>
      <c r="U495" s="2">
        <v>0</v>
      </c>
      <c r="V495" s="2">
        <v>0</v>
      </c>
      <c r="W495" s="7">
        <v>0</v>
      </c>
      <c r="X495" s="7">
        <v>0</v>
      </c>
      <c r="Y495" s="7">
        <v>0</v>
      </c>
      <c r="AB495" s="7"/>
      <c r="AC495" s="7"/>
      <c r="AD495" s="7"/>
      <c r="AE495" s="7"/>
      <c r="AF495" s="16"/>
      <c r="AG495" s="16"/>
      <c r="AH495" s="16"/>
      <c r="AI495" s="16"/>
    </row>
    <row r="496" spans="1:35" x14ac:dyDescent="0.2">
      <c r="A496" s="5">
        <v>2021</v>
      </c>
      <c r="B496" s="2" t="s">
        <v>626</v>
      </c>
      <c r="C496" s="2" t="s">
        <v>630</v>
      </c>
      <c r="D496" s="2" t="s">
        <v>677</v>
      </c>
      <c r="E496" s="2">
        <v>0</v>
      </c>
      <c r="G496" s="2">
        <v>0</v>
      </c>
      <c r="H496" s="2">
        <v>350000</v>
      </c>
      <c r="I496" s="2">
        <v>0</v>
      </c>
      <c r="J496" s="2">
        <v>0</v>
      </c>
      <c r="K496" s="2">
        <v>0</v>
      </c>
      <c r="L496" s="2">
        <v>0</v>
      </c>
      <c r="M496" s="2">
        <v>0</v>
      </c>
      <c r="N496" s="2">
        <v>0</v>
      </c>
      <c r="O496" s="2">
        <v>0</v>
      </c>
      <c r="P496" s="2">
        <v>0</v>
      </c>
      <c r="Q496" s="2">
        <v>0</v>
      </c>
      <c r="R496" s="2">
        <v>0</v>
      </c>
      <c r="S496" s="2"/>
      <c r="T496" s="2">
        <v>0</v>
      </c>
      <c r="U496" s="2">
        <v>0</v>
      </c>
      <c r="V496" s="2">
        <v>0</v>
      </c>
      <c r="W496" s="7">
        <v>0</v>
      </c>
      <c r="X496" s="7">
        <v>0</v>
      </c>
      <c r="Y496" s="7">
        <v>0</v>
      </c>
      <c r="AB496" s="7"/>
      <c r="AC496" s="7"/>
      <c r="AD496" s="7"/>
      <c r="AE496" s="7"/>
      <c r="AF496" s="16"/>
      <c r="AG496" s="16"/>
      <c r="AH496" s="16"/>
      <c r="AI496" s="16"/>
    </row>
    <row r="497" spans="1:35" x14ac:dyDescent="0.2">
      <c r="A497" s="5">
        <v>2021</v>
      </c>
      <c r="B497" s="2" t="s">
        <v>626</v>
      </c>
      <c r="C497" s="2" t="s">
        <v>738</v>
      </c>
      <c r="D497" s="2" t="s">
        <v>677</v>
      </c>
      <c r="E497" s="2">
        <v>0</v>
      </c>
      <c r="F497" s="2">
        <v>3653676</v>
      </c>
      <c r="G497" s="2">
        <v>0</v>
      </c>
      <c r="H497" s="2">
        <v>350000</v>
      </c>
      <c r="I497" s="2">
        <v>0</v>
      </c>
      <c r="J497" s="2">
        <v>0</v>
      </c>
      <c r="K497" s="2">
        <v>0</v>
      </c>
      <c r="L497" s="2">
        <v>0</v>
      </c>
      <c r="M497" s="2">
        <v>0</v>
      </c>
      <c r="N497" s="2">
        <v>0</v>
      </c>
      <c r="O497" s="2">
        <v>0</v>
      </c>
      <c r="P497" s="2">
        <v>0</v>
      </c>
      <c r="Q497" s="2">
        <v>0</v>
      </c>
      <c r="R497" s="2">
        <v>0</v>
      </c>
      <c r="S497" s="2"/>
      <c r="T497" s="2">
        <v>0</v>
      </c>
      <c r="U497" s="2">
        <v>0</v>
      </c>
      <c r="V497" s="2">
        <v>0</v>
      </c>
      <c r="W497" s="7">
        <v>0</v>
      </c>
      <c r="X497" s="7">
        <v>0</v>
      </c>
      <c r="Y497" s="7">
        <v>0</v>
      </c>
      <c r="AB497" s="7"/>
      <c r="AC497" s="7"/>
      <c r="AD497" s="7"/>
      <c r="AE497" s="7"/>
      <c r="AF497" s="16"/>
      <c r="AG497" s="16"/>
      <c r="AH497" s="16"/>
      <c r="AI497" s="16"/>
    </row>
    <row r="498" spans="1:35" x14ac:dyDescent="0.2">
      <c r="A498" s="5">
        <v>2021</v>
      </c>
      <c r="B498" s="2" t="s">
        <v>626</v>
      </c>
      <c r="C498" s="2" t="s">
        <v>739</v>
      </c>
      <c r="D498" s="2" t="s">
        <v>677</v>
      </c>
      <c r="E498" s="2">
        <v>0</v>
      </c>
      <c r="G498" s="2">
        <v>0</v>
      </c>
      <c r="H498" s="2">
        <v>350000</v>
      </c>
      <c r="I498" s="2">
        <v>0</v>
      </c>
      <c r="J498" s="2">
        <v>0</v>
      </c>
      <c r="K498" s="2">
        <v>0</v>
      </c>
      <c r="L498" s="2">
        <v>0</v>
      </c>
      <c r="M498" s="2">
        <v>0</v>
      </c>
      <c r="N498" s="2">
        <v>0</v>
      </c>
      <c r="O498" s="2">
        <v>0</v>
      </c>
      <c r="P498" s="2">
        <v>0</v>
      </c>
      <c r="Q498" s="2">
        <v>0</v>
      </c>
      <c r="R498" s="2">
        <v>0</v>
      </c>
      <c r="S498" s="2"/>
      <c r="T498" s="2">
        <v>0</v>
      </c>
      <c r="U498" s="2">
        <v>0</v>
      </c>
      <c r="V498" s="2">
        <v>0</v>
      </c>
      <c r="W498" s="7">
        <v>0</v>
      </c>
      <c r="X498" s="7">
        <v>0</v>
      </c>
      <c r="Y498" s="7">
        <v>0</v>
      </c>
      <c r="AB498" s="7"/>
      <c r="AC498" s="7"/>
      <c r="AD498" s="7"/>
      <c r="AE498" s="7"/>
      <c r="AF498" s="16"/>
      <c r="AG498" s="16"/>
      <c r="AH498" s="16"/>
      <c r="AI498" s="16"/>
    </row>
    <row r="499" spans="1:35" x14ac:dyDescent="0.2">
      <c r="A499" s="5">
        <v>2021</v>
      </c>
      <c r="B499" s="2" t="s">
        <v>626</v>
      </c>
      <c r="C499" s="2" t="s">
        <v>740</v>
      </c>
      <c r="D499" s="2" t="s">
        <v>677</v>
      </c>
      <c r="E499" s="2">
        <v>0</v>
      </c>
      <c r="G499" s="2">
        <v>0</v>
      </c>
      <c r="H499" s="2">
        <v>350000</v>
      </c>
      <c r="I499" s="2">
        <v>0</v>
      </c>
      <c r="J499" s="2">
        <v>0</v>
      </c>
      <c r="K499" s="2">
        <v>0</v>
      </c>
      <c r="L499" s="2">
        <v>0</v>
      </c>
      <c r="M499" s="2">
        <v>0</v>
      </c>
      <c r="N499" s="2">
        <v>0</v>
      </c>
      <c r="O499" s="2">
        <v>0</v>
      </c>
      <c r="P499" s="2">
        <v>0</v>
      </c>
      <c r="Q499" s="2">
        <v>0</v>
      </c>
      <c r="R499" s="2">
        <v>0</v>
      </c>
      <c r="S499" s="2"/>
      <c r="T499" s="2">
        <v>0</v>
      </c>
      <c r="U499" s="2">
        <v>0</v>
      </c>
      <c r="V499" s="2">
        <v>0</v>
      </c>
      <c r="W499" s="7">
        <v>0</v>
      </c>
      <c r="X499" s="7">
        <v>0</v>
      </c>
      <c r="Y499" s="7">
        <v>0</v>
      </c>
      <c r="AB499" s="7"/>
      <c r="AC499" s="7"/>
      <c r="AD499" s="7"/>
      <c r="AE499" s="7"/>
      <c r="AF499" s="16"/>
      <c r="AG499" s="16"/>
      <c r="AH499" s="16"/>
      <c r="AI499" s="16"/>
    </row>
    <row r="500" spans="1:35" x14ac:dyDescent="0.2">
      <c r="A500" s="5">
        <v>2021</v>
      </c>
      <c r="B500" s="2" t="s">
        <v>626</v>
      </c>
      <c r="C500" s="2" t="s">
        <v>741</v>
      </c>
      <c r="D500" s="2" t="s">
        <v>677</v>
      </c>
      <c r="E500" s="2">
        <v>0</v>
      </c>
      <c r="F500" s="2">
        <v>10916785</v>
      </c>
      <c r="G500" s="2">
        <v>0</v>
      </c>
      <c r="H500" s="2">
        <v>350000</v>
      </c>
      <c r="I500" s="2">
        <v>0</v>
      </c>
      <c r="J500" s="2">
        <v>0</v>
      </c>
      <c r="K500" s="2">
        <v>0</v>
      </c>
      <c r="L500" s="2">
        <v>0</v>
      </c>
      <c r="M500" s="2">
        <v>0</v>
      </c>
      <c r="N500" s="2">
        <v>0</v>
      </c>
      <c r="O500" s="2">
        <v>0</v>
      </c>
      <c r="P500" s="2">
        <v>0</v>
      </c>
      <c r="Q500" s="2">
        <v>0</v>
      </c>
      <c r="R500" s="2">
        <v>0</v>
      </c>
      <c r="S500" s="2"/>
      <c r="T500" s="2">
        <v>0</v>
      </c>
      <c r="U500" s="2">
        <v>0</v>
      </c>
      <c r="V500" s="2">
        <v>0</v>
      </c>
      <c r="W500" s="7">
        <v>0</v>
      </c>
      <c r="X500" s="7">
        <v>0</v>
      </c>
      <c r="Y500" s="7">
        <v>0</v>
      </c>
      <c r="AB500" s="7"/>
      <c r="AC500" s="7"/>
      <c r="AD500" s="7"/>
      <c r="AE500" s="7"/>
      <c r="AF500" s="16"/>
      <c r="AG500" s="16"/>
      <c r="AH500" s="16"/>
      <c r="AI500" s="16"/>
    </row>
    <row r="501" spans="1:35" x14ac:dyDescent="0.2">
      <c r="A501" s="5">
        <v>2021</v>
      </c>
      <c r="B501" s="2" t="s">
        <v>626</v>
      </c>
      <c r="C501" s="2" t="s">
        <v>742</v>
      </c>
      <c r="D501" s="2" t="s">
        <v>677</v>
      </c>
      <c r="E501" s="2">
        <v>0</v>
      </c>
      <c r="G501" s="2">
        <v>0</v>
      </c>
      <c r="H501" s="2">
        <v>350000</v>
      </c>
      <c r="I501" s="2">
        <v>0</v>
      </c>
      <c r="J501" s="2">
        <v>0</v>
      </c>
      <c r="K501" s="2">
        <v>0</v>
      </c>
      <c r="L501" s="2">
        <v>0</v>
      </c>
      <c r="M501" s="2">
        <v>0</v>
      </c>
      <c r="N501" s="2">
        <v>0</v>
      </c>
      <c r="O501" s="2">
        <v>0</v>
      </c>
      <c r="P501" s="2">
        <v>0</v>
      </c>
      <c r="Q501" s="2">
        <v>0</v>
      </c>
      <c r="R501" s="2">
        <v>0</v>
      </c>
      <c r="S501" s="2"/>
      <c r="T501" s="2">
        <v>0</v>
      </c>
      <c r="U501" s="2">
        <v>0</v>
      </c>
      <c r="V501" s="2">
        <v>0</v>
      </c>
      <c r="W501" s="7">
        <v>0</v>
      </c>
      <c r="X501" s="7">
        <v>0</v>
      </c>
      <c r="Y501" s="7">
        <v>0</v>
      </c>
      <c r="AB501" s="7"/>
      <c r="AC501" s="7"/>
      <c r="AD501" s="7"/>
      <c r="AE501" s="7"/>
      <c r="AF501" s="16"/>
      <c r="AG501" s="16"/>
      <c r="AH501" s="16"/>
      <c r="AI501" s="16"/>
    </row>
    <row r="502" spans="1:35" x14ac:dyDescent="0.2">
      <c r="A502" s="5">
        <v>2021</v>
      </c>
      <c r="B502" s="2" t="s">
        <v>626</v>
      </c>
      <c r="C502" s="2" t="s">
        <v>743</v>
      </c>
      <c r="D502" s="2" t="s">
        <v>677</v>
      </c>
      <c r="E502" s="2">
        <v>0</v>
      </c>
      <c r="F502" s="2">
        <v>2299500</v>
      </c>
      <c r="G502" s="2">
        <v>0</v>
      </c>
      <c r="H502" s="2">
        <v>350000</v>
      </c>
      <c r="I502" s="2">
        <v>0</v>
      </c>
      <c r="J502" s="2">
        <v>0</v>
      </c>
      <c r="K502" s="2">
        <v>0</v>
      </c>
      <c r="L502" s="2">
        <v>0</v>
      </c>
      <c r="M502" s="2">
        <v>0</v>
      </c>
      <c r="N502" s="2">
        <v>0</v>
      </c>
      <c r="O502" s="2">
        <v>0</v>
      </c>
      <c r="P502" s="2">
        <v>0</v>
      </c>
      <c r="Q502" s="2">
        <v>0</v>
      </c>
      <c r="R502" s="2">
        <v>0</v>
      </c>
      <c r="S502" s="2"/>
      <c r="T502" s="2">
        <v>0</v>
      </c>
      <c r="U502" s="2">
        <v>0</v>
      </c>
      <c r="V502" s="2">
        <v>0</v>
      </c>
      <c r="W502" s="7">
        <v>0</v>
      </c>
      <c r="X502" s="7">
        <v>0</v>
      </c>
      <c r="Y502" s="7">
        <v>0</v>
      </c>
      <c r="AB502" s="7"/>
      <c r="AC502" s="7"/>
      <c r="AD502" s="7"/>
      <c r="AE502" s="7"/>
      <c r="AF502" s="16"/>
      <c r="AG502" s="16"/>
      <c r="AH502" s="16"/>
      <c r="AI502" s="16"/>
    </row>
    <row r="503" spans="1:35" x14ac:dyDescent="0.2">
      <c r="A503" s="5">
        <v>2021</v>
      </c>
      <c r="B503" s="2" t="s">
        <v>626</v>
      </c>
      <c r="C503" s="2" t="s">
        <v>744</v>
      </c>
      <c r="D503" s="2" t="s">
        <v>677</v>
      </c>
      <c r="E503" s="2">
        <v>0</v>
      </c>
      <c r="G503" s="2">
        <v>0</v>
      </c>
      <c r="H503" s="2">
        <v>350000</v>
      </c>
      <c r="I503" s="2">
        <v>0</v>
      </c>
      <c r="J503" s="2">
        <v>0</v>
      </c>
      <c r="K503" s="2">
        <v>0</v>
      </c>
      <c r="L503" s="2">
        <v>0</v>
      </c>
      <c r="M503" s="2">
        <v>0</v>
      </c>
      <c r="N503" s="2">
        <v>0</v>
      </c>
      <c r="O503" s="2">
        <v>0</v>
      </c>
      <c r="P503" s="2">
        <v>0</v>
      </c>
      <c r="Q503" s="2">
        <v>0</v>
      </c>
      <c r="R503" s="2">
        <v>0</v>
      </c>
      <c r="S503" s="2"/>
      <c r="T503" s="2">
        <v>0</v>
      </c>
      <c r="U503" s="2">
        <v>0</v>
      </c>
      <c r="V503" s="2">
        <v>0</v>
      </c>
      <c r="W503" s="7">
        <v>0</v>
      </c>
      <c r="X503" s="7">
        <v>0</v>
      </c>
      <c r="Y503" s="7">
        <v>0</v>
      </c>
      <c r="AB503" s="7"/>
      <c r="AC503" s="7"/>
      <c r="AD503" s="7"/>
      <c r="AE503" s="7"/>
      <c r="AF503" s="16"/>
      <c r="AG503" s="16"/>
      <c r="AH503" s="16"/>
      <c r="AI503" s="16"/>
    </row>
    <row r="504" spans="1:35" x14ac:dyDescent="0.2">
      <c r="A504" s="5">
        <v>2021</v>
      </c>
      <c r="B504" s="2" t="s">
        <v>626</v>
      </c>
      <c r="C504" s="2" t="s">
        <v>745</v>
      </c>
      <c r="D504" s="2" t="s">
        <v>677</v>
      </c>
      <c r="E504" s="2">
        <v>0</v>
      </c>
      <c r="G504" s="2">
        <v>0</v>
      </c>
      <c r="H504" s="2">
        <v>350000</v>
      </c>
      <c r="I504" s="2">
        <v>0</v>
      </c>
      <c r="J504" s="2">
        <v>0</v>
      </c>
      <c r="K504" s="2">
        <v>0</v>
      </c>
      <c r="L504" s="2">
        <v>0</v>
      </c>
      <c r="M504" s="2">
        <v>0</v>
      </c>
      <c r="N504" s="2">
        <v>0</v>
      </c>
      <c r="O504" s="2">
        <v>0</v>
      </c>
      <c r="P504" s="2">
        <v>0</v>
      </c>
      <c r="Q504" s="2">
        <v>0</v>
      </c>
      <c r="R504" s="2">
        <v>0</v>
      </c>
      <c r="S504" s="2"/>
      <c r="T504" s="2">
        <v>0</v>
      </c>
      <c r="U504" s="2">
        <v>0</v>
      </c>
      <c r="V504" s="2">
        <v>0</v>
      </c>
      <c r="W504" s="7">
        <v>0</v>
      </c>
      <c r="X504" s="7">
        <v>0</v>
      </c>
      <c r="Y504" s="7">
        <v>0</v>
      </c>
      <c r="AB504" s="7"/>
      <c r="AC504" s="7"/>
      <c r="AD504" s="7"/>
      <c r="AE504" s="7"/>
      <c r="AF504" s="16"/>
      <c r="AG504" s="16"/>
      <c r="AH504" s="16"/>
      <c r="AI504" s="16"/>
    </row>
    <row r="505" spans="1:35" x14ac:dyDescent="0.2">
      <c r="A505" s="5">
        <v>2021</v>
      </c>
      <c r="B505" s="2" t="s">
        <v>626</v>
      </c>
      <c r="C505" s="2" t="s">
        <v>748</v>
      </c>
      <c r="D505" s="2" t="s">
        <v>677</v>
      </c>
      <c r="E505" s="2">
        <v>0</v>
      </c>
      <c r="G505" s="2">
        <v>0</v>
      </c>
      <c r="H505" s="2">
        <v>350000</v>
      </c>
      <c r="I505" s="2">
        <v>0</v>
      </c>
      <c r="J505" s="2">
        <v>0</v>
      </c>
      <c r="K505" s="2">
        <v>0</v>
      </c>
      <c r="L505" s="2">
        <v>0</v>
      </c>
      <c r="M505" s="2">
        <v>0</v>
      </c>
      <c r="N505" s="2">
        <v>0</v>
      </c>
      <c r="O505" s="2">
        <v>0</v>
      </c>
      <c r="P505" s="2">
        <v>0</v>
      </c>
      <c r="Q505" s="2">
        <v>0</v>
      </c>
      <c r="R505" s="2">
        <v>0</v>
      </c>
      <c r="S505" s="2"/>
      <c r="T505" s="2">
        <v>0</v>
      </c>
      <c r="U505" s="2">
        <v>0</v>
      </c>
      <c r="V505" s="2">
        <v>0</v>
      </c>
      <c r="W505" s="7">
        <v>0</v>
      </c>
      <c r="X505" s="7">
        <v>0</v>
      </c>
      <c r="Y505" s="7">
        <v>0</v>
      </c>
      <c r="AB505" s="7"/>
      <c r="AC505" s="7"/>
      <c r="AD505" s="7"/>
      <c r="AE505" s="7"/>
      <c r="AF505" s="16"/>
      <c r="AG505" s="16"/>
      <c r="AH505" s="16"/>
      <c r="AI505" s="16"/>
    </row>
    <row r="506" spans="1:35" x14ac:dyDescent="0.2">
      <c r="A506" s="5">
        <v>2021</v>
      </c>
      <c r="B506" s="2" t="s">
        <v>746</v>
      </c>
      <c r="C506" s="2" t="s">
        <v>725</v>
      </c>
      <c r="D506" s="2" t="s">
        <v>676</v>
      </c>
      <c r="E506" s="2">
        <v>8194816</v>
      </c>
      <c r="G506" s="2">
        <v>0</v>
      </c>
      <c r="H506" s="2">
        <v>0</v>
      </c>
      <c r="I506" s="2">
        <v>0</v>
      </c>
      <c r="J506" s="2">
        <v>0</v>
      </c>
      <c r="K506" s="2">
        <v>0</v>
      </c>
      <c r="L506" s="2">
        <v>0</v>
      </c>
      <c r="M506" s="2">
        <v>0</v>
      </c>
      <c r="N506" s="2">
        <v>0</v>
      </c>
      <c r="O506" s="2">
        <v>0</v>
      </c>
      <c r="P506" s="2">
        <v>0</v>
      </c>
      <c r="Q506" s="2">
        <v>0</v>
      </c>
      <c r="R506" s="2">
        <v>0</v>
      </c>
      <c r="S506" s="2"/>
      <c r="T506" s="2">
        <v>0</v>
      </c>
      <c r="U506" s="2">
        <v>0</v>
      </c>
      <c r="V506" s="2">
        <v>0</v>
      </c>
      <c r="W506" s="7">
        <v>0</v>
      </c>
      <c r="X506" s="7">
        <v>0</v>
      </c>
      <c r="Y506" s="7">
        <v>0</v>
      </c>
      <c r="AB506" s="7"/>
      <c r="AC506" s="7"/>
      <c r="AD506" s="7"/>
      <c r="AE506" s="7"/>
      <c r="AF506" s="16"/>
      <c r="AG506" s="16"/>
      <c r="AH506" s="16"/>
      <c r="AI506" s="16"/>
    </row>
    <row r="507" spans="1:35" x14ac:dyDescent="0.2">
      <c r="A507" s="5">
        <v>2021</v>
      </c>
      <c r="B507" s="2" t="s">
        <v>746</v>
      </c>
      <c r="C507" s="2" t="s">
        <v>726</v>
      </c>
      <c r="D507" s="2" t="s">
        <v>676</v>
      </c>
      <c r="E507" s="2">
        <v>9579840</v>
      </c>
      <c r="G507" s="2">
        <v>0</v>
      </c>
      <c r="H507" s="2">
        <v>0</v>
      </c>
      <c r="I507" s="2">
        <v>0</v>
      </c>
      <c r="J507" s="2">
        <v>0</v>
      </c>
      <c r="K507" s="2">
        <v>0</v>
      </c>
      <c r="L507" s="2">
        <v>0</v>
      </c>
      <c r="M507" s="2">
        <v>0</v>
      </c>
      <c r="N507" s="2">
        <v>0</v>
      </c>
      <c r="O507" s="2">
        <v>0</v>
      </c>
      <c r="P507" s="2">
        <v>0</v>
      </c>
      <c r="Q507" s="2">
        <v>0</v>
      </c>
      <c r="R507" s="2">
        <v>0</v>
      </c>
      <c r="S507" s="2"/>
      <c r="T507" s="2">
        <v>0</v>
      </c>
      <c r="U507" s="2">
        <v>0</v>
      </c>
      <c r="V507" s="2">
        <v>0</v>
      </c>
      <c r="W507" s="7">
        <v>0</v>
      </c>
      <c r="X507" s="7">
        <v>0</v>
      </c>
      <c r="Y507" s="7">
        <v>0</v>
      </c>
      <c r="AB507" s="7"/>
      <c r="AC507" s="7"/>
      <c r="AD507" s="7"/>
      <c r="AE507" s="7"/>
      <c r="AF507" s="16"/>
      <c r="AG507" s="16"/>
      <c r="AH507" s="16"/>
      <c r="AI507" s="16"/>
    </row>
    <row r="508" spans="1:35" x14ac:dyDescent="0.2">
      <c r="A508" s="5">
        <v>2021</v>
      </c>
      <c r="B508" s="2" t="s">
        <v>746</v>
      </c>
      <c r="C508" s="2" t="s">
        <v>727</v>
      </c>
      <c r="D508" s="2" t="s">
        <v>676</v>
      </c>
      <c r="E508" s="2">
        <v>12575704</v>
      </c>
      <c r="F508" s="2">
        <v>6599152</v>
      </c>
      <c r="G508" s="2">
        <v>0</v>
      </c>
      <c r="H508" s="2">
        <v>0</v>
      </c>
      <c r="I508" s="2">
        <v>0</v>
      </c>
      <c r="J508" s="2">
        <v>0</v>
      </c>
      <c r="K508" s="2">
        <v>0</v>
      </c>
      <c r="L508" s="2">
        <v>0</v>
      </c>
      <c r="M508" s="2">
        <v>0</v>
      </c>
      <c r="N508" s="2">
        <v>0</v>
      </c>
      <c r="O508" s="2">
        <v>0</v>
      </c>
      <c r="P508" s="2">
        <v>0</v>
      </c>
      <c r="Q508" s="2">
        <v>0</v>
      </c>
      <c r="R508" s="2">
        <v>0</v>
      </c>
      <c r="S508" s="2"/>
      <c r="T508" s="2">
        <v>0</v>
      </c>
      <c r="U508" s="2">
        <v>0</v>
      </c>
      <c r="V508" s="2">
        <v>0</v>
      </c>
      <c r="W508" s="7">
        <v>0</v>
      </c>
      <c r="X508" s="7">
        <v>0</v>
      </c>
      <c r="Y508" s="7">
        <v>0</v>
      </c>
      <c r="AB508" s="7"/>
      <c r="AC508" s="7"/>
      <c r="AD508" s="7"/>
      <c r="AE508" s="7"/>
      <c r="AF508" s="16"/>
      <c r="AG508" s="16"/>
      <c r="AH508" s="16"/>
      <c r="AI508" s="16"/>
    </row>
    <row r="509" spans="1:35" x14ac:dyDescent="0.2">
      <c r="A509" s="5">
        <v>2021</v>
      </c>
      <c r="B509" s="2" t="s">
        <v>746</v>
      </c>
      <c r="C509" s="2" t="s">
        <v>394</v>
      </c>
      <c r="D509" s="2" t="s">
        <v>676</v>
      </c>
      <c r="E509" s="2">
        <v>5814250</v>
      </c>
      <c r="G509" s="2">
        <v>0</v>
      </c>
      <c r="H509" s="2">
        <v>0</v>
      </c>
      <c r="I509" s="2">
        <v>0</v>
      </c>
      <c r="J509" s="2">
        <v>0</v>
      </c>
      <c r="K509" s="2">
        <v>0</v>
      </c>
      <c r="L509" s="2">
        <v>0</v>
      </c>
      <c r="M509" s="2">
        <v>0</v>
      </c>
      <c r="N509" s="2">
        <v>0</v>
      </c>
      <c r="O509" s="2">
        <v>0</v>
      </c>
      <c r="P509" s="2">
        <v>0</v>
      </c>
      <c r="Q509" s="2">
        <v>0</v>
      </c>
      <c r="R509" s="2">
        <v>0</v>
      </c>
      <c r="S509" s="2"/>
      <c r="T509" s="2">
        <v>0</v>
      </c>
      <c r="U509" s="2">
        <v>0</v>
      </c>
      <c r="V509" s="2">
        <v>0</v>
      </c>
      <c r="W509" s="7">
        <v>0</v>
      </c>
      <c r="X509" s="7">
        <v>0</v>
      </c>
      <c r="Y509" s="7">
        <v>0</v>
      </c>
      <c r="AB509" s="7"/>
      <c r="AC509" s="7"/>
      <c r="AD509" s="7"/>
      <c r="AE509" s="7"/>
      <c r="AF509" s="16"/>
      <c r="AG509" s="16"/>
      <c r="AH509" s="16"/>
      <c r="AI509" s="16"/>
    </row>
    <row r="510" spans="1:35" x14ac:dyDescent="0.2">
      <c r="A510" s="5">
        <v>2021</v>
      </c>
      <c r="B510" s="2" t="s">
        <v>746</v>
      </c>
      <c r="C510" s="2" t="s">
        <v>395</v>
      </c>
      <c r="D510" s="2" t="s">
        <v>676</v>
      </c>
      <c r="E510" s="2">
        <v>5344733</v>
      </c>
      <c r="G510" s="2">
        <v>0</v>
      </c>
      <c r="H510" s="2">
        <v>0</v>
      </c>
      <c r="I510" s="2">
        <v>0</v>
      </c>
      <c r="J510" s="2">
        <v>0</v>
      </c>
      <c r="K510" s="2">
        <v>0</v>
      </c>
      <c r="L510" s="2">
        <v>0</v>
      </c>
      <c r="M510" s="2">
        <v>0</v>
      </c>
      <c r="N510" s="2">
        <v>0</v>
      </c>
      <c r="O510" s="2">
        <v>0</v>
      </c>
      <c r="P510" s="2">
        <v>0</v>
      </c>
      <c r="Q510" s="2">
        <v>0</v>
      </c>
      <c r="R510" s="2">
        <v>0</v>
      </c>
      <c r="S510" s="2"/>
      <c r="T510" s="2">
        <v>0</v>
      </c>
      <c r="U510" s="2">
        <v>0</v>
      </c>
      <c r="V510" s="2">
        <v>0</v>
      </c>
      <c r="W510" s="7">
        <v>0</v>
      </c>
      <c r="X510" s="7">
        <v>0</v>
      </c>
      <c r="Y510" s="7">
        <v>0</v>
      </c>
      <c r="AB510" s="7"/>
      <c r="AC510" s="7"/>
      <c r="AD510" s="7"/>
      <c r="AE510" s="7"/>
      <c r="AF510" s="16"/>
      <c r="AG510" s="16"/>
      <c r="AH510" s="16"/>
      <c r="AI510" s="16"/>
    </row>
    <row r="511" spans="1:35" x14ac:dyDescent="0.2">
      <c r="A511" s="5">
        <v>2021</v>
      </c>
      <c r="B511" s="2" t="s">
        <v>746</v>
      </c>
      <c r="C511" s="2" t="s">
        <v>747</v>
      </c>
      <c r="D511" s="2" t="s">
        <v>676</v>
      </c>
      <c r="E511" s="2">
        <v>90164184</v>
      </c>
      <c r="F511" s="2">
        <v>12921411</v>
      </c>
      <c r="G511" s="2">
        <v>0</v>
      </c>
      <c r="H511" s="2">
        <v>0</v>
      </c>
      <c r="I511" s="2">
        <v>0</v>
      </c>
      <c r="J511" s="2">
        <v>0</v>
      </c>
      <c r="K511" s="2">
        <v>0</v>
      </c>
      <c r="L511" s="2">
        <v>0</v>
      </c>
      <c r="M511" s="2">
        <v>0</v>
      </c>
      <c r="N511" s="2">
        <v>0</v>
      </c>
      <c r="O511" s="2">
        <v>0</v>
      </c>
      <c r="P511" s="2">
        <v>0</v>
      </c>
      <c r="Q511" s="2">
        <v>0</v>
      </c>
      <c r="R511" s="2">
        <v>0</v>
      </c>
      <c r="S511" s="2"/>
      <c r="T511" s="2">
        <v>0</v>
      </c>
      <c r="U511" s="2">
        <v>0</v>
      </c>
      <c r="V511" s="2">
        <v>0</v>
      </c>
      <c r="W511" s="7">
        <v>0</v>
      </c>
      <c r="X511" s="7">
        <v>0</v>
      </c>
      <c r="Y511" s="7">
        <v>0</v>
      </c>
      <c r="AB511" s="7"/>
      <c r="AC511" s="7"/>
      <c r="AD511" s="7"/>
      <c r="AE511" s="7"/>
      <c r="AF511" s="16"/>
      <c r="AG511" s="16"/>
      <c r="AH511" s="16"/>
      <c r="AI511" s="16"/>
    </row>
    <row r="512" spans="1:35" x14ac:dyDescent="0.2">
      <c r="A512" s="5">
        <v>2021</v>
      </c>
      <c r="B512" s="2" t="s">
        <v>746</v>
      </c>
      <c r="C512" s="2" t="s">
        <v>728</v>
      </c>
      <c r="D512" s="2" t="s">
        <v>676</v>
      </c>
      <c r="E512" s="2">
        <v>24487240</v>
      </c>
      <c r="G512" s="2">
        <v>0</v>
      </c>
      <c r="H512" s="2">
        <v>0</v>
      </c>
      <c r="I512" s="2">
        <v>0</v>
      </c>
      <c r="J512" s="2">
        <v>0</v>
      </c>
      <c r="K512" s="2">
        <v>0</v>
      </c>
      <c r="L512" s="2">
        <v>0</v>
      </c>
      <c r="M512" s="2">
        <v>0</v>
      </c>
      <c r="N512" s="2">
        <v>0</v>
      </c>
      <c r="O512" s="2">
        <v>0</v>
      </c>
      <c r="P512" s="2">
        <v>0</v>
      </c>
      <c r="Q512" s="2">
        <v>0</v>
      </c>
      <c r="R512" s="2">
        <v>0</v>
      </c>
      <c r="S512" s="2"/>
      <c r="T512" s="2">
        <v>0</v>
      </c>
      <c r="U512" s="2">
        <v>0</v>
      </c>
      <c r="V512" s="2">
        <v>0</v>
      </c>
      <c r="W512" s="7">
        <v>0</v>
      </c>
      <c r="X512" s="7">
        <v>0</v>
      </c>
      <c r="Y512" s="7">
        <v>0</v>
      </c>
      <c r="AB512" s="7"/>
      <c r="AC512" s="7"/>
      <c r="AD512" s="7"/>
      <c r="AE512" s="7"/>
      <c r="AF512" s="16"/>
      <c r="AG512" s="16"/>
      <c r="AH512" s="16"/>
      <c r="AI512" s="16"/>
    </row>
    <row r="513" spans="1:35" x14ac:dyDescent="0.2">
      <c r="A513" s="5">
        <v>2021</v>
      </c>
      <c r="B513" s="2" t="s">
        <v>746</v>
      </c>
      <c r="C513" s="2" t="s">
        <v>398</v>
      </c>
      <c r="D513" s="2" t="s">
        <v>676</v>
      </c>
      <c r="E513" s="2">
        <v>6757370</v>
      </c>
      <c r="G513" s="2">
        <v>0</v>
      </c>
      <c r="H513" s="2">
        <v>0</v>
      </c>
      <c r="I513" s="2">
        <v>0</v>
      </c>
      <c r="J513" s="2">
        <v>0</v>
      </c>
      <c r="K513" s="2">
        <v>0</v>
      </c>
      <c r="L513" s="2">
        <v>0</v>
      </c>
      <c r="M513" s="2">
        <v>0</v>
      </c>
      <c r="N513" s="2">
        <v>0</v>
      </c>
      <c r="O513" s="2">
        <v>0</v>
      </c>
      <c r="P513" s="2">
        <v>0</v>
      </c>
      <c r="Q513" s="2">
        <v>0</v>
      </c>
      <c r="R513" s="2">
        <v>0</v>
      </c>
      <c r="S513" s="2"/>
      <c r="T513" s="2">
        <v>0</v>
      </c>
      <c r="U513" s="2">
        <v>0</v>
      </c>
      <c r="V513" s="2">
        <v>0</v>
      </c>
      <c r="W513" s="7">
        <v>0</v>
      </c>
      <c r="X513" s="7">
        <v>0</v>
      </c>
      <c r="Y513" s="7">
        <v>0</v>
      </c>
      <c r="AB513" s="7"/>
      <c r="AC513" s="7"/>
      <c r="AD513" s="7"/>
      <c r="AE513" s="7"/>
      <c r="AF513" s="16"/>
      <c r="AG513" s="16"/>
      <c r="AH513" s="16"/>
      <c r="AI513" s="16"/>
    </row>
    <row r="514" spans="1:35" x14ac:dyDescent="0.2">
      <c r="A514" s="5">
        <v>2021</v>
      </c>
      <c r="B514" s="2" t="s">
        <v>746</v>
      </c>
      <c r="C514" s="2" t="s">
        <v>729</v>
      </c>
      <c r="D514" s="2" t="s">
        <v>676</v>
      </c>
      <c r="E514" s="2">
        <v>11552537</v>
      </c>
      <c r="F514" s="2">
        <v>9595950</v>
      </c>
      <c r="G514" s="2">
        <v>0</v>
      </c>
      <c r="H514" s="2">
        <v>0</v>
      </c>
      <c r="I514" s="2">
        <v>0</v>
      </c>
      <c r="J514" s="2">
        <v>0</v>
      </c>
      <c r="K514" s="2">
        <v>0</v>
      </c>
      <c r="L514" s="2">
        <v>0</v>
      </c>
      <c r="M514" s="2">
        <v>0</v>
      </c>
      <c r="N514" s="2">
        <v>0</v>
      </c>
      <c r="O514" s="2">
        <v>0</v>
      </c>
      <c r="P514" s="2">
        <v>0</v>
      </c>
      <c r="Q514" s="2">
        <v>0</v>
      </c>
      <c r="R514" s="2">
        <v>0</v>
      </c>
      <c r="S514" s="2"/>
      <c r="T514" s="2">
        <v>0</v>
      </c>
      <c r="U514" s="2">
        <v>0</v>
      </c>
      <c r="V514" s="2">
        <v>0</v>
      </c>
      <c r="W514" s="7">
        <v>0</v>
      </c>
      <c r="X514" s="7">
        <v>0</v>
      </c>
      <c r="Y514" s="7">
        <v>0</v>
      </c>
      <c r="AB514" s="7"/>
      <c r="AC514" s="7"/>
      <c r="AD514" s="7"/>
      <c r="AE514" s="7"/>
      <c r="AF514" s="16"/>
      <c r="AG514" s="16"/>
      <c r="AH514" s="16"/>
      <c r="AI514" s="16"/>
    </row>
    <row r="515" spans="1:35" x14ac:dyDescent="0.2">
      <c r="A515" s="5">
        <v>2021</v>
      </c>
      <c r="B515" s="2" t="s">
        <v>746</v>
      </c>
      <c r="C515" s="2" t="s">
        <v>730</v>
      </c>
      <c r="D515" s="2" t="s">
        <v>676</v>
      </c>
      <c r="E515" s="2">
        <v>17217566</v>
      </c>
      <c r="F515" s="2">
        <v>6636087</v>
      </c>
      <c r="G515" s="2">
        <v>0</v>
      </c>
      <c r="H515" s="2">
        <v>0</v>
      </c>
      <c r="I515" s="2">
        <v>0</v>
      </c>
      <c r="J515" s="2">
        <v>0</v>
      </c>
      <c r="K515" s="2">
        <v>0</v>
      </c>
      <c r="L515" s="2">
        <v>0</v>
      </c>
      <c r="M515" s="2">
        <v>0</v>
      </c>
      <c r="N515" s="2">
        <v>0</v>
      </c>
      <c r="O515" s="2">
        <v>0</v>
      </c>
      <c r="P515" s="2">
        <v>0</v>
      </c>
      <c r="Q515" s="2">
        <v>0</v>
      </c>
      <c r="R515" s="2">
        <v>0</v>
      </c>
      <c r="S515" s="2"/>
      <c r="T515" s="2">
        <v>0</v>
      </c>
      <c r="U515" s="2">
        <v>0</v>
      </c>
      <c r="V515" s="2">
        <v>0</v>
      </c>
      <c r="W515" s="7">
        <v>0</v>
      </c>
      <c r="X515" s="7">
        <v>0</v>
      </c>
      <c r="Y515" s="7">
        <v>0</v>
      </c>
      <c r="AB515" s="7"/>
      <c r="AC515" s="7"/>
      <c r="AD515" s="7"/>
      <c r="AE515" s="7"/>
      <c r="AF515" s="16"/>
      <c r="AG515" s="16"/>
      <c r="AH515" s="16"/>
      <c r="AI515" s="16"/>
    </row>
    <row r="516" spans="1:35" x14ac:dyDescent="0.2">
      <c r="A516" s="5">
        <v>2021</v>
      </c>
      <c r="B516" s="2" t="s">
        <v>746</v>
      </c>
      <c r="C516" s="2" t="s">
        <v>401</v>
      </c>
      <c r="D516" s="2" t="s">
        <v>676</v>
      </c>
      <c r="E516" s="2">
        <v>5510708</v>
      </c>
      <c r="G516" s="2">
        <v>0</v>
      </c>
      <c r="H516" s="2">
        <v>0</v>
      </c>
      <c r="I516" s="2">
        <v>0</v>
      </c>
      <c r="J516" s="2">
        <v>0</v>
      </c>
      <c r="K516" s="2">
        <v>0</v>
      </c>
      <c r="L516" s="2">
        <v>0</v>
      </c>
      <c r="M516" s="2">
        <v>0</v>
      </c>
      <c r="N516" s="2">
        <v>0</v>
      </c>
      <c r="O516" s="2">
        <v>0</v>
      </c>
      <c r="P516" s="2">
        <v>0</v>
      </c>
      <c r="Q516" s="2">
        <v>0</v>
      </c>
      <c r="R516" s="2">
        <v>0</v>
      </c>
      <c r="S516" s="2"/>
      <c r="T516" s="2">
        <v>0</v>
      </c>
      <c r="U516" s="2">
        <v>0</v>
      </c>
      <c r="V516" s="2">
        <v>0</v>
      </c>
      <c r="W516" s="7">
        <v>0</v>
      </c>
      <c r="X516" s="7">
        <v>0</v>
      </c>
      <c r="Y516" s="7">
        <v>0</v>
      </c>
      <c r="AB516" s="7"/>
      <c r="AC516" s="7"/>
      <c r="AD516" s="7"/>
      <c r="AE516" s="7"/>
      <c r="AF516" s="16"/>
      <c r="AG516" s="16"/>
      <c r="AH516" s="16"/>
      <c r="AI516" s="16"/>
    </row>
    <row r="517" spans="1:35" x14ac:dyDescent="0.2">
      <c r="A517" s="5">
        <v>2021</v>
      </c>
      <c r="B517" s="2" t="s">
        <v>746</v>
      </c>
      <c r="C517" s="2" t="s">
        <v>731</v>
      </c>
      <c r="D517" s="2" t="s">
        <v>676</v>
      </c>
      <c r="E517" s="2">
        <v>10194851</v>
      </c>
      <c r="F517" s="2">
        <v>5801891</v>
      </c>
      <c r="G517" s="2">
        <v>0</v>
      </c>
      <c r="H517" s="2">
        <v>0</v>
      </c>
      <c r="I517" s="2">
        <v>0</v>
      </c>
      <c r="J517" s="2">
        <v>0</v>
      </c>
      <c r="K517" s="2">
        <v>0</v>
      </c>
      <c r="L517" s="2">
        <v>0</v>
      </c>
      <c r="M517" s="2">
        <v>0</v>
      </c>
      <c r="N517" s="2">
        <v>0</v>
      </c>
      <c r="O517" s="2">
        <v>0</v>
      </c>
      <c r="P517" s="2">
        <v>0</v>
      </c>
      <c r="Q517" s="2">
        <v>0</v>
      </c>
      <c r="R517" s="2">
        <v>0</v>
      </c>
      <c r="S517" s="2"/>
      <c r="T517" s="2">
        <v>0</v>
      </c>
      <c r="U517" s="2">
        <v>0</v>
      </c>
      <c r="V517" s="2">
        <v>0</v>
      </c>
      <c r="W517" s="7">
        <v>0</v>
      </c>
      <c r="X517" s="7">
        <v>0</v>
      </c>
      <c r="Y517" s="7">
        <v>0</v>
      </c>
      <c r="AB517" s="7"/>
      <c r="AC517" s="7"/>
      <c r="AD517" s="7"/>
      <c r="AE517" s="7"/>
      <c r="AF517" s="16"/>
      <c r="AG517" s="16"/>
      <c r="AH517" s="16"/>
      <c r="AI517" s="16"/>
    </row>
    <row r="518" spans="1:35" x14ac:dyDescent="0.2">
      <c r="A518" s="5">
        <v>2021</v>
      </c>
      <c r="B518" s="2" t="s">
        <v>746</v>
      </c>
      <c r="C518" s="2" t="s">
        <v>732</v>
      </c>
      <c r="D518" s="2" t="s">
        <v>676</v>
      </c>
      <c r="E518" s="2">
        <v>12183736</v>
      </c>
      <c r="G518" s="2">
        <v>0</v>
      </c>
      <c r="H518" s="2">
        <v>0</v>
      </c>
      <c r="I518" s="2">
        <v>0</v>
      </c>
      <c r="J518" s="2">
        <v>0</v>
      </c>
      <c r="K518" s="2">
        <v>0</v>
      </c>
      <c r="L518" s="2">
        <v>0</v>
      </c>
      <c r="M518" s="2">
        <v>0</v>
      </c>
      <c r="N518" s="2">
        <v>0</v>
      </c>
      <c r="O518" s="2">
        <v>0</v>
      </c>
      <c r="P518" s="2">
        <v>0</v>
      </c>
      <c r="Q518" s="2">
        <v>0</v>
      </c>
      <c r="R518" s="2">
        <v>0</v>
      </c>
      <c r="S518" s="2"/>
      <c r="T518" s="2">
        <v>0</v>
      </c>
      <c r="U518" s="2">
        <v>0</v>
      </c>
      <c r="V518" s="2">
        <v>0</v>
      </c>
      <c r="W518" s="7">
        <v>0</v>
      </c>
      <c r="X518" s="7">
        <v>0</v>
      </c>
      <c r="Y518" s="7">
        <v>0</v>
      </c>
      <c r="AB518" s="7"/>
      <c r="AC518" s="7"/>
      <c r="AD518" s="7"/>
      <c r="AE518" s="7"/>
      <c r="AF518" s="16"/>
      <c r="AG518" s="16"/>
      <c r="AH518" s="16"/>
      <c r="AI518" s="16"/>
    </row>
    <row r="519" spans="1:35" x14ac:dyDescent="0.2">
      <c r="A519" s="5">
        <v>2021</v>
      </c>
      <c r="B519" s="2" t="s">
        <v>746</v>
      </c>
      <c r="C519" s="2" t="s">
        <v>733</v>
      </c>
      <c r="D519" s="2" t="s">
        <v>676</v>
      </c>
      <c r="E519" s="2">
        <v>9600157</v>
      </c>
      <c r="G519" s="2">
        <v>0</v>
      </c>
      <c r="H519" s="2">
        <v>0</v>
      </c>
      <c r="I519" s="2">
        <v>0</v>
      </c>
      <c r="J519" s="2">
        <v>0</v>
      </c>
      <c r="K519" s="2">
        <v>0</v>
      </c>
      <c r="L519" s="2">
        <v>0</v>
      </c>
      <c r="M519" s="2">
        <v>0</v>
      </c>
      <c r="N519" s="2">
        <v>0</v>
      </c>
      <c r="O519" s="2">
        <v>0</v>
      </c>
      <c r="P519" s="2">
        <v>0</v>
      </c>
      <c r="Q519" s="2">
        <v>0</v>
      </c>
      <c r="R519" s="2">
        <v>0</v>
      </c>
      <c r="S519" s="2"/>
      <c r="T519" s="2">
        <v>0</v>
      </c>
      <c r="U519" s="2">
        <v>0</v>
      </c>
      <c r="V519" s="2">
        <v>0</v>
      </c>
      <c r="W519" s="7">
        <v>0</v>
      </c>
      <c r="X519" s="7">
        <v>0</v>
      </c>
      <c r="Y519" s="7">
        <v>0</v>
      </c>
      <c r="AB519" s="7"/>
      <c r="AC519" s="7"/>
      <c r="AD519" s="7"/>
      <c r="AE519" s="7"/>
      <c r="AF519" s="16"/>
      <c r="AG519" s="16"/>
      <c r="AH519" s="16"/>
      <c r="AI519" s="16"/>
    </row>
    <row r="520" spans="1:35" x14ac:dyDescent="0.2">
      <c r="A520" s="5">
        <v>2021</v>
      </c>
      <c r="B520" s="2" t="s">
        <v>746</v>
      </c>
      <c r="C520" s="2" t="s">
        <v>734</v>
      </c>
      <c r="D520" s="2" t="s">
        <v>676</v>
      </c>
      <c r="E520" s="2">
        <v>10424834</v>
      </c>
      <c r="G520" s="2">
        <v>0</v>
      </c>
      <c r="H520" s="2">
        <v>0</v>
      </c>
      <c r="I520" s="2">
        <v>0</v>
      </c>
      <c r="J520" s="2">
        <v>0</v>
      </c>
      <c r="K520" s="2">
        <v>0</v>
      </c>
      <c r="L520" s="2">
        <v>0</v>
      </c>
      <c r="M520" s="2">
        <v>0</v>
      </c>
      <c r="N520" s="2">
        <v>0</v>
      </c>
      <c r="O520" s="2">
        <v>0</v>
      </c>
      <c r="P520" s="2">
        <v>0</v>
      </c>
      <c r="Q520" s="2">
        <v>0</v>
      </c>
      <c r="R520" s="2">
        <v>0</v>
      </c>
      <c r="S520" s="2"/>
      <c r="T520" s="2">
        <v>0</v>
      </c>
      <c r="U520" s="2">
        <v>0</v>
      </c>
      <c r="V520" s="2">
        <v>0</v>
      </c>
      <c r="W520" s="7">
        <v>0</v>
      </c>
      <c r="X520" s="7">
        <v>0</v>
      </c>
      <c r="Y520" s="7">
        <v>0</v>
      </c>
      <c r="AB520" s="7"/>
      <c r="AC520" s="7"/>
      <c r="AD520" s="7"/>
      <c r="AE520" s="7"/>
      <c r="AF520" s="16"/>
      <c r="AG520" s="16"/>
      <c r="AH520" s="16"/>
      <c r="AI520" s="16"/>
    </row>
    <row r="521" spans="1:35" x14ac:dyDescent="0.2">
      <c r="A521" s="5">
        <v>2021</v>
      </c>
      <c r="B521" s="2" t="s">
        <v>626</v>
      </c>
      <c r="C521" s="2" t="s">
        <v>735</v>
      </c>
      <c r="D521" s="2" t="s">
        <v>676</v>
      </c>
      <c r="E521" s="2">
        <v>36899163</v>
      </c>
      <c r="F521" s="2">
        <v>19071786</v>
      </c>
      <c r="G521" s="2">
        <v>0</v>
      </c>
      <c r="H521" s="2">
        <v>0</v>
      </c>
      <c r="I521" s="2">
        <v>0</v>
      </c>
      <c r="J521" s="2">
        <v>0</v>
      </c>
      <c r="K521" s="2">
        <v>0</v>
      </c>
      <c r="L521" s="2">
        <v>0</v>
      </c>
      <c r="M521" s="2">
        <v>0</v>
      </c>
      <c r="N521" s="2">
        <v>0</v>
      </c>
      <c r="O521" s="2">
        <v>0</v>
      </c>
      <c r="P521" s="2">
        <v>0</v>
      </c>
      <c r="Q521" s="2">
        <v>0</v>
      </c>
      <c r="R521" s="2">
        <v>0</v>
      </c>
      <c r="S521" s="2"/>
      <c r="T521" s="2">
        <v>0</v>
      </c>
      <c r="U521" s="2">
        <v>0</v>
      </c>
      <c r="V521" s="2">
        <v>0</v>
      </c>
      <c r="W521" s="7">
        <v>0</v>
      </c>
      <c r="X521" s="7">
        <v>0</v>
      </c>
      <c r="Y521" s="7">
        <v>0</v>
      </c>
      <c r="AB521" s="7"/>
      <c r="AC521" s="7"/>
      <c r="AD521" s="7"/>
      <c r="AE521" s="7"/>
      <c r="AF521" s="16"/>
      <c r="AG521" s="16"/>
      <c r="AH521" s="16"/>
      <c r="AI521" s="16"/>
    </row>
    <row r="522" spans="1:35" x14ac:dyDescent="0.2">
      <c r="A522" s="5">
        <v>2021</v>
      </c>
      <c r="B522" s="2" t="s">
        <v>626</v>
      </c>
      <c r="C522" s="2" t="s">
        <v>736</v>
      </c>
      <c r="D522" s="2" t="s">
        <v>676</v>
      </c>
      <c r="E522" s="2">
        <v>19911045</v>
      </c>
      <c r="G522" s="2">
        <v>0</v>
      </c>
      <c r="H522" s="2">
        <v>0</v>
      </c>
      <c r="I522" s="2">
        <v>0</v>
      </c>
      <c r="J522" s="2">
        <v>0</v>
      </c>
      <c r="K522" s="2">
        <v>0</v>
      </c>
      <c r="L522" s="2">
        <v>0</v>
      </c>
      <c r="M522" s="2">
        <v>0</v>
      </c>
      <c r="N522" s="2">
        <v>0</v>
      </c>
      <c r="O522" s="2">
        <v>0</v>
      </c>
      <c r="P522" s="2">
        <v>0</v>
      </c>
      <c r="Q522" s="2">
        <v>0</v>
      </c>
      <c r="R522" s="2">
        <v>0</v>
      </c>
      <c r="S522" s="2"/>
      <c r="T522" s="2">
        <v>0</v>
      </c>
      <c r="U522" s="2">
        <v>0</v>
      </c>
      <c r="V522" s="2">
        <v>0</v>
      </c>
      <c r="W522" s="7">
        <v>0</v>
      </c>
      <c r="X522" s="7">
        <v>0</v>
      </c>
      <c r="Y522" s="7">
        <v>0</v>
      </c>
      <c r="AB522" s="7"/>
      <c r="AC522" s="7"/>
      <c r="AD522" s="7"/>
      <c r="AE522" s="7"/>
      <c r="AF522" s="16"/>
      <c r="AG522" s="16"/>
      <c r="AH522" s="16"/>
      <c r="AI522" s="16"/>
    </row>
    <row r="523" spans="1:35" x14ac:dyDescent="0.2">
      <c r="A523" s="5">
        <v>2021</v>
      </c>
      <c r="B523" s="2" t="s">
        <v>626</v>
      </c>
      <c r="C523" s="2" t="s">
        <v>737</v>
      </c>
      <c r="D523" s="2" t="s">
        <v>676</v>
      </c>
      <c r="E523" s="2">
        <v>23749266</v>
      </c>
      <c r="F523" s="2">
        <v>12407079</v>
      </c>
      <c r="G523" s="2">
        <v>0</v>
      </c>
      <c r="H523" s="2">
        <v>0</v>
      </c>
      <c r="I523" s="2">
        <v>0</v>
      </c>
      <c r="J523" s="2">
        <v>0</v>
      </c>
      <c r="K523" s="2">
        <v>0</v>
      </c>
      <c r="L523" s="2">
        <v>0</v>
      </c>
      <c r="M523" s="2">
        <v>0</v>
      </c>
      <c r="N523" s="2">
        <v>0</v>
      </c>
      <c r="O523" s="2">
        <v>0</v>
      </c>
      <c r="P523" s="2">
        <v>0</v>
      </c>
      <c r="Q523" s="2">
        <v>0</v>
      </c>
      <c r="R523" s="2">
        <v>0</v>
      </c>
      <c r="S523" s="2"/>
      <c r="T523" s="2">
        <v>0</v>
      </c>
      <c r="U523" s="2">
        <v>0</v>
      </c>
      <c r="V523" s="2">
        <v>0</v>
      </c>
      <c r="W523" s="7">
        <v>0</v>
      </c>
      <c r="X523" s="7">
        <v>0</v>
      </c>
      <c r="Y523" s="7">
        <v>0</v>
      </c>
      <c r="AB523" s="7"/>
      <c r="AC523" s="7"/>
      <c r="AD523" s="7"/>
      <c r="AE523" s="7"/>
      <c r="AF523" s="16"/>
      <c r="AG523" s="16"/>
      <c r="AH523" s="16"/>
      <c r="AI523" s="16"/>
    </row>
    <row r="524" spans="1:35" x14ac:dyDescent="0.2">
      <c r="A524" s="5">
        <v>2021</v>
      </c>
      <c r="B524" s="2" t="s">
        <v>626</v>
      </c>
      <c r="C524" s="2" t="s">
        <v>630</v>
      </c>
      <c r="D524" s="2" t="s">
        <v>676</v>
      </c>
      <c r="E524" s="2">
        <v>10889558</v>
      </c>
      <c r="G524" s="2">
        <v>0</v>
      </c>
      <c r="H524" s="2">
        <v>0</v>
      </c>
      <c r="I524" s="2">
        <v>0</v>
      </c>
      <c r="J524" s="2">
        <v>0</v>
      </c>
      <c r="K524" s="2">
        <v>0</v>
      </c>
      <c r="L524" s="2">
        <v>0</v>
      </c>
      <c r="M524" s="2">
        <v>0</v>
      </c>
      <c r="N524" s="2">
        <v>0</v>
      </c>
      <c r="O524" s="2">
        <v>0</v>
      </c>
      <c r="P524" s="2">
        <v>0</v>
      </c>
      <c r="Q524" s="2">
        <v>0</v>
      </c>
      <c r="R524" s="2">
        <v>0</v>
      </c>
      <c r="S524" s="2"/>
      <c r="T524" s="2">
        <v>0</v>
      </c>
      <c r="U524" s="2">
        <v>0</v>
      </c>
      <c r="V524" s="2">
        <v>0</v>
      </c>
      <c r="W524" s="7">
        <v>0</v>
      </c>
      <c r="X524" s="7">
        <v>0</v>
      </c>
      <c r="Y524" s="7">
        <v>0</v>
      </c>
      <c r="AB524" s="7"/>
      <c r="AC524" s="7"/>
      <c r="AD524" s="7"/>
      <c r="AE524" s="7"/>
      <c r="AF524" s="16"/>
      <c r="AG524" s="16"/>
      <c r="AH524" s="16"/>
      <c r="AI524" s="16"/>
    </row>
    <row r="525" spans="1:35" x14ac:dyDescent="0.2">
      <c r="A525" s="5">
        <v>2021</v>
      </c>
      <c r="B525" s="2" t="s">
        <v>626</v>
      </c>
      <c r="C525" s="2" t="s">
        <v>738</v>
      </c>
      <c r="D525" s="2" t="s">
        <v>676</v>
      </c>
      <c r="E525" s="2">
        <v>23629519</v>
      </c>
      <c r="F525" s="2">
        <v>9041241</v>
      </c>
      <c r="G525" s="2">
        <v>0</v>
      </c>
      <c r="H525" s="2">
        <v>0</v>
      </c>
      <c r="I525" s="2">
        <v>0</v>
      </c>
      <c r="J525" s="2">
        <v>0</v>
      </c>
      <c r="K525" s="2">
        <v>0</v>
      </c>
      <c r="L525" s="2">
        <v>0</v>
      </c>
      <c r="M525" s="2">
        <v>0</v>
      </c>
      <c r="N525" s="2">
        <v>0</v>
      </c>
      <c r="O525" s="2">
        <v>0</v>
      </c>
      <c r="P525" s="2">
        <v>0</v>
      </c>
      <c r="Q525" s="2">
        <v>0</v>
      </c>
      <c r="R525" s="2">
        <v>0</v>
      </c>
      <c r="S525" s="2"/>
      <c r="T525" s="2">
        <v>0</v>
      </c>
      <c r="U525" s="2">
        <v>0</v>
      </c>
      <c r="V525" s="2">
        <v>0</v>
      </c>
      <c r="W525" s="7">
        <v>0</v>
      </c>
      <c r="X525" s="7">
        <v>0</v>
      </c>
      <c r="Y525" s="7">
        <v>0</v>
      </c>
      <c r="AB525" s="7"/>
      <c r="AC525" s="7"/>
      <c r="AD525" s="7"/>
      <c r="AE525" s="7"/>
      <c r="AF525" s="16"/>
      <c r="AG525" s="16"/>
      <c r="AH525" s="16"/>
      <c r="AI525" s="16"/>
    </row>
    <row r="526" spans="1:35" x14ac:dyDescent="0.2">
      <c r="A526" s="5">
        <v>2021</v>
      </c>
      <c r="B526" s="2" t="s">
        <v>626</v>
      </c>
      <c r="C526" s="2" t="s">
        <v>739</v>
      </c>
      <c r="D526" s="2" t="s">
        <v>676</v>
      </c>
      <c r="E526" s="2">
        <v>37883116</v>
      </c>
      <c r="F526" s="2">
        <v>11226099</v>
      </c>
      <c r="G526" s="2">
        <v>0</v>
      </c>
      <c r="H526" s="2">
        <v>0</v>
      </c>
      <c r="I526" s="2">
        <v>0</v>
      </c>
      <c r="J526" s="2">
        <v>0</v>
      </c>
      <c r="K526" s="2">
        <v>0</v>
      </c>
      <c r="L526" s="2">
        <v>0</v>
      </c>
      <c r="M526" s="2">
        <v>0</v>
      </c>
      <c r="N526" s="2">
        <v>0</v>
      </c>
      <c r="O526" s="2">
        <v>0</v>
      </c>
      <c r="P526" s="2">
        <v>0</v>
      </c>
      <c r="Q526" s="2">
        <v>0</v>
      </c>
      <c r="R526" s="2">
        <v>0</v>
      </c>
      <c r="S526" s="2"/>
      <c r="T526" s="2">
        <v>0</v>
      </c>
      <c r="U526" s="2">
        <v>0</v>
      </c>
      <c r="V526" s="2">
        <v>0</v>
      </c>
      <c r="W526" s="7">
        <v>0</v>
      </c>
      <c r="X526" s="7">
        <v>0</v>
      </c>
      <c r="Y526" s="7">
        <v>0</v>
      </c>
      <c r="AB526" s="7"/>
      <c r="AC526" s="7"/>
      <c r="AD526" s="7"/>
      <c r="AE526" s="7"/>
      <c r="AF526" s="16"/>
      <c r="AG526" s="16"/>
      <c r="AH526" s="16"/>
      <c r="AI526" s="16"/>
    </row>
    <row r="527" spans="1:35" x14ac:dyDescent="0.2">
      <c r="A527" s="5">
        <v>2021</v>
      </c>
      <c r="B527" s="2" t="s">
        <v>626</v>
      </c>
      <c r="C527" s="2" t="s">
        <v>740</v>
      </c>
      <c r="D527" s="2" t="s">
        <v>676</v>
      </c>
      <c r="E527" s="2">
        <v>17999945</v>
      </c>
      <c r="F527" s="2">
        <v>15117328</v>
      </c>
      <c r="G527" s="2">
        <v>0</v>
      </c>
      <c r="H527" s="2">
        <v>0</v>
      </c>
      <c r="I527" s="2">
        <v>0</v>
      </c>
      <c r="J527" s="2">
        <v>0</v>
      </c>
      <c r="K527" s="2">
        <v>0</v>
      </c>
      <c r="L527" s="2">
        <v>0</v>
      </c>
      <c r="M527" s="2">
        <v>0</v>
      </c>
      <c r="N527" s="2">
        <v>0</v>
      </c>
      <c r="O527" s="2">
        <v>0</v>
      </c>
      <c r="P527" s="2">
        <v>0</v>
      </c>
      <c r="Q527" s="2">
        <v>0</v>
      </c>
      <c r="R527" s="2">
        <v>0</v>
      </c>
      <c r="S527" s="2"/>
      <c r="T527" s="2">
        <v>0</v>
      </c>
      <c r="U527" s="2">
        <v>0</v>
      </c>
      <c r="V527" s="2">
        <v>0</v>
      </c>
      <c r="W527" s="7">
        <v>0</v>
      </c>
      <c r="X527" s="7">
        <v>0</v>
      </c>
      <c r="Y527" s="7">
        <v>0</v>
      </c>
      <c r="AB527" s="7"/>
      <c r="AC527" s="7"/>
      <c r="AD527" s="7"/>
      <c r="AE527" s="7"/>
      <c r="AF527" s="16"/>
      <c r="AG527" s="16"/>
      <c r="AH527" s="16"/>
      <c r="AI527" s="16"/>
    </row>
    <row r="528" spans="1:35" x14ac:dyDescent="0.2">
      <c r="A528" s="5">
        <v>2021</v>
      </c>
      <c r="B528" s="2" t="s">
        <v>626</v>
      </c>
      <c r="C528" s="2" t="s">
        <v>741</v>
      </c>
      <c r="D528" s="2" t="s">
        <v>676</v>
      </c>
      <c r="E528" s="2">
        <v>16597024</v>
      </c>
      <c r="F528" s="2">
        <v>9969267</v>
      </c>
      <c r="G528" s="2">
        <v>0</v>
      </c>
      <c r="H528" s="2">
        <v>0</v>
      </c>
      <c r="I528" s="2">
        <v>0</v>
      </c>
      <c r="J528" s="2">
        <v>0</v>
      </c>
      <c r="K528" s="2">
        <v>0</v>
      </c>
      <c r="L528" s="2">
        <v>0</v>
      </c>
      <c r="M528" s="2">
        <v>0</v>
      </c>
      <c r="N528" s="2">
        <v>0</v>
      </c>
      <c r="O528" s="2">
        <v>0</v>
      </c>
      <c r="P528" s="2">
        <v>0</v>
      </c>
      <c r="Q528" s="2">
        <v>0</v>
      </c>
      <c r="R528" s="2">
        <v>0</v>
      </c>
      <c r="S528" s="2"/>
      <c r="T528" s="2">
        <v>0</v>
      </c>
      <c r="U528" s="2">
        <v>0</v>
      </c>
      <c r="V528" s="2">
        <v>0</v>
      </c>
      <c r="W528" s="7">
        <v>0</v>
      </c>
      <c r="X528" s="7">
        <v>0</v>
      </c>
      <c r="Y528" s="7">
        <v>0</v>
      </c>
      <c r="AB528" s="7"/>
      <c r="AC528" s="7"/>
      <c r="AD528" s="7"/>
      <c r="AE528" s="7"/>
      <c r="AF528" s="16"/>
      <c r="AG528" s="16"/>
      <c r="AH528" s="16"/>
      <c r="AI528" s="16"/>
    </row>
    <row r="529" spans="1:35" x14ac:dyDescent="0.2">
      <c r="A529" s="5">
        <v>2021</v>
      </c>
      <c r="B529" s="2" t="s">
        <v>626</v>
      </c>
      <c r="C529" s="2" t="s">
        <v>742</v>
      </c>
      <c r="D529" s="2" t="s">
        <v>676</v>
      </c>
      <c r="E529" s="2">
        <v>13934328</v>
      </c>
      <c r="G529" s="2">
        <v>0</v>
      </c>
      <c r="H529" s="2">
        <v>0</v>
      </c>
      <c r="I529" s="2">
        <v>0</v>
      </c>
      <c r="J529" s="2">
        <v>0</v>
      </c>
      <c r="K529" s="2">
        <v>0</v>
      </c>
      <c r="L529" s="2">
        <v>0</v>
      </c>
      <c r="M529" s="2">
        <v>0</v>
      </c>
      <c r="N529" s="2">
        <v>0</v>
      </c>
      <c r="O529" s="2">
        <v>0</v>
      </c>
      <c r="P529" s="2">
        <v>0</v>
      </c>
      <c r="Q529" s="2">
        <v>0</v>
      </c>
      <c r="R529" s="2">
        <v>0</v>
      </c>
      <c r="S529" s="2"/>
      <c r="T529" s="2">
        <v>0</v>
      </c>
      <c r="U529" s="2">
        <v>0</v>
      </c>
      <c r="V529" s="2">
        <v>0</v>
      </c>
      <c r="W529" s="7">
        <v>0</v>
      </c>
      <c r="X529" s="7">
        <v>0</v>
      </c>
      <c r="Y529" s="7">
        <v>0</v>
      </c>
      <c r="AB529" s="7"/>
      <c r="AC529" s="7"/>
      <c r="AD529" s="7"/>
      <c r="AE529" s="7"/>
      <c r="AF529" s="16"/>
      <c r="AG529" s="16"/>
      <c r="AH529" s="16"/>
      <c r="AI529" s="16"/>
    </row>
    <row r="530" spans="1:35" x14ac:dyDescent="0.2">
      <c r="A530" s="5">
        <v>2021</v>
      </c>
      <c r="B530" s="2" t="s">
        <v>626</v>
      </c>
      <c r="C530" s="2" t="s">
        <v>743</v>
      </c>
      <c r="D530" s="2" t="s">
        <v>676</v>
      </c>
      <c r="E530" s="2">
        <v>18204011</v>
      </c>
      <c r="F530" s="2">
        <v>7514992</v>
      </c>
      <c r="G530" s="2">
        <v>0</v>
      </c>
      <c r="H530" s="2">
        <v>0</v>
      </c>
      <c r="I530" s="2">
        <v>0</v>
      </c>
      <c r="J530" s="2">
        <v>0</v>
      </c>
      <c r="K530" s="2">
        <v>0</v>
      </c>
      <c r="L530" s="2">
        <v>0</v>
      </c>
      <c r="M530" s="2">
        <v>0</v>
      </c>
      <c r="N530" s="2">
        <v>0</v>
      </c>
      <c r="O530" s="2">
        <v>0</v>
      </c>
      <c r="P530" s="2">
        <v>0</v>
      </c>
      <c r="Q530" s="2">
        <v>0</v>
      </c>
      <c r="R530" s="2">
        <v>0</v>
      </c>
      <c r="S530" s="2"/>
      <c r="T530" s="2">
        <v>0</v>
      </c>
      <c r="U530" s="2">
        <v>0</v>
      </c>
      <c r="V530" s="2">
        <v>0</v>
      </c>
      <c r="W530" s="7">
        <v>0</v>
      </c>
      <c r="X530" s="7">
        <v>0</v>
      </c>
      <c r="Y530" s="7">
        <v>0</v>
      </c>
      <c r="AB530" s="7"/>
      <c r="AC530" s="7"/>
      <c r="AD530" s="7"/>
      <c r="AE530" s="7"/>
      <c r="AF530" s="16"/>
      <c r="AG530" s="16"/>
      <c r="AH530" s="16"/>
      <c r="AI530" s="16"/>
    </row>
    <row r="531" spans="1:35" x14ac:dyDescent="0.2">
      <c r="A531" s="5">
        <v>2021</v>
      </c>
      <c r="B531" s="2" t="s">
        <v>626</v>
      </c>
      <c r="C531" s="2" t="s">
        <v>744</v>
      </c>
      <c r="D531" s="2" t="s">
        <v>676</v>
      </c>
      <c r="E531" s="2">
        <v>21418632</v>
      </c>
      <c r="F531" s="2">
        <v>9705471</v>
      </c>
      <c r="G531" s="2">
        <v>0</v>
      </c>
      <c r="H531" s="2">
        <v>0</v>
      </c>
      <c r="I531" s="2">
        <v>0</v>
      </c>
      <c r="J531" s="2">
        <v>0</v>
      </c>
      <c r="K531" s="2">
        <v>0</v>
      </c>
      <c r="L531" s="2">
        <v>0</v>
      </c>
      <c r="M531" s="2">
        <v>0</v>
      </c>
      <c r="N531" s="2">
        <v>0</v>
      </c>
      <c r="O531" s="2">
        <v>0</v>
      </c>
      <c r="P531" s="2">
        <v>0</v>
      </c>
      <c r="Q531" s="2">
        <v>0</v>
      </c>
      <c r="R531" s="2">
        <v>0</v>
      </c>
      <c r="S531" s="2"/>
      <c r="T531" s="2">
        <v>0</v>
      </c>
      <c r="U531" s="2">
        <v>0</v>
      </c>
      <c r="V531" s="2">
        <v>0</v>
      </c>
      <c r="W531" s="7">
        <v>0</v>
      </c>
      <c r="X531" s="7">
        <v>0</v>
      </c>
      <c r="Y531" s="7">
        <v>0</v>
      </c>
      <c r="AB531" s="7"/>
      <c r="AC531" s="7"/>
      <c r="AD531" s="7"/>
      <c r="AE531" s="7"/>
      <c r="AF531" s="16"/>
      <c r="AG531" s="16"/>
      <c r="AH531" s="16"/>
      <c r="AI531" s="16"/>
    </row>
    <row r="532" spans="1:35" x14ac:dyDescent="0.2">
      <c r="A532" s="5">
        <v>2021</v>
      </c>
      <c r="B532" s="2" t="s">
        <v>626</v>
      </c>
      <c r="C532" s="2" t="s">
        <v>745</v>
      </c>
      <c r="D532" s="2" t="s">
        <v>676</v>
      </c>
      <c r="E532" s="2">
        <v>17510594</v>
      </c>
      <c r="F532" s="2">
        <v>6497478</v>
      </c>
      <c r="G532" s="2">
        <v>0</v>
      </c>
      <c r="H532" s="2">
        <v>0</v>
      </c>
      <c r="I532" s="2">
        <v>0</v>
      </c>
      <c r="J532" s="2">
        <v>0</v>
      </c>
      <c r="K532" s="2">
        <v>0</v>
      </c>
      <c r="L532" s="2">
        <v>0</v>
      </c>
      <c r="M532" s="2">
        <v>0</v>
      </c>
      <c r="N532" s="2">
        <v>0</v>
      </c>
      <c r="O532" s="2">
        <v>0</v>
      </c>
      <c r="P532" s="2">
        <v>0</v>
      </c>
      <c r="Q532" s="2">
        <v>0</v>
      </c>
      <c r="R532" s="2">
        <v>0</v>
      </c>
      <c r="S532" s="2"/>
      <c r="T532" s="2">
        <v>0</v>
      </c>
      <c r="U532" s="2">
        <v>0</v>
      </c>
      <c r="V532" s="2">
        <v>0</v>
      </c>
      <c r="W532" s="7">
        <v>0</v>
      </c>
      <c r="X532" s="7">
        <v>0</v>
      </c>
      <c r="Y532" s="7">
        <v>0</v>
      </c>
      <c r="AB532" s="7"/>
      <c r="AC532" s="7"/>
      <c r="AD532" s="7"/>
      <c r="AE532" s="7"/>
      <c r="AF532" s="16"/>
      <c r="AG532" s="16"/>
      <c r="AH532" s="16"/>
      <c r="AI532" s="16"/>
    </row>
    <row r="533" spans="1:35" x14ac:dyDescent="0.2">
      <c r="A533" s="5">
        <v>2021</v>
      </c>
      <c r="B533" s="2" t="s">
        <v>626</v>
      </c>
      <c r="C533" s="2" t="s">
        <v>748</v>
      </c>
      <c r="D533" s="2" t="s">
        <v>676</v>
      </c>
      <c r="E533" s="2">
        <v>23114486</v>
      </c>
      <c r="F533" s="2">
        <v>8624935</v>
      </c>
      <c r="G533" s="2">
        <v>0</v>
      </c>
      <c r="H533" s="2">
        <v>0</v>
      </c>
      <c r="I533" s="2">
        <v>0</v>
      </c>
      <c r="J533" s="2">
        <v>0</v>
      </c>
      <c r="K533" s="2">
        <v>0</v>
      </c>
      <c r="L533" s="2">
        <v>0</v>
      </c>
      <c r="M533" s="2">
        <v>0</v>
      </c>
      <c r="N533" s="2">
        <v>0</v>
      </c>
      <c r="O533" s="2">
        <v>0</v>
      </c>
      <c r="P533" s="2">
        <v>0</v>
      </c>
      <c r="Q533" s="2">
        <v>0</v>
      </c>
      <c r="R533" s="2">
        <v>0</v>
      </c>
      <c r="S533" s="2"/>
      <c r="T533" s="2">
        <v>0</v>
      </c>
      <c r="U533" s="2">
        <v>0</v>
      </c>
      <c r="V533" s="2">
        <v>0</v>
      </c>
      <c r="W533" s="7">
        <v>0</v>
      </c>
      <c r="X533" s="7">
        <v>0</v>
      </c>
      <c r="Y533" s="7">
        <v>0</v>
      </c>
      <c r="AB533" s="7"/>
      <c r="AC533" s="7"/>
      <c r="AD533" s="7"/>
      <c r="AE533" s="7"/>
      <c r="AF533" s="16"/>
      <c r="AG533" s="16"/>
      <c r="AH533" s="16"/>
      <c r="AI533" s="16"/>
    </row>
    <row r="534" spans="1:35" x14ac:dyDescent="0.2">
      <c r="A534" s="5">
        <v>2021</v>
      </c>
      <c r="B534" s="2" t="s">
        <v>746</v>
      </c>
      <c r="C534" s="2" t="s">
        <v>725</v>
      </c>
      <c r="D534" s="2" t="s">
        <v>679</v>
      </c>
      <c r="E534" s="2">
        <v>0</v>
      </c>
      <c r="F534" s="2">
        <v>1400000</v>
      </c>
      <c r="G534" s="2">
        <v>0</v>
      </c>
      <c r="H534" s="2">
        <v>0</v>
      </c>
      <c r="I534" s="2">
        <v>0</v>
      </c>
      <c r="J534" s="2">
        <v>0</v>
      </c>
      <c r="K534" s="2">
        <v>0</v>
      </c>
      <c r="L534" s="2">
        <v>0</v>
      </c>
      <c r="M534" s="2">
        <v>0</v>
      </c>
      <c r="N534" s="2">
        <v>0</v>
      </c>
      <c r="O534" s="2">
        <v>0</v>
      </c>
      <c r="P534" s="2">
        <v>0</v>
      </c>
      <c r="Q534" s="2">
        <v>0</v>
      </c>
      <c r="R534" s="2">
        <v>0</v>
      </c>
      <c r="S534" s="2"/>
      <c r="T534" s="2">
        <v>0</v>
      </c>
      <c r="U534" s="2">
        <v>0</v>
      </c>
      <c r="V534" s="2">
        <v>0</v>
      </c>
      <c r="W534" s="7">
        <v>0</v>
      </c>
      <c r="X534" s="7">
        <v>0</v>
      </c>
      <c r="Y534" s="7">
        <v>0</v>
      </c>
      <c r="AB534" s="7"/>
      <c r="AC534" s="7"/>
      <c r="AD534" s="7"/>
      <c r="AE534" s="7"/>
      <c r="AF534" s="16"/>
      <c r="AG534" s="16"/>
      <c r="AH534" s="16"/>
      <c r="AI534" s="16"/>
    </row>
    <row r="535" spans="1:35" x14ac:dyDescent="0.2">
      <c r="A535" s="5">
        <v>2021</v>
      </c>
      <c r="B535" s="2" t="s">
        <v>746</v>
      </c>
      <c r="C535" s="2" t="s">
        <v>726</v>
      </c>
      <c r="D535" s="2" t="s">
        <v>679</v>
      </c>
      <c r="E535" s="2">
        <v>0</v>
      </c>
      <c r="F535" s="2">
        <v>2106670</v>
      </c>
      <c r="G535" s="2">
        <v>0</v>
      </c>
      <c r="H535" s="2">
        <v>0</v>
      </c>
      <c r="I535" s="2">
        <v>0</v>
      </c>
      <c r="J535" s="2">
        <v>0</v>
      </c>
      <c r="K535" s="2">
        <v>0</v>
      </c>
      <c r="L535" s="2">
        <v>0</v>
      </c>
      <c r="M535" s="2">
        <v>0</v>
      </c>
      <c r="N535" s="2">
        <v>0</v>
      </c>
      <c r="O535" s="2">
        <v>0</v>
      </c>
      <c r="P535" s="2">
        <v>0</v>
      </c>
      <c r="Q535" s="2">
        <v>0</v>
      </c>
      <c r="R535" s="2">
        <v>0</v>
      </c>
      <c r="S535" s="2"/>
      <c r="T535" s="2">
        <v>0</v>
      </c>
      <c r="U535" s="2">
        <v>0</v>
      </c>
      <c r="V535" s="2">
        <v>0</v>
      </c>
      <c r="W535" s="7">
        <v>0</v>
      </c>
      <c r="X535" s="7">
        <v>0</v>
      </c>
      <c r="Y535" s="7">
        <v>0</v>
      </c>
      <c r="AB535" s="7"/>
      <c r="AC535" s="7"/>
      <c r="AD535" s="7"/>
      <c r="AE535" s="7"/>
      <c r="AF535" s="16"/>
      <c r="AG535" s="16"/>
      <c r="AH535" s="16"/>
      <c r="AI535" s="16"/>
    </row>
    <row r="536" spans="1:35" x14ac:dyDescent="0.2">
      <c r="A536" s="5">
        <v>2021</v>
      </c>
      <c r="B536" s="2" t="s">
        <v>746</v>
      </c>
      <c r="C536" s="2" t="s">
        <v>727</v>
      </c>
      <c r="D536" s="2" t="s">
        <v>679</v>
      </c>
      <c r="E536" s="2">
        <v>0</v>
      </c>
      <c r="F536" s="2">
        <v>3405250</v>
      </c>
      <c r="G536" s="2">
        <v>0</v>
      </c>
      <c r="H536" s="2">
        <v>0</v>
      </c>
      <c r="I536" s="2">
        <v>0</v>
      </c>
      <c r="J536" s="2">
        <v>0</v>
      </c>
      <c r="K536" s="2">
        <v>0</v>
      </c>
      <c r="L536" s="2">
        <v>0</v>
      </c>
      <c r="M536" s="2">
        <v>0</v>
      </c>
      <c r="N536" s="2">
        <v>0</v>
      </c>
      <c r="O536" s="2">
        <v>0</v>
      </c>
      <c r="P536" s="2">
        <v>0</v>
      </c>
      <c r="Q536" s="2">
        <v>0</v>
      </c>
      <c r="R536" s="2">
        <v>0</v>
      </c>
      <c r="S536" s="2"/>
      <c r="T536" s="2">
        <v>0</v>
      </c>
      <c r="U536" s="2">
        <v>0</v>
      </c>
      <c r="V536" s="2">
        <v>0</v>
      </c>
      <c r="W536" s="7">
        <v>0</v>
      </c>
      <c r="X536" s="7">
        <v>0</v>
      </c>
      <c r="Y536" s="7">
        <v>0</v>
      </c>
      <c r="AB536" s="7"/>
      <c r="AC536" s="7"/>
      <c r="AD536" s="7"/>
      <c r="AE536" s="7"/>
      <c r="AF536" s="16"/>
      <c r="AG536" s="16"/>
      <c r="AH536" s="16"/>
      <c r="AI536" s="16"/>
    </row>
    <row r="537" spans="1:35" x14ac:dyDescent="0.2">
      <c r="A537" s="5">
        <v>2021</v>
      </c>
      <c r="B537" s="2" t="s">
        <v>746</v>
      </c>
      <c r="C537" s="2" t="s">
        <v>394</v>
      </c>
      <c r="D537" s="2" t="s">
        <v>679</v>
      </c>
      <c r="E537" s="2">
        <v>0</v>
      </c>
      <c r="F537" s="2">
        <v>1200000</v>
      </c>
      <c r="G537" s="2">
        <v>0</v>
      </c>
      <c r="H537" s="2">
        <v>0</v>
      </c>
      <c r="I537" s="2">
        <v>0</v>
      </c>
      <c r="J537" s="2">
        <v>0</v>
      </c>
      <c r="K537" s="2">
        <v>0</v>
      </c>
      <c r="L537" s="2">
        <v>0</v>
      </c>
      <c r="M537" s="2">
        <v>0</v>
      </c>
      <c r="N537" s="2">
        <v>0</v>
      </c>
      <c r="O537" s="2">
        <v>0</v>
      </c>
      <c r="P537" s="2">
        <v>0</v>
      </c>
      <c r="Q537" s="2">
        <v>0</v>
      </c>
      <c r="R537" s="2">
        <v>0</v>
      </c>
      <c r="S537" s="2"/>
      <c r="T537" s="2">
        <v>0</v>
      </c>
      <c r="U537" s="2">
        <v>0</v>
      </c>
      <c r="V537" s="2">
        <v>0</v>
      </c>
      <c r="W537" s="7">
        <v>0</v>
      </c>
      <c r="X537" s="7">
        <v>0</v>
      </c>
      <c r="Y537" s="7">
        <v>0</v>
      </c>
      <c r="AB537" s="7"/>
      <c r="AC537" s="7"/>
      <c r="AD537" s="7"/>
      <c r="AE537" s="7"/>
      <c r="AF537" s="16"/>
      <c r="AG537" s="16"/>
      <c r="AH537" s="16"/>
      <c r="AI537" s="16"/>
    </row>
    <row r="538" spans="1:35" x14ac:dyDescent="0.2">
      <c r="A538" s="5">
        <v>2021</v>
      </c>
      <c r="B538" s="2" t="s">
        <v>746</v>
      </c>
      <c r="C538" s="2" t="s">
        <v>395</v>
      </c>
      <c r="D538" s="2" t="s">
        <v>679</v>
      </c>
      <c r="E538" s="2">
        <v>0</v>
      </c>
      <c r="F538" s="2">
        <v>786000</v>
      </c>
      <c r="G538" s="2">
        <v>0</v>
      </c>
      <c r="H538" s="2">
        <v>0</v>
      </c>
      <c r="I538" s="2">
        <v>0</v>
      </c>
      <c r="J538" s="2">
        <v>0</v>
      </c>
      <c r="K538" s="2">
        <v>0</v>
      </c>
      <c r="L538" s="2">
        <v>0</v>
      </c>
      <c r="M538" s="2">
        <v>0</v>
      </c>
      <c r="N538" s="2">
        <v>0</v>
      </c>
      <c r="O538" s="2">
        <v>0</v>
      </c>
      <c r="P538" s="2">
        <v>0</v>
      </c>
      <c r="Q538" s="2">
        <v>0</v>
      </c>
      <c r="R538" s="2">
        <v>0</v>
      </c>
      <c r="S538" s="2"/>
      <c r="T538" s="2">
        <v>0</v>
      </c>
      <c r="U538" s="2">
        <v>0</v>
      </c>
      <c r="V538" s="2">
        <v>0</v>
      </c>
      <c r="W538" s="7">
        <v>0</v>
      </c>
      <c r="X538" s="7">
        <v>0</v>
      </c>
      <c r="Y538" s="7">
        <v>0</v>
      </c>
      <c r="AB538" s="7"/>
      <c r="AC538" s="7"/>
      <c r="AD538" s="7"/>
      <c r="AE538" s="7"/>
      <c r="AF538" s="16"/>
      <c r="AG538" s="16"/>
      <c r="AH538" s="16"/>
      <c r="AI538" s="16"/>
    </row>
    <row r="539" spans="1:35" x14ac:dyDescent="0.2">
      <c r="A539" s="5">
        <v>2021</v>
      </c>
      <c r="B539" s="2" t="s">
        <v>746</v>
      </c>
      <c r="C539" s="2" t="s">
        <v>747</v>
      </c>
      <c r="D539" s="2" t="s">
        <v>679</v>
      </c>
      <c r="E539" s="2">
        <v>0</v>
      </c>
      <c r="F539" s="2">
        <v>2842500</v>
      </c>
      <c r="G539" s="2">
        <v>0</v>
      </c>
      <c r="H539" s="2">
        <v>0</v>
      </c>
      <c r="I539" s="2">
        <v>0</v>
      </c>
      <c r="J539" s="2">
        <v>0</v>
      </c>
      <c r="K539" s="2">
        <v>0</v>
      </c>
      <c r="L539" s="2">
        <v>0</v>
      </c>
      <c r="M539" s="2">
        <v>0</v>
      </c>
      <c r="N539" s="2">
        <v>0</v>
      </c>
      <c r="O539" s="2">
        <v>0</v>
      </c>
      <c r="P539" s="2">
        <v>0</v>
      </c>
      <c r="Q539" s="2">
        <v>0</v>
      </c>
      <c r="R539" s="2">
        <v>0</v>
      </c>
      <c r="S539" s="2"/>
      <c r="T539" s="2">
        <v>0</v>
      </c>
      <c r="U539" s="2">
        <v>0</v>
      </c>
      <c r="V539" s="2">
        <v>0</v>
      </c>
      <c r="W539" s="7">
        <v>0</v>
      </c>
      <c r="X539" s="7">
        <v>0</v>
      </c>
      <c r="Y539" s="7">
        <v>0</v>
      </c>
      <c r="AB539" s="7"/>
      <c r="AC539" s="7"/>
      <c r="AD539" s="7"/>
      <c r="AE539" s="7"/>
      <c r="AF539" s="16"/>
      <c r="AG539" s="16"/>
      <c r="AH539" s="16"/>
      <c r="AI539" s="16"/>
    </row>
    <row r="540" spans="1:35" x14ac:dyDescent="0.2">
      <c r="A540" s="5">
        <v>2021</v>
      </c>
      <c r="B540" s="2" t="s">
        <v>746</v>
      </c>
      <c r="C540" s="2" t="s">
        <v>728</v>
      </c>
      <c r="D540" s="2" t="s">
        <v>679</v>
      </c>
      <c r="E540" s="2">
        <v>0</v>
      </c>
      <c r="F540" s="2">
        <v>1872000</v>
      </c>
      <c r="G540" s="2">
        <v>0</v>
      </c>
      <c r="H540" s="2">
        <v>0</v>
      </c>
      <c r="I540" s="2">
        <v>0</v>
      </c>
      <c r="J540" s="2">
        <v>0</v>
      </c>
      <c r="K540" s="2">
        <v>0</v>
      </c>
      <c r="L540" s="2">
        <v>0</v>
      </c>
      <c r="M540" s="2">
        <v>0</v>
      </c>
      <c r="N540" s="2">
        <v>0</v>
      </c>
      <c r="O540" s="2">
        <v>0</v>
      </c>
      <c r="P540" s="2">
        <v>0</v>
      </c>
      <c r="Q540" s="2">
        <v>0</v>
      </c>
      <c r="R540" s="2">
        <v>0</v>
      </c>
      <c r="S540" s="2"/>
      <c r="T540" s="2">
        <v>0</v>
      </c>
      <c r="U540" s="2">
        <v>0</v>
      </c>
      <c r="V540" s="2">
        <v>0</v>
      </c>
      <c r="W540" s="7">
        <v>0</v>
      </c>
      <c r="X540" s="7">
        <v>0</v>
      </c>
      <c r="Y540" s="7">
        <v>0</v>
      </c>
      <c r="AB540" s="7"/>
      <c r="AC540" s="7"/>
      <c r="AD540" s="7"/>
      <c r="AE540" s="7"/>
      <c r="AF540" s="16"/>
      <c r="AG540" s="16"/>
      <c r="AH540" s="16"/>
      <c r="AI540" s="16"/>
    </row>
    <row r="541" spans="1:35" x14ac:dyDescent="0.2">
      <c r="A541" s="5">
        <v>2021</v>
      </c>
      <c r="B541" s="2" t="s">
        <v>746</v>
      </c>
      <c r="C541" s="2" t="s">
        <v>398</v>
      </c>
      <c r="D541" s="2" t="s">
        <v>679</v>
      </c>
      <c r="E541" s="2">
        <v>0</v>
      </c>
      <c r="F541" s="2">
        <v>1195000</v>
      </c>
      <c r="G541" s="2">
        <v>0</v>
      </c>
      <c r="H541" s="2">
        <v>0</v>
      </c>
      <c r="I541" s="2">
        <v>0</v>
      </c>
      <c r="J541" s="2">
        <v>0</v>
      </c>
      <c r="K541" s="2">
        <v>0</v>
      </c>
      <c r="L541" s="2">
        <v>0</v>
      </c>
      <c r="M541" s="2">
        <v>0</v>
      </c>
      <c r="N541" s="2">
        <v>0</v>
      </c>
      <c r="O541" s="2">
        <v>0</v>
      </c>
      <c r="P541" s="2">
        <v>0</v>
      </c>
      <c r="Q541" s="2">
        <v>0</v>
      </c>
      <c r="R541" s="2">
        <v>0</v>
      </c>
      <c r="S541" s="2"/>
      <c r="T541" s="2">
        <v>0</v>
      </c>
      <c r="U541" s="2">
        <v>0</v>
      </c>
      <c r="V541" s="2">
        <v>0</v>
      </c>
      <c r="W541" s="7">
        <v>0</v>
      </c>
      <c r="X541" s="7">
        <v>0</v>
      </c>
      <c r="Y541" s="7">
        <v>0</v>
      </c>
      <c r="AB541" s="7"/>
      <c r="AC541" s="7"/>
      <c r="AD541" s="7"/>
      <c r="AE541" s="7"/>
      <c r="AF541" s="16"/>
      <c r="AG541" s="16"/>
      <c r="AH541" s="16"/>
      <c r="AI541" s="16"/>
    </row>
    <row r="542" spans="1:35" x14ac:dyDescent="0.2">
      <c r="A542" s="5">
        <v>2021</v>
      </c>
      <c r="B542" s="2" t="s">
        <v>746</v>
      </c>
      <c r="C542" s="2" t="s">
        <v>729</v>
      </c>
      <c r="D542" s="2" t="s">
        <v>679</v>
      </c>
      <c r="E542" s="2">
        <v>0</v>
      </c>
      <c r="F542" s="2">
        <v>2052500</v>
      </c>
      <c r="G542" s="2">
        <v>0</v>
      </c>
      <c r="H542" s="2">
        <v>0</v>
      </c>
      <c r="I542" s="2">
        <v>0</v>
      </c>
      <c r="J542" s="2">
        <v>0</v>
      </c>
      <c r="K542" s="2">
        <v>0</v>
      </c>
      <c r="L542" s="2">
        <v>0</v>
      </c>
      <c r="M542" s="2">
        <v>0</v>
      </c>
      <c r="N542" s="2">
        <v>0</v>
      </c>
      <c r="O542" s="2">
        <v>0</v>
      </c>
      <c r="P542" s="2">
        <v>0</v>
      </c>
      <c r="Q542" s="2">
        <v>0</v>
      </c>
      <c r="R542" s="2">
        <v>0</v>
      </c>
      <c r="S542" s="2"/>
      <c r="T542" s="2">
        <v>0</v>
      </c>
      <c r="U542" s="2">
        <v>0</v>
      </c>
      <c r="V542" s="2">
        <v>0</v>
      </c>
      <c r="W542" s="7">
        <v>0</v>
      </c>
      <c r="X542" s="7">
        <v>0</v>
      </c>
      <c r="Y542" s="7">
        <v>0</v>
      </c>
      <c r="AB542" s="7"/>
      <c r="AC542" s="7"/>
      <c r="AD542" s="7"/>
      <c r="AE542" s="7"/>
      <c r="AF542" s="16"/>
      <c r="AG542" s="16"/>
      <c r="AH542" s="16"/>
      <c r="AI542" s="16"/>
    </row>
    <row r="543" spans="1:35" x14ac:dyDescent="0.2">
      <c r="A543" s="5">
        <v>2021</v>
      </c>
      <c r="B543" s="2" t="s">
        <v>746</v>
      </c>
      <c r="C543" s="2" t="s">
        <v>730</v>
      </c>
      <c r="D543" s="2" t="s">
        <v>679</v>
      </c>
      <c r="E543" s="2">
        <v>0</v>
      </c>
      <c r="F543" s="2">
        <v>1632000</v>
      </c>
      <c r="G543" s="2">
        <v>0</v>
      </c>
      <c r="H543" s="2">
        <v>0</v>
      </c>
      <c r="I543" s="2">
        <v>0</v>
      </c>
      <c r="J543" s="2">
        <v>0</v>
      </c>
      <c r="K543" s="2">
        <v>0</v>
      </c>
      <c r="L543" s="2">
        <v>0</v>
      </c>
      <c r="M543" s="2">
        <v>0</v>
      </c>
      <c r="N543" s="2">
        <v>0</v>
      </c>
      <c r="O543" s="2">
        <v>0</v>
      </c>
      <c r="P543" s="2">
        <v>0</v>
      </c>
      <c r="Q543" s="2">
        <v>0</v>
      </c>
      <c r="R543" s="2">
        <v>0</v>
      </c>
      <c r="S543" s="2"/>
      <c r="T543" s="2">
        <v>0</v>
      </c>
      <c r="U543" s="2">
        <v>0</v>
      </c>
      <c r="V543" s="2">
        <v>0</v>
      </c>
      <c r="W543" s="7">
        <v>0</v>
      </c>
      <c r="X543" s="7">
        <v>0</v>
      </c>
      <c r="Y543" s="7">
        <v>0</v>
      </c>
      <c r="AB543" s="7"/>
      <c r="AC543" s="7"/>
      <c r="AD543" s="7"/>
      <c r="AE543" s="7"/>
      <c r="AF543" s="16"/>
      <c r="AG543" s="16"/>
      <c r="AH543" s="16"/>
      <c r="AI543" s="16"/>
    </row>
    <row r="544" spans="1:35" x14ac:dyDescent="0.2">
      <c r="A544" s="5">
        <v>2021</v>
      </c>
      <c r="B544" s="2" t="s">
        <v>746</v>
      </c>
      <c r="C544" s="2" t="s">
        <v>401</v>
      </c>
      <c r="D544" s="2" t="s">
        <v>679</v>
      </c>
      <c r="E544" s="2">
        <v>0</v>
      </c>
      <c r="F544" s="2">
        <v>427000</v>
      </c>
      <c r="G544" s="2">
        <v>0</v>
      </c>
      <c r="H544" s="2">
        <v>0</v>
      </c>
      <c r="I544" s="2">
        <v>0</v>
      </c>
      <c r="J544" s="2">
        <v>0</v>
      </c>
      <c r="K544" s="2">
        <v>0</v>
      </c>
      <c r="L544" s="2">
        <v>0</v>
      </c>
      <c r="M544" s="2">
        <v>0</v>
      </c>
      <c r="N544" s="2">
        <v>0</v>
      </c>
      <c r="O544" s="2">
        <v>0</v>
      </c>
      <c r="P544" s="2">
        <v>0</v>
      </c>
      <c r="Q544" s="2">
        <v>0</v>
      </c>
      <c r="R544" s="2">
        <v>0</v>
      </c>
      <c r="S544" s="2"/>
      <c r="T544" s="2">
        <v>0</v>
      </c>
      <c r="U544" s="2">
        <v>0</v>
      </c>
      <c r="V544" s="2">
        <v>0</v>
      </c>
      <c r="W544" s="7">
        <v>0</v>
      </c>
      <c r="X544" s="7">
        <v>0</v>
      </c>
      <c r="Y544" s="7">
        <v>0</v>
      </c>
      <c r="AB544" s="7"/>
      <c r="AC544" s="7"/>
      <c r="AD544" s="7"/>
      <c r="AE544" s="7"/>
      <c r="AF544" s="16"/>
      <c r="AG544" s="16"/>
      <c r="AH544" s="16"/>
      <c r="AI544" s="16"/>
    </row>
    <row r="545" spans="1:35" x14ac:dyDescent="0.2">
      <c r="A545" s="5">
        <v>2021</v>
      </c>
      <c r="B545" s="2" t="s">
        <v>746</v>
      </c>
      <c r="C545" s="2" t="s">
        <v>731</v>
      </c>
      <c r="D545" s="2" t="s">
        <v>679</v>
      </c>
      <c r="E545" s="2">
        <v>0</v>
      </c>
      <c r="F545" s="2">
        <v>1315000</v>
      </c>
      <c r="G545" s="2">
        <v>0</v>
      </c>
      <c r="H545" s="2">
        <v>0</v>
      </c>
      <c r="I545" s="2">
        <v>0</v>
      </c>
      <c r="J545" s="2">
        <v>0</v>
      </c>
      <c r="K545" s="2">
        <v>0</v>
      </c>
      <c r="L545" s="2">
        <v>0</v>
      </c>
      <c r="M545" s="2">
        <v>0</v>
      </c>
      <c r="N545" s="2">
        <v>0</v>
      </c>
      <c r="O545" s="2">
        <v>0</v>
      </c>
      <c r="P545" s="2">
        <v>0</v>
      </c>
      <c r="Q545" s="2">
        <v>0</v>
      </c>
      <c r="R545" s="2">
        <v>0</v>
      </c>
      <c r="S545" s="2"/>
      <c r="T545" s="2">
        <v>0</v>
      </c>
      <c r="U545" s="2">
        <v>0</v>
      </c>
      <c r="V545" s="2">
        <v>0</v>
      </c>
      <c r="W545" s="7">
        <v>0</v>
      </c>
      <c r="X545" s="7">
        <v>0</v>
      </c>
      <c r="Y545" s="7">
        <v>0</v>
      </c>
      <c r="AB545" s="7"/>
      <c r="AC545" s="7"/>
      <c r="AD545" s="7"/>
      <c r="AE545" s="7"/>
      <c r="AF545" s="16"/>
      <c r="AG545" s="16"/>
      <c r="AH545" s="16"/>
      <c r="AI545" s="16"/>
    </row>
    <row r="546" spans="1:35" x14ac:dyDescent="0.2">
      <c r="A546" s="5">
        <v>2021</v>
      </c>
      <c r="B546" s="2" t="s">
        <v>746</v>
      </c>
      <c r="C546" s="2" t="s">
        <v>732</v>
      </c>
      <c r="D546" s="2" t="s">
        <v>679</v>
      </c>
      <c r="E546" s="2">
        <v>0</v>
      </c>
      <c r="F546" s="2">
        <v>1932000</v>
      </c>
      <c r="G546" s="2">
        <v>0</v>
      </c>
      <c r="H546" s="2">
        <v>0</v>
      </c>
      <c r="I546" s="2">
        <v>0</v>
      </c>
      <c r="J546" s="2">
        <v>0</v>
      </c>
      <c r="K546" s="2">
        <v>0</v>
      </c>
      <c r="L546" s="2">
        <v>0</v>
      </c>
      <c r="M546" s="2">
        <v>0</v>
      </c>
      <c r="N546" s="2">
        <v>0</v>
      </c>
      <c r="O546" s="2">
        <v>0</v>
      </c>
      <c r="P546" s="2">
        <v>0</v>
      </c>
      <c r="Q546" s="2">
        <v>0</v>
      </c>
      <c r="R546" s="2">
        <v>0</v>
      </c>
      <c r="S546" s="2"/>
      <c r="T546" s="2">
        <v>0</v>
      </c>
      <c r="U546" s="2">
        <v>0</v>
      </c>
      <c r="V546" s="2">
        <v>0</v>
      </c>
      <c r="W546" s="7">
        <v>0</v>
      </c>
      <c r="X546" s="7">
        <v>0</v>
      </c>
      <c r="Y546" s="7">
        <v>0</v>
      </c>
      <c r="AB546" s="7"/>
      <c r="AC546" s="7"/>
      <c r="AD546" s="7"/>
      <c r="AE546" s="7"/>
      <c r="AF546" s="16"/>
      <c r="AG546" s="16"/>
      <c r="AH546" s="16"/>
      <c r="AI546" s="16"/>
    </row>
    <row r="547" spans="1:35" x14ac:dyDescent="0.2">
      <c r="A547" s="5">
        <v>2021</v>
      </c>
      <c r="B547" s="2" t="s">
        <v>746</v>
      </c>
      <c r="C547" s="2" t="s">
        <v>733</v>
      </c>
      <c r="D547" s="2" t="s">
        <v>679</v>
      </c>
      <c r="E547" s="2">
        <v>0</v>
      </c>
      <c r="F547" s="2">
        <v>1735200</v>
      </c>
      <c r="G547" s="2">
        <v>0</v>
      </c>
      <c r="H547" s="2">
        <v>0</v>
      </c>
      <c r="I547" s="2">
        <v>0</v>
      </c>
      <c r="J547" s="2">
        <v>0</v>
      </c>
      <c r="K547" s="2">
        <v>0</v>
      </c>
      <c r="L547" s="2">
        <v>0</v>
      </c>
      <c r="M547" s="2">
        <v>0</v>
      </c>
      <c r="N547" s="2">
        <v>0</v>
      </c>
      <c r="O547" s="2">
        <v>0</v>
      </c>
      <c r="P547" s="2">
        <v>0</v>
      </c>
      <c r="Q547" s="2">
        <v>0</v>
      </c>
      <c r="R547" s="2">
        <v>0</v>
      </c>
      <c r="S547" s="2"/>
      <c r="T547" s="2">
        <v>0</v>
      </c>
      <c r="U547" s="2">
        <v>0</v>
      </c>
      <c r="V547" s="2">
        <v>0</v>
      </c>
      <c r="W547" s="7">
        <v>0</v>
      </c>
      <c r="X547" s="7">
        <v>0</v>
      </c>
      <c r="Y547" s="7">
        <v>0</v>
      </c>
      <c r="AB547" s="7"/>
      <c r="AC547" s="7"/>
      <c r="AD547" s="7"/>
      <c r="AE547" s="7"/>
      <c r="AF547" s="16"/>
      <c r="AG547" s="16"/>
      <c r="AH547" s="16"/>
      <c r="AI547" s="16"/>
    </row>
    <row r="548" spans="1:35" x14ac:dyDescent="0.2">
      <c r="A548" s="5">
        <v>2021</v>
      </c>
      <c r="B548" s="2" t="s">
        <v>746</v>
      </c>
      <c r="C548" s="2" t="s">
        <v>734</v>
      </c>
      <c r="D548" s="2" t="s">
        <v>679</v>
      </c>
      <c r="E548" s="2">
        <v>0</v>
      </c>
      <c r="F548" s="2">
        <v>1668206</v>
      </c>
      <c r="G548" s="2">
        <v>0</v>
      </c>
      <c r="H548" s="2">
        <v>0</v>
      </c>
      <c r="I548" s="2">
        <v>0</v>
      </c>
      <c r="J548" s="2">
        <v>0</v>
      </c>
      <c r="K548" s="2">
        <v>0</v>
      </c>
      <c r="L548" s="2">
        <v>0</v>
      </c>
      <c r="M548" s="2">
        <v>0</v>
      </c>
      <c r="N548" s="2">
        <v>0</v>
      </c>
      <c r="O548" s="2">
        <v>0</v>
      </c>
      <c r="P548" s="2">
        <v>0</v>
      </c>
      <c r="Q548" s="2">
        <v>0</v>
      </c>
      <c r="R548" s="2">
        <v>0</v>
      </c>
      <c r="S548" s="2"/>
      <c r="T548" s="2">
        <v>0</v>
      </c>
      <c r="U548" s="2">
        <v>0</v>
      </c>
      <c r="V548" s="2">
        <v>0</v>
      </c>
      <c r="W548" s="7">
        <v>0</v>
      </c>
      <c r="X548" s="7">
        <v>0</v>
      </c>
      <c r="Y548" s="7">
        <v>0</v>
      </c>
      <c r="AB548" s="7"/>
      <c r="AC548" s="7"/>
      <c r="AD548" s="7"/>
      <c r="AE548" s="7"/>
      <c r="AF548" s="16"/>
      <c r="AG548" s="16"/>
      <c r="AH548" s="16"/>
      <c r="AI548" s="16"/>
    </row>
    <row r="549" spans="1:35" x14ac:dyDescent="0.2">
      <c r="A549" s="5">
        <v>2021</v>
      </c>
      <c r="B549" s="2" t="s">
        <v>626</v>
      </c>
      <c r="C549" s="2" t="s">
        <v>735</v>
      </c>
      <c r="D549" s="2" t="s">
        <v>679</v>
      </c>
      <c r="E549" s="2">
        <v>0</v>
      </c>
      <c r="F549" s="2">
        <v>3417500</v>
      </c>
      <c r="G549" s="2">
        <v>0</v>
      </c>
      <c r="H549" s="2">
        <v>0</v>
      </c>
      <c r="I549" s="2">
        <v>0</v>
      </c>
      <c r="J549" s="2">
        <v>0</v>
      </c>
      <c r="K549" s="2">
        <v>0</v>
      </c>
      <c r="L549" s="2">
        <v>0</v>
      </c>
      <c r="M549" s="2">
        <v>0</v>
      </c>
      <c r="N549" s="2">
        <v>0</v>
      </c>
      <c r="O549" s="2">
        <v>0</v>
      </c>
      <c r="P549" s="2">
        <v>0</v>
      </c>
      <c r="Q549" s="2">
        <v>0</v>
      </c>
      <c r="R549" s="2">
        <v>0</v>
      </c>
      <c r="S549" s="2"/>
      <c r="T549" s="2">
        <v>0</v>
      </c>
      <c r="U549" s="2">
        <v>0</v>
      </c>
      <c r="V549" s="2">
        <v>0</v>
      </c>
      <c r="W549" s="7">
        <v>0</v>
      </c>
      <c r="X549" s="7">
        <v>0</v>
      </c>
      <c r="Y549" s="7">
        <v>0</v>
      </c>
      <c r="AB549" s="7"/>
      <c r="AC549" s="7"/>
      <c r="AD549" s="7"/>
      <c r="AE549" s="7"/>
      <c r="AF549" s="16"/>
      <c r="AG549" s="16"/>
      <c r="AH549" s="16"/>
      <c r="AI549" s="16"/>
    </row>
    <row r="550" spans="1:35" x14ac:dyDescent="0.2">
      <c r="A550" s="5">
        <v>2021</v>
      </c>
      <c r="B550" s="2" t="s">
        <v>626</v>
      </c>
      <c r="C550" s="2" t="s">
        <v>736</v>
      </c>
      <c r="D550" s="2" t="s">
        <v>679</v>
      </c>
      <c r="E550" s="2">
        <v>0</v>
      </c>
      <c r="F550" s="2">
        <v>2916000</v>
      </c>
      <c r="G550" s="2">
        <v>0</v>
      </c>
      <c r="H550" s="2">
        <v>0</v>
      </c>
      <c r="I550" s="2">
        <v>0</v>
      </c>
      <c r="J550" s="2">
        <v>0</v>
      </c>
      <c r="K550" s="2">
        <v>0</v>
      </c>
      <c r="L550" s="2">
        <v>0</v>
      </c>
      <c r="M550" s="2">
        <v>0</v>
      </c>
      <c r="N550" s="2">
        <v>0</v>
      </c>
      <c r="O550" s="2">
        <v>0</v>
      </c>
      <c r="P550" s="2">
        <v>0</v>
      </c>
      <c r="Q550" s="2">
        <v>0</v>
      </c>
      <c r="R550" s="2">
        <v>0</v>
      </c>
      <c r="S550" s="2"/>
      <c r="T550" s="2">
        <v>0</v>
      </c>
      <c r="U550" s="2">
        <v>0</v>
      </c>
      <c r="V550" s="2">
        <v>0</v>
      </c>
      <c r="W550" s="7">
        <v>0</v>
      </c>
      <c r="X550" s="7">
        <v>0</v>
      </c>
      <c r="Y550" s="7">
        <v>0</v>
      </c>
      <c r="AB550" s="7"/>
      <c r="AC550" s="7"/>
      <c r="AD550" s="7"/>
      <c r="AE550" s="7"/>
      <c r="AF550" s="16"/>
      <c r="AG550" s="16"/>
      <c r="AH550" s="16"/>
      <c r="AI550" s="16"/>
    </row>
    <row r="551" spans="1:35" x14ac:dyDescent="0.2">
      <c r="A551" s="5">
        <v>2021</v>
      </c>
      <c r="B551" s="2" t="s">
        <v>626</v>
      </c>
      <c r="C551" s="2" t="s">
        <v>737</v>
      </c>
      <c r="D551" s="2" t="s">
        <v>679</v>
      </c>
      <c r="E551" s="2">
        <v>0</v>
      </c>
      <c r="F551" s="2">
        <v>2505500</v>
      </c>
      <c r="G551" s="2">
        <v>0</v>
      </c>
      <c r="H551" s="2">
        <v>0</v>
      </c>
      <c r="I551" s="2">
        <v>0</v>
      </c>
      <c r="J551" s="2">
        <v>0</v>
      </c>
      <c r="K551" s="2">
        <v>0</v>
      </c>
      <c r="L551" s="2">
        <v>0</v>
      </c>
      <c r="M551" s="2">
        <v>0</v>
      </c>
      <c r="N551" s="2">
        <v>0</v>
      </c>
      <c r="O551" s="2">
        <v>0</v>
      </c>
      <c r="P551" s="2">
        <v>0</v>
      </c>
      <c r="Q551" s="2">
        <v>0</v>
      </c>
      <c r="R551" s="2">
        <v>0</v>
      </c>
      <c r="S551" s="2"/>
      <c r="T551" s="2">
        <v>0</v>
      </c>
      <c r="U551" s="2">
        <v>0</v>
      </c>
      <c r="V551" s="2">
        <v>0</v>
      </c>
      <c r="W551" s="7">
        <v>0</v>
      </c>
      <c r="X551" s="7">
        <v>0</v>
      </c>
      <c r="Y551" s="7">
        <v>0</v>
      </c>
      <c r="AB551" s="7"/>
      <c r="AC551" s="7"/>
      <c r="AD551" s="7"/>
      <c r="AE551" s="7"/>
      <c r="AF551" s="16"/>
      <c r="AG551" s="16"/>
      <c r="AH551" s="16"/>
      <c r="AI551" s="16"/>
    </row>
    <row r="552" spans="1:35" x14ac:dyDescent="0.2">
      <c r="A552" s="5">
        <v>2021</v>
      </c>
      <c r="B552" s="2" t="s">
        <v>626</v>
      </c>
      <c r="C552" s="2" t="s">
        <v>630</v>
      </c>
      <c r="D552" s="2" t="s">
        <v>679</v>
      </c>
      <c r="E552" s="2">
        <v>0</v>
      </c>
      <c r="F552" s="2">
        <v>4040000</v>
      </c>
      <c r="G552" s="2">
        <v>0</v>
      </c>
      <c r="H552" s="2">
        <v>0</v>
      </c>
      <c r="I552" s="2">
        <v>0</v>
      </c>
      <c r="J552" s="2">
        <v>0</v>
      </c>
      <c r="K552" s="2">
        <v>0</v>
      </c>
      <c r="L552" s="2">
        <v>0</v>
      </c>
      <c r="M552" s="2">
        <v>0</v>
      </c>
      <c r="N552" s="2">
        <v>0</v>
      </c>
      <c r="O552" s="2">
        <v>0</v>
      </c>
      <c r="P552" s="2">
        <v>0</v>
      </c>
      <c r="Q552" s="2">
        <v>0</v>
      </c>
      <c r="R552" s="2">
        <v>0</v>
      </c>
      <c r="S552" s="2"/>
      <c r="T552" s="2">
        <v>0</v>
      </c>
      <c r="U552" s="2">
        <v>0</v>
      </c>
      <c r="V552" s="2">
        <v>0</v>
      </c>
      <c r="W552" s="7">
        <v>0</v>
      </c>
      <c r="X552" s="7">
        <v>0</v>
      </c>
      <c r="Y552" s="7">
        <v>0</v>
      </c>
      <c r="AB552" s="7"/>
      <c r="AC552" s="7"/>
      <c r="AD552" s="7"/>
      <c r="AE552" s="7"/>
      <c r="AF552" s="16"/>
      <c r="AG552" s="16"/>
      <c r="AH552" s="16"/>
      <c r="AI552" s="16"/>
    </row>
    <row r="553" spans="1:35" x14ac:dyDescent="0.2">
      <c r="A553" s="5">
        <v>2021</v>
      </c>
      <c r="B553" s="2" t="s">
        <v>626</v>
      </c>
      <c r="C553" s="2" t="s">
        <v>738</v>
      </c>
      <c r="D553" s="2" t="s">
        <v>679</v>
      </c>
      <c r="E553" s="2">
        <v>0</v>
      </c>
      <c r="F553" s="2">
        <v>975000</v>
      </c>
      <c r="G553" s="2">
        <v>0</v>
      </c>
      <c r="H553" s="2">
        <v>0</v>
      </c>
      <c r="I553" s="2">
        <v>0</v>
      </c>
      <c r="J553" s="2">
        <v>0</v>
      </c>
      <c r="K553" s="2">
        <v>0</v>
      </c>
      <c r="L553" s="2">
        <v>0</v>
      </c>
      <c r="M553" s="2">
        <v>0</v>
      </c>
      <c r="N553" s="2">
        <v>0</v>
      </c>
      <c r="O553" s="2">
        <v>0</v>
      </c>
      <c r="P553" s="2">
        <v>0</v>
      </c>
      <c r="Q553" s="2">
        <v>0</v>
      </c>
      <c r="R553" s="2">
        <v>0</v>
      </c>
      <c r="S553" s="2"/>
      <c r="T553" s="2">
        <v>0</v>
      </c>
      <c r="U553" s="2">
        <v>0</v>
      </c>
      <c r="V553" s="2">
        <v>0</v>
      </c>
      <c r="W553" s="7">
        <v>0</v>
      </c>
      <c r="X553" s="7">
        <v>0</v>
      </c>
      <c r="Y553" s="7">
        <v>0</v>
      </c>
      <c r="AB553" s="7"/>
      <c r="AC553" s="7"/>
      <c r="AD553" s="7"/>
      <c r="AE553" s="7"/>
      <c r="AF553" s="16"/>
      <c r="AG553" s="16"/>
      <c r="AH553" s="16"/>
      <c r="AI553" s="16"/>
    </row>
    <row r="554" spans="1:35" x14ac:dyDescent="0.2">
      <c r="A554" s="5">
        <v>2021</v>
      </c>
      <c r="B554" s="2" t="s">
        <v>626</v>
      </c>
      <c r="C554" s="2" t="s">
        <v>739</v>
      </c>
      <c r="D554" s="2" t="s">
        <v>679</v>
      </c>
      <c r="E554" s="2">
        <v>0</v>
      </c>
      <c r="F554" s="2">
        <v>1820000</v>
      </c>
      <c r="G554" s="2">
        <v>0</v>
      </c>
      <c r="H554" s="2">
        <v>0</v>
      </c>
      <c r="I554" s="2">
        <v>0</v>
      </c>
      <c r="J554" s="2">
        <v>0</v>
      </c>
      <c r="K554" s="2">
        <v>0</v>
      </c>
      <c r="L554" s="2">
        <v>0</v>
      </c>
      <c r="M554" s="2">
        <v>0</v>
      </c>
      <c r="N554" s="2">
        <v>0</v>
      </c>
      <c r="O554" s="2">
        <v>0</v>
      </c>
      <c r="P554" s="2">
        <v>0</v>
      </c>
      <c r="Q554" s="2">
        <v>0</v>
      </c>
      <c r="R554" s="2">
        <v>0</v>
      </c>
      <c r="S554" s="2"/>
      <c r="T554" s="2">
        <v>0</v>
      </c>
      <c r="U554" s="2">
        <v>0</v>
      </c>
      <c r="V554" s="2">
        <v>0</v>
      </c>
      <c r="W554" s="7">
        <v>0</v>
      </c>
      <c r="X554" s="7">
        <v>0</v>
      </c>
      <c r="Y554" s="7">
        <v>0</v>
      </c>
      <c r="AB554" s="7"/>
      <c r="AC554" s="7"/>
      <c r="AD554" s="7"/>
      <c r="AE554" s="7"/>
      <c r="AF554" s="16"/>
      <c r="AG554" s="16"/>
      <c r="AH554" s="16"/>
      <c r="AI554" s="16"/>
    </row>
    <row r="555" spans="1:35" x14ac:dyDescent="0.2">
      <c r="A555" s="5">
        <v>2021</v>
      </c>
      <c r="B555" s="2" t="s">
        <v>626</v>
      </c>
      <c r="C555" s="2" t="s">
        <v>740</v>
      </c>
      <c r="D555" s="2" t="s">
        <v>679</v>
      </c>
      <c r="E555" s="2">
        <v>0</v>
      </c>
      <c r="F555" s="2">
        <v>4000000</v>
      </c>
      <c r="G555" s="2">
        <v>0</v>
      </c>
      <c r="H555" s="2">
        <v>0</v>
      </c>
      <c r="I555" s="2">
        <v>0</v>
      </c>
      <c r="J555" s="2">
        <v>0</v>
      </c>
      <c r="K555" s="2">
        <v>0</v>
      </c>
      <c r="L555" s="2">
        <v>0</v>
      </c>
      <c r="M555" s="2">
        <v>0</v>
      </c>
      <c r="N555" s="2">
        <v>0</v>
      </c>
      <c r="O555" s="2">
        <v>0</v>
      </c>
      <c r="P555" s="2">
        <v>0</v>
      </c>
      <c r="Q555" s="2">
        <v>0</v>
      </c>
      <c r="R555" s="2">
        <v>0</v>
      </c>
      <c r="S555" s="2"/>
      <c r="T555" s="2">
        <v>0</v>
      </c>
      <c r="U555" s="2">
        <v>0</v>
      </c>
      <c r="V555" s="2">
        <v>0</v>
      </c>
      <c r="W555" s="7">
        <v>0</v>
      </c>
      <c r="X555" s="7">
        <v>0</v>
      </c>
      <c r="Y555" s="7">
        <v>0</v>
      </c>
      <c r="AB555" s="7"/>
      <c r="AC555" s="7"/>
      <c r="AD555" s="7"/>
      <c r="AE555" s="7"/>
      <c r="AF555" s="16"/>
      <c r="AG555" s="16"/>
      <c r="AH555" s="16"/>
      <c r="AI555" s="16"/>
    </row>
    <row r="556" spans="1:35" x14ac:dyDescent="0.2">
      <c r="A556" s="5">
        <v>2021</v>
      </c>
      <c r="B556" s="2" t="s">
        <v>626</v>
      </c>
      <c r="C556" s="2" t="s">
        <v>741</v>
      </c>
      <c r="D556" s="2" t="s">
        <v>679</v>
      </c>
      <c r="E556" s="2">
        <v>0</v>
      </c>
      <c r="F556" s="2">
        <v>2257500</v>
      </c>
      <c r="G556" s="2">
        <v>0</v>
      </c>
      <c r="H556" s="2">
        <v>0</v>
      </c>
      <c r="I556" s="2">
        <v>0</v>
      </c>
      <c r="J556" s="2">
        <v>0</v>
      </c>
      <c r="K556" s="2">
        <v>0</v>
      </c>
      <c r="L556" s="2">
        <v>0</v>
      </c>
      <c r="M556" s="2">
        <v>0</v>
      </c>
      <c r="N556" s="2">
        <v>0</v>
      </c>
      <c r="O556" s="2">
        <v>0</v>
      </c>
      <c r="P556" s="2">
        <v>0</v>
      </c>
      <c r="Q556" s="2">
        <v>0</v>
      </c>
      <c r="R556" s="2">
        <v>0</v>
      </c>
      <c r="S556" s="2"/>
      <c r="T556" s="2">
        <v>0</v>
      </c>
      <c r="U556" s="2">
        <v>0</v>
      </c>
      <c r="V556" s="2">
        <v>0</v>
      </c>
      <c r="W556" s="7">
        <v>0</v>
      </c>
      <c r="X556" s="7">
        <v>0</v>
      </c>
      <c r="Y556" s="7">
        <v>0</v>
      </c>
      <c r="AB556" s="7"/>
      <c r="AC556" s="7"/>
      <c r="AD556" s="7"/>
      <c r="AE556" s="7"/>
      <c r="AF556" s="16"/>
      <c r="AG556" s="16"/>
      <c r="AH556" s="16"/>
      <c r="AI556" s="16"/>
    </row>
    <row r="557" spans="1:35" x14ac:dyDescent="0.2">
      <c r="A557" s="5">
        <v>2021</v>
      </c>
      <c r="B557" s="2" t="s">
        <v>626</v>
      </c>
      <c r="C557" s="2" t="s">
        <v>742</v>
      </c>
      <c r="D557" s="2" t="s">
        <v>679</v>
      </c>
      <c r="E557" s="2">
        <v>0</v>
      </c>
      <c r="F557" s="2">
        <v>2869700</v>
      </c>
      <c r="G557" s="2">
        <v>0</v>
      </c>
      <c r="H557" s="2">
        <v>0</v>
      </c>
      <c r="I557" s="2">
        <v>0</v>
      </c>
      <c r="J557" s="2">
        <v>0</v>
      </c>
      <c r="K557" s="2">
        <v>0</v>
      </c>
      <c r="L557" s="2">
        <v>0</v>
      </c>
      <c r="M557" s="2">
        <v>0</v>
      </c>
      <c r="N557" s="2">
        <v>0</v>
      </c>
      <c r="O557" s="2">
        <v>0</v>
      </c>
      <c r="P557" s="2">
        <v>0</v>
      </c>
      <c r="Q557" s="2">
        <v>0</v>
      </c>
      <c r="R557" s="2">
        <v>0</v>
      </c>
      <c r="S557" s="2"/>
      <c r="T557" s="2">
        <v>0</v>
      </c>
      <c r="U557" s="2">
        <v>0</v>
      </c>
      <c r="V557" s="2">
        <v>0</v>
      </c>
      <c r="W557" s="7">
        <v>0</v>
      </c>
      <c r="X557" s="7">
        <v>0</v>
      </c>
      <c r="Y557" s="7">
        <v>0</v>
      </c>
      <c r="AB557" s="7"/>
      <c r="AC557" s="7"/>
      <c r="AD557" s="7"/>
      <c r="AE557" s="7"/>
      <c r="AF557" s="16"/>
      <c r="AG557" s="16"/>
      <c r="AH557" s="16"/>
      <c r="AI557" s="16"/>
    </row>
    <row r="558" spans="1:35" x14ac:dyDescent="0.2">
      <c r="A558" s="5">
        <v>2021</v>
      </c>
      <c r="B558" s="2" t="s">
        <v>626</v>
      </c>
      <c r="C558" s="2" t="s">
        <v>743</v>
      </c>
      <c r="D558" s="2" t="s">
        <v>679</v>
      </c>
      <c r="E558" s="2">
        <v>0</v>
      </c>
      <c r="F558" s="2">
        <v>4151563</v>
      </c>
      <c r="G558" s="2">
        <v>0</v>
      </c>
      <c r="H558" s="2">
        <v>0</v>
      </c>
      <c r="I558" s="2">
        <v>0</v>
      </c>
      <c r="J558" s="2">
        <v>0</v>
      </c>
      <c r="K558" s="2">
        <v>0</v>
      </c>
      <c r="L558" s="2">
        <v>0</v>
      </c>
      <c r="M558" s="2">
        <v>0</v>
      </c>
      <c r="N558" s="2">
        <v>0</v>
      </c>
      <c r="O558" s="2">
        <v>0</v>
      </c>
      <c r="P558" s="2">
        <v>0</v>
      </c>
      <c r="Q558" s="2">
        <v>0</v>
      </c>
      <c r="R558" s="2">
        <v>0</v>
      </c>
      <c r="S558" s="2"/>
      <c r="T558" s="2">
        <v>0</v>
      </c>
      <c r="U558" s="2">
        <v>0</v>
      </c>
      <c r="V558" s="2">
        <v>0</v>
      </c>
      <c r="W558" s="7">
        <v>0</v>
      </c>
      <c r="X558" s="7">
        <v>0</v>
      </c>
      <c r="Y558" s="7">
        <v>0</v>
      </c>
      <c r="AB558" s="7"/>
      <c r="AC558" s="7"/>
      <c r="AD558" s="7"/>
      <c r="AE558" s="7"/>
      <c r="AF558" s="16"/>
      <c r="AG558" s="16"/>
      <c r="AH558" s="16"/>
      <c r="AI558" s="16"/>
    </row>
    <row r="559" spans="1:35" x14ac:dyDescent="0.2">
      <c r="A559" s="5">
        <v>2021</v>
      </c>
      <c r="B559" s="2" t="s">
        <v>626</v>
      </c>
      <c r="C559" s="2" t="s">
        <v>744</v>
      </c>
      <c r="D559" s="2" t="s">
        <v>679</v>
      </c>
      <c r="E559" s="2">
        <v>0</v>
      </c>
      <c r="F559" s="2">
        <v>4365000</v>
      </c>
      <c r="G559" s="2">
        <v>0</v>
      </c>
      <c r="H559" s="2">
        <v>0</v>
      </c>
      <c r="I559" s="2">
        <v>0</v>
      </c>
      <c r="J559" s="2">
        <v>0</v>
      </c>
      <c r="K559" s="2">
        <v>0</v>
      </c>
      <c r="L559" s="2">
        <v>0</v>
      </c>
      <c r="M559" s="2">
        <v>0</v>
      </c>
      <c r="N559" s="2">
        <v>0</v>
      </c>
      <c r="O559" s="2">
        <v>0</v>
      </c>
      <c r="P559" s="2">
        <v>0</v>
      </c>
      <c r="Q559" s="2">
        <v>0</v>
      </c>
      <c r="R559" s="2">
        <v>0</v>
      </c>
      <c r="S559" s="2"/>
      <c r="T559" s="2">
        <v>0</v>
      </c>
      <c r="U559" s="2">
        <v>0</v>
      </c>
      <c r="V559" s="2">
        <v>0</v>
      </c>
      <c r="W559" s="7">
        <v>0</v>
      </c>
      <c r="X559" s="7">
        <v>0</v>
      </c>
      <c r="Y559" s="7">
        <v>0</v>
      </c>
      <c r="AB559" s="7"/>
      <c r="AC559" s="7"/>
      <c r="AD559" s="7"/>
      <c r="AE559" s="7"/>
      <c r="AF559" s="16"/>
      <c r="AG559" s="16"/>
      <c r="AH559" s="16"/>
      <c r="AI559" s="16"/>
    </row>
    <row r="560" spans="1:35" x14ac:dyDescent="0.2">
      <c r="A560" s="5">
        <v>2021</v>
      </c>
      <c r="B560" s="2" t="s">
        <v>626</v>
      </c>
      <c r="C560" s="2" t="s">
        <v>745</v>
      </c>
      <c r="D560" s="2" t="s">
        <v>679</v>
      </c>
      <c r="E560" s="2">
        <v>0</v>
      </c>
      <c r="F560" s="2">
        <v>2553500</v>
      </c>
      <c r="G560" s="2">
        <v>0</v>
      </c>
      <c r="H560" s="2">
        <v>0</v>
      </c>
      <c r="I560" s="2">
        <v>0</v>
      </c>
      <c r="J560" s="2">
        <v>0</v>
      </c>
      <c r="K560" s="2">
        <v>0</v>
      </c>
      <c r="L560" s="2">
        <v>0</v>
      </c>
      <c r="M560" s="2">
        <v>0</v>
      </c>
      <c r="N560" s="2">
        <v>0</v>
      </c>
      <c r="O560" s="2">
        <v>0</v>
      </c>
      <c r="P560" s="2">
        <v>0</v>
      </c>
      <c r="Q560" s="2">
        <v>0</v>
      </c>
      <c r="R560" s="2">
        <v>0</v>
      </c>
      <c r="S560" s="2"/>
      <c r="T560" s="2">
        <v>0</v>
      </c>
      <c r="U560" s="2">
        <v>0</v>
      </c>
      <c r="V560" s="2">
        <v>0</v>
      </c>
      <c r="W560" s="7">
        <v>0</v>
      </c>
      <c r="X560" s="7">
        <v>0</v>
      </c>
      <c r="Y560" s="7">
        <v>0</v>
      </c>
      <c r="AB560" s="7"/>
      <c r="AC560" s="7"/>
      <c r="AD560" s="7"/>
      <c r="AE560" s="7"/>
      <c r="AF560" s="16"/>
      <c r="AG560" s="16"/>
      <c r="AH560" s="16"/>
      <c r="AI560" s="16"/>
    </row>
    <row r="561" spans="1:35" x14ac:dyDescent="0.2">
      <c r="A561" s="5">
        <v>2021</v>
      </c>
      <c r="B561" s="2" t="s">
        <v>626</v>
      </c>
      <c r="C561" s="2" t="s">
        <v>748</v>
      </c>
      <c r="D561" s="2" t="s">
        <v>679</v>
      </c>
      <c r="E561" s="2">
        <v>0</v>
      </c>
      <c r="F561" s="2">
        <v>1984750</v>
      </c>
      <c r="G561" s="2">
        <v>0</v>
      </c>
      <c r="H561" s="2">
        <v>0</v>
      </c>
      <c r="I561" s="2">
        <v>0</v>
      </c>
      <c r="J561" s="2">
        <v>0</v>
      </c>
      <c r="K561" s="2">
        <v>0</v>
      </c>
      <c r="L561" s="2">
        <v>0</v>
      </c>
      <c r="M561" s="2">
        <v>0</v>
      </c>
      <c r="N561" s="2">
        <v>0</v>
      </c>
      <c r="O561" s="2">
        <v>0</v>
      </c>
      <c r="P561" s="2">
        <v>0</v>
      </c>
      <c r="Q561" s="2">
        <v>0</v>
      </c>
      <c r="R561" s="2">
        <v>0</v>
      </c>
      <c r="S561" s="2"/>
      <c r="T561" s="2">
        <v>0</v>
      </c>
      <c r="U561" s="2">
        <v>0</v>
      </c>
      <c r="V561" s="2">
        <v>0</v>
      </c>
      <c r="W561" s="7">
        <v>0</v>
      </c>
      <c r="X561" s="7">
        <v>0</v>
      </c>
      <c r="Y561" s="7">
        <v>0</v>
      </c>
      <c r="AB561" s="7"/>
      <c r="AC561" s="7"/>
      <c r="AD561" s="7"/>
      <c r="AE561" s="7"/>
      <c r="AF561" s="16"/>
      <c r="AG561" s="16"/>
      <c r="AH561" s="16"/>
      <c r="AI561" s="16"/>
    </row>
    <row r="562" spans="1:35" x14ac:dyDescent="0.2">
      <c r="A562" s="5">
        <v>2021</v>
      </c>
      <c r="B562" s="2" t="s">
        <v>746</v>
      </c>
      <c r="C562" s="2" t="s">
        <v>725</v>
      </c>
      <c r="D562" s="2" t="s">
        <v>681</v>
      </c>
      <c r="E562" s="2">
        <v>0</v>
      </c>
      <c r="F562" s="2">
        <v>13743222</v>
      </c>
      <c r="G562" s="2">
        <v>0</v>
      </c>
      <c r="I562" s="2">
        <v>0</v>
      </c>
      <c r="J562" s="2">
        <v>0</v>
      </c>
      <c r="K562" s="2">
        <v>0</v>
      </c>
      <c r="L562" s="2">
        <v>0</v>
      </c>
      <c r="M562" s="2">
        <v>0</v>
      </c>
      <c r="N562" s="2">
        <v>0</v>
      </c>
      <c r="O562" s="2">
        <v>0</v>
      </c>
      <c r="P562" s="2">
        <v>0</v>
      </c>
      <c r="Q562" s="2">
        <v>0</v>
      </c>
      <c r="R562" s="2">
        <v>0</v>
      </c>
      <c r="S562" s="2"/>
      <c r="T562" s="2">
        <v>0</v>
      </c>
      <c r="U562" s="2">
        <v>0</v>
      </c>
      <c r="V562" s="2">
        <v>0</v>
      </c>
      <c r="W562" s="7">
        <v>0</v>
      </c>
      <c r="X562" s="7">
        <v>0</v>
      </c>
      <c r="Y562" s="7">
        <v>0</v>
      </c>
      <c r="AB562" s="7"/>
      <c r="AC562" s="7"/>
      <c r="AD562" s="7"/>
      <c r="AE562" s="7"/>
      <c r="AF562" s="16"/>
      <c r="AG562" s="16"/>
      <c r="AH562" s="16"/>
      <c r="AI562" s="16"/>
    </row>
    <row r="563" spans="1:35" x14ac:dyDescent="0.2">
      <c r="A563" s="5">
        <v>2021</v>
      </c>
      <c r="B563" s="2" t="s">
        <v>746</v>
      </c>
      <c r="C563" s="2" t="s">
        <v>726</v>
      </c>
      <c r="D563" s="2" t="s">
        <v>681</v>
      </c>
      <c r="E563" s="2">
        <v>0</v>
      </c>
      <c r="F563" s="2">
        <v>8494739</v>
      </c>
      <c r="G563" s="2">
        <v>0</v>
      </c>
      <c r="I563" s="2">
        <v>0</v>
      </c>
      <c r="J563" s="2">
        <v>0</v>
      </c>
      <c r="K563" s="2">
        <v>0</v>
      </c>
      <c r="L563" s="2">
        <v>0</v>
      </c>
      <c r="M563" s="2">
        <v>0</v>
      </c>
      <c r="N563" s="2">
        <v>0</v>
      </c>
      <c r="O563" s="2">
        <v>0</v>
      </c>
      <c r="P563" s="2">
        <v>0</v>
      </c>
      <c r="Q563" s="2">
        <v>0</v>
      </c>
      <c r="R563" s="2">
        <v>0</v>
      </c>
      <c r="S563" s="2"/>
      <c r="T563" s="2">
        <v>0</v>
      </c>
      <c r="U563" s="2">
        <v>0</v>
      </c>
      <c r="V563" s="2">
        <v>0</v>
      </c>
      <c r="W563" s="7">
        <v>0</v>
      </c>
      <c r="X563" s="7">
        <v>0</v>
      </c>
      <c r="Y563" s="7">
        <v>0</v>
      </c>
      <c r="AB563" s="7"/>
      <c r="AC563" s="7"/>
      <c r="AD563" s="7"/>
      <c r="AE563" s="7"/>
      <c r="AF563" s="16"/>
      <c r="AG563" s="16"/>
      <c r="AH563" s="16"/>
      <c r="AI563" s="16"/>
    </row>
    <row r="564" spans="1:35" x14ac:dyDescent="0.2">
      <c r="A564" s="5">
        <v>2021</v>
      </c>
      <c r="B564" s="2" t="s">
        <v>746</v>
      </c>
      <c r="C564" s="2" t="s">
        <v>727</v>
      </c>
      <c r="D564" s="2" t="s">
        <v>681</v>
      </c>
      <c r="E564" s="2">
        <v>0</v>
      </c>
      <c r="F564" s="2">
        <v>7936505</v>
      </c>
      <c r="G564" s="2">
        <v>0</v>
      </c>
      <c r="I564" s="2">
        <v>0</v>
      </c>
      <c r="J564" s="2">
        <v>0</v>
      </c>
      <c r="K564" s="2">
        <v>0</v>
      </c>
      <c r="L564" s="2">
        <v>0</v>
      </c>
      <c r="M564" s="2">
        <v>0</v>
      </c>
      <c r="N564" s="2">
        <v>0</v>
      </c>
      <c r="O564" s="2">
        <v>0</v>
      </c>
      <c r="P564" s="2">
        <v>0</v>
      </c>
      <c r="Q564" s="2">
        <v>0</v>
      </c>
      <c r="R564" s="2">
        <v>0</v>
      </c>
      <c r="S564" s="2"/>
      <c r="T564" s="2">
        <v>0</v>
      </c>
      <c r="U564" s="2">
        <v>0</v>
      </c>
      <c r="V564" s="2">
        <v>0</v>
      </c>
      <c r="W564" s="7">
        <v>0</v>
      </c>
      <c r="X564" s="7">
        <v>0</v>
      </c>
      <c r="Y564" s="7">
        <v>0</v>
      </c>
      <c r="AB564" s="7"/>
      <c r="AC564" s="7"/>
      <c r="AD564" s="7"/>
      <c r="AE564" s="7"/>
      <c r="AF564" s="16"/>
      <c r="AG564" s="16"/>
      <c r="AH564" s="16"/>
      <c r="AI564" s="16"/>
    </row>
    <row r="565" spans="1:35" x14ac:dyDescent="0.2">
      <c r="A565" s="5">
        <v>2021</v>
      </c>
      <c r="B565" s="2" t="s">
        <v>746</v>
      </c>
      <c r="C565" s="2" t="s">
        <v>394</v>
      </c>
      <c r="D565" s="2" t="s">
        <v>681</v>
      </c>
      <c r="E565" s="2">
        <v>0</v>
      </c>
      <c r="F565" s="2">
        <v>32016837</v>
      </c>
      <c r="G565" s="2">
        <v>0</v>
      </c>
      <c r="I565" s="2">
        <v>0</v>
      </c>
      <c r="J565" s="2">
        <v>0</v>
      </c>
      <c r="K565" s="2">
        <v>0</v>
      </c>
      <c r="L565" s="2">
        <v>0</v>
      </c>
      <c r="M565" s="2">
        <v>0</v>
      </c>
      <c r="N565" s="2">
        <v>0</v>
      </c>
      <c r="O565" s="2">
        <v>0</v>
      </c>
      <c r="P565" s="2">
        <v>0</v>
      </c>
      <c r="Q565" s="2">
        <v>0</v>
      </c>
      <c r="R565" s="2">
        <v>0</v>
      </c>
      <c r="S565" s="2"/>
      <c r="T565" s="2">
        <v>0</v>
      </c>
      <c r="U565" s="2">
        <v>0</v>
      </c>
      <c r="V565" s="2">
        <v>0</v>
      </c>
      <c r="W565" s="7">
        <v>0</v>
      </c>
      <c r="X565" s="7">
        <v>0</v>
      </c>
      <c r="Y565" s="7">
        <v>0</v>
      </c>
      <c r="AB565" s="7"/>
      <c r="AC565" s="7"/>
      <c r="AD565" s="7"/>
      <c r="AE565" s="7"/>
      <c r="AF565" s="16"/>
      <c r="AG565" s="16"/>
      <c r="AH565" s="16"/>
      <c r="AI565" s="16"/>
    </row>
    <row r="566" spans="1:35" x14ac:dyDescent="0.2">
      <c r="A566" s="5">
        <v>2021</v>
      </c>
      <c r="B566" s="2" t="s">
        <v>746</v>
      </c>
      <c r="C566" s="2" t="s">
        <v>395</v>
      </c>
      <c r="D566" s="2" t="s">
        <v>681</v>
      </c>
      <c r="E566" s="2">
        <v>0</v>
      </c>
      <c r="F566" s="2">
        <v>4427780</v>
      </c>
      <c r="G566" s="2">
        <v>0</v>
      </c>
      <c r="I566" s="2">
        <v>0</v>
      </c>
      <c r="J566" s="2">
        <v>0</v>
      </c>
      <c r="K566" s="2">
        <v>0</v>
      </c>
      <c r="L566" s="2">
        <v>0</v>
      </c>
      <c r="M566" s="2">
        <v>0</v>
      </c>
      <c r="N566" s="2">
        <v>0</v>
      </c>
      <c r="O566" s="2">
        <v>0</v>
      </c>
      <c r="P566" s="2">
        <v>0</v>
      </c>
      <c r="Q566" s="2">
        <v>0</v>
      </c>
      <c r="R566" s="2">
        <v>0</v>
      </c>
      <c r="S566" s="2"/>
      <c r="T566" s="2">
        <v>0</v>
      </c>
      <c r="U566" s="2">
        <v>0</v>
      </c>
      <c r="V566" s="2">
        <v>0</v>
      </c>
      <c r="W566" s="7">
        <v>0</v>
      </c>
      <c r="X566" s="7">
        <v>0</v>
      </c>
      <c r="Y566" s="7">
        <v>0</v>
      </c>
      <c r="AB566" s="7"/>
      <c r="AC566" s="7"/>
      <c r="AD566" s="7"/>
      <c r="AE566" s="7"/>
      <c r="AF566" s="16"/>
      <c r="AG566" s="16"/>
      <c r="AH566" s="16"/>
      <c r="AI566" s="16"/>
    </row>
    <row r="567" spans="1:35" x14ac:dyDescent="0.2">
      <c r="A567" s="5">
        <v>2021</v>
      </c>
      <c r="B567" s="2" t="s">
        <v>746</v>
      </c>
      <c r="C567" s="2" t="s">
        <v>747</v>
      </c>
      <c r="D567" s="2" t="s">
        <v>681</v>
      </c>
      <c r="E567" s="2">
        <v>0</v>
      </c>
      <c r="F567" s="2">
        <v>4636671</v>
      </c>
      <c r="G567" s="2">
        <v>0</v>
      </c>
      <c r="I567" s="2">
        <v>0</v>
      </c>
      <c r="J567" s="2">
        <v>0</v>
      </c>
      <c r="K567" s="2">
        <v>0</v>
      </c>
      <c r="L567" s="2">
        <v>0</v>
      </c>
      <c r="M567" s="2">
        <v>0</v>
      </c>
      <c r="N567" s="2">
        <v>0</v>
      </c>
      <c r="O567" s="2">
        <v>0</v>
      </c>
      <c r="P567" s="2">
        <v>0</v>
      </c>
      <c r="Q567" s="2">
        <v>0</v>
      </c>
      <c r="R567" s="2">
        <v>0</v>
      </c>
      <c r="S567" s="2"/>
      <c r="T567" s="2">
        <v>0</v>
      </c>
      <c r="U567" s="2">
        <v>0</v>
      </c>
      <c r="V567" s="2">
        <v>0</v>
      </c>
      <c r="W567" s="7">
        <v>0</v>
      </c>
      <c r="X567" s="7">
        <v>0</v>
      </c>
      <c r="Y567" s="7">
        <v>0</v>
      </c>
      <c r="AB567" s="7"/>
      <c r="AC567" s="7"/>
      <c r="AD567" s="7"/>
      <c r="AE567" s="7"/>
      <c r="AF567" s="16"/>
      <c r="AG567" s="16"/>
      <c r="AH567" s="16"/>
      <c r="AI567" s="16"/>
    </row>
    <row r="568" spans="1:35" x14ac:dyDescent="0.2">
      <c r="A568" s="5">
        <v>2021</v>
      </c>
      <c r="B568" s="2" t="s">
        <v>746</v>
      </c>
      <c r="C568" s="2" t="s">
        <v>728</v>
      </c>
      <c r="D568" s="2" t="s">
        <v>681</v>
      </c>
      <c r="E568" s="2">
        <v>0</v>
      </c>
      <c r="F568" s="2">
        <v>5448475</v>
      </c>
      <c r="G568" s="2">
        <v>0</v>
      </c>
      <c r="I568" s="2">
        <v>0</v>
      </c>
      <c r="J568" s="2">
        <v>0</v>
      </c>
      <c r="K568" s="2">
        <v>0</v>
      </c>
      <c r="L568" s="2">
        <v>0</v>
      </c>
      <c r="M568" s="2">
        <v>0</v>
      </c>
      <c r="N568" s="2">
        <v>0</v>
      </c>
      <c r="O568" s="2">
        <v>0</v>
      </c>
      <c r="P568" s="2">
        <v>0</v>
      </c>
      <c r="Q568" s="2">
        <v>0</v>
      </c>
      <c r="R568" s="2">
        <v>0</v>
      </c>
      <c r="S568" s="2"/>
      <c r="T568" s="2">
        <v>0</v>
      </c>
      <c r="U568" s="2">
        <v>0</v>
      </c>
      <c r="V568" s="2">
        <v>0</v>
      </c>
      <c r="W568" s="7">
        <v>0</v>
      </c>
      <c r="X568" s="7">
        <v>0</v>
      </c>
      <c r="Y568" s="7">
        <v>0</v>
      </c>
      <c r="AB568" s="7"/>
      <c r="AC568" s="7"/>
      <c r="AD568" s="7"/>
      <c r="AE568" s="7"/>
      <c r="AF568" s="16"/>
      <c r="AG568" s="16"/>
      <c r="AH568" s="16"/>
      <c r="AI568" s="16"/>
    </row>
    <row r="569" spans="1:35" x14ac:dyDescent="0.2">
      <c r="A569" s="5">
        <v>2021</v>
      </c>
      <c r="B569" s="2" t="s">
        <v>746</v>
      </c>
      <c r="C569" s="2" t="s">
        <v>398</v>
      </c>
      <c r="D569" s="2" t="s">
        <v>681</v>
      </c>
      <c r="E569" s="2">
        <v>0</v>
      </c>
      <c r="F569" s="2">
        <v>6792855</v>
      </c>
      <c r="G569" s="2">
        <v>0</v>
      </c>
      <c r="I569" s="2">
        <v>0</v>
      </c>
      <c r="J569" s="2">
        <v>0</v>
      </c>
      <c r="K569" s="2">
        <v>0</v>
      </c>
      <c r="L569" s="2">
        <v>0</v>
      </c>
      <c r="M569" s="2">
        <v>0</v>
      </c>
      <c r="N569" s="2">
        <v>0</v>
      </c>
      <c r="O569" s="2">
        <v>0</v>
      </c>
      <c r="P569" s="2">
        <v>0</v>
      </c>
      <c r="Q569" s="2">
        <v>0</v>
      </c>
      <c r="R569" s="2">
        <v>0</v>
      </c>
      <c r="S569" s="2"/>
      <c r="T569" s="2">
        <v>0</v>
      </c>
      <c r="U569" s="2">
        <v>0</v>
      </c>
      <c r="V569" s="2">
        <v>0</v>
      </c>
      <c r="W569" s="7">
        <v>0</v>
      </c>
      <c r="X569" s="7">
        <v>0</v>
      </c>
      <c r="Y569" s="7">
        <v>0</v>
      </c>
      <c r="AB569" s="7"/>
      <c r="AC569" s="7"/>
      <c r="AD569" s="7"/>
      <c r="AE569" s="7"/>
      <c r="AF569" s="16"/>
      <c r="AG569" s="16"/>
      <c r="AH569" s="16"/>
      <c r="AI569" s="16"/>
    </row>
    <row r="570" spans="1:35" x14ac:dyDescent="0.2">
      <c r="A570" s="5">
        <v>2021</v>
      </c>
      <c r="B570" s="2" t="s">
        <v>746</v>
      </c>
      <c r="C570" s="2" t="s">
        <v>729</v>
      </c>
      <c r="D570" s="2" t="s">
        <v>681</v>
      </c>
      <c r="E570" s="2">
        <v>0</v>
      </c>
      <c r="F570" s="2">
        <v>17643999</v>
      </c>
      <c r="G570" s="2">
        <v>0</v>
      </c>
      <c r="I570" s="2">
        <v>0</v>
      </c>
      <c r="J570" s="2">
        <v>0</v>
      </c>
      <c r="K570" s="2">
        <v>0</v>
      </c>
      <c r="L570" s="2">
        <v>0</v>
      </c>
      <c r="M570" s="2">
        <v>0</v>
      </c>
      <c r="N570" s="2">
        <v>0</v>
      </c>
      <c r="O570" s="2">
        <v>0</v>
      </c>
      <c r="P570" s="2">
        <v>0</v>
      </c>
      <c r="Q570" s="2">
        <v>0</v>
      </c>
      <c r="R570" s="2">
        <v>0</v>
      </c>
      <c r="S570" s="2"/>
      <c r="T570" s="2">
        <v>0</v>
      </c>
      <c r="U570" s="2">
        <v>0</v>
      </c>
      <c r="V570" s="2">
        <v>0</v>
      </c>
      <c r="W570" s="7">
        <v>0</v>
      </c>
      <c r="X570" s="7">
        <v>0</v>
      </c>
      <c r="Y570" s="7">
        <v>0</v>
      </c>
      <c r="AB570" s="7"/>
      <c r="AC570" s="7"/>
      <c r="AD570" s="7"/>
      <c r="AE570" s="7"/>
      <c r="AF570" s="16"/>
      <c r="AG570" s="16"/>
      <c r="AH570" s="16"/>
      <c r="AI570" s="16"/>
    </row>
    <row r="571" spans="1:35" x14ac:dyDescent="0.2">
      <c r="A571" s="5">
        <v>2021</v>
      </c>
      <c r="B571" s="2" t="s">
        <v>746</v>
      </c>
      <c r="C571" s="2" t="s">
        <v>730</v>
      </c>
      <c r="D571" s="2" t="s">
        <v>681</v>
      </c>
      <c r="E571" s="2">
        <v>0</v>
      </c>
      <c r="F571" s="2">
        <v>3952385</v>
      </c>
      <c r="G571" s="2">
        <v>0</v>
      </c>
      <c r="I571" s="2">
        <v>0</v>
      </c>
      <c r="J571" s="2">
        <v>0</v>
      </c>
      <c r="K571" s="2">
        <v>0</v>
      </c>
      <c r="L571" s="2">
        <v>0</v>
      </c>
      <c r="M571" s="2">
        <v>0</v>
      </c>
      <c r="N571" s="2">
        <v>0</v>
      </c>
      <c r="O571" s="2">
        <v>0</v>
      </c>
      <c r="P571" s="2">
        <v>0</v>
      </c>
      <c r="Q571" s="2">
        <v>0</v>
      </c>
      <c r="R571" s="2">
        <v>0</v>
      </c>
      <c r="S571" s="2"/>
      <c r="T571" s="2">
        <v>0</v>
      </c>
      <c r="U571" s="2">
        <v>0</v>
      </c>
      <c r="V571" s="2">
        <v>0</v>
      </c>
      <c r="W571" s="7">
        <v>0</v>
      </c>
      <c r="X571" s="7">
        <v>0</v>
      </c>
      <c r="Y571" s="7">
        <v>0</v>
      </c>
      <c r="AB571" s="7"/>
      <c r="AC571" s="7"/>
      <c r="AD571" s="7"/>
      <c r="AE571" s="7"/>
      <c r="AF571" s="16"/>
      <c r="AG571" s="16"/>
      <c r="AH571" s="16"/>
      <c r="AI571" s="16"/>
    </row>
    <row r="572" spans="1:35" x14ac:dyDescent="0.2">
      <c r="A572" s="5">
        <v>2021</v>
      </c>
      <c r="B572" s="2" t="s">
        <v>746</v>
      </c>
      <c r="C572" s="2" t="s">
        <v>401</v>
      </c>
      <c r="D572" s="2" t="s">
        <v>681</v>
      </c>
      <c r="E572" s="2">
        <v>0</v>
      </c>
      <c r="F572" s="2">
        <v>8818931</v>
      </c>
      <c r="G572" s="2">
        <v>0</v>
      </c>
      <c r="I572" s="2">
        <v>0</v>
      </c>
      <c r="J572" s="2">
        <v>0</v>
      </c>
      <c r="K572" s="2">
        <v>0</v>
      </c>
      <c r="L572" s="2">
        <v>0</v>
      </c>
      <c r="M572" s="2">
        <v>0</v>
      </c>
      <c r="N572" s="2">
        <v>0</v>
      </c>
      <c r="O572" s="2">
        <v>0</v>
      </c>
      <c r="P572" s="2">
        <v>0</v>
      </c>
      <c r="Q572" s="2">
        <v>0</v>
      </c>
      <c r="R572" s="2">
        <v>0</v>
      </c>
      <c r="S572" s="2"/>
      <c r="T572" s="2">
        <v>0</v>
      </c>
      <c r="U572" s="2">
        <v>0</v>
      </c>
      <c r="V572" s="2">
        <v>0</v>
      </c>
      <c r="W572" s="7">
        <v>0</v>
      </c>
      <c r="X572" s="7">
        <v>0</v>
      </c>
      <c r="Y572" s="7">
        <v>0</v>
      </c>
      <c r="AB572" s="7"/>
      <c r="AC572" s="7"/>
      <c r="AD572" s="7"/>
      <c r="AE572" s="7"/>
      <c r="AF572" s="16"/>
      <c r="AG572" s="16"/>
      <c r="AH572" s="16"/>
      <c r="AI572" s="16"/>
    </row>
    <row r="573" spans="1:35" x14ac:dyDescent="0.2">
      <c r="A573" s="5">
        <v>2021</v>
      </c>
      <c r="B573" s="2" t="s">
        <v>746</v>
      </c>
      <c r="C573" s="2" t="s">
        <v>731</v>
      </c>
      <c r="D573" s="2" t="s">
        <v>681</v>
      </c>
      <c r="E573" s="2">
        <v>0</v>
      </c>
      <c r="F573" s="2">
        <v>9445286</v>
      </c>
      <c r="G573" s="2">
        <v>0</v>
      </c>
      <c r="I573" s="2">
        <v>0</v>
      </c>
      <c r="J573" s="2">
        <v>0</v>
      </c>
      <c r="K573" s="2">
        <v>0</v>
      </c>
      <c r="L573" s="2">
        <v>0</v>
      </c>
      <c r="M573" s="2">
        <v>0</v>
      </c>
      <c r="N573" s="2">
        <v>0</v>
      </c>
      <c r="O573" s="2">
        <v>0</v>
      </c>
      <c r="P573" s="2">
        <v>0</v>
      </c>
      <c r="Q573" s="2">
        <v>0</v>
      </c>
      <c r="R573" s="2">
        <v>0</v>
      </c>
      <c r="S573" s="2"/>
      <c r="T573" s="2">
        <v>0</v>
      </c>
      <c r="U573" s="2">
        <v>0</v>
      </c>
      <c r="V573" s="2">
        <v>0</v>
      </c>
      <c r="W573" s="7">
        <v>0</v>
      </c>
      <c r="X573" s="7">
        <v>0</v>
      </c>
      <c r="Y573" s="7">
        <v>0</v>
      </c>
      <c r="AB573" s="7"/>
      <c r="AC573" s="7"/>
      <c r="AD573" s="7"/>
      <c r="AE573" s="7"/>
      <c r="AF573" s="16"/>
      <c r="AG573" s="16"/>
      <c r="AH573" s="16"/>
      <c r="AI573" s="16"/>
    </row>
    <row r="574" spans="1:35" x14ac:dyDescent="0.2">
      <c r="A574" s="5">
        <v>2021</v>
      </c>
      <c r="B574" s="2" t="s">
        <v>746</v>
      </c>
      <c r="C574" s="2" t="s">
        <v>732</v>
      </c>
      <c r="D574" s="2" t="s">
        <v>681</v>
      </c>
      <c r="E574" s="2">
        <v>0</v>
      </c>
      <c r="G574" s="2">
        <v>0</v>
      </c>
      <c r="I574" s="2">
        <v>0</v>
      </c>
      <c r="J574" s="2">
        <v>0</v>
      </c>
      <c r="K574" s="2">
        <v>0</v>
      </c>
      <c r="L574" s="2">
        <v>0</v>
      </c>
      <c r="M574" s="2">
        <v>0</v>
      </c>
      <c r="N574" s="2">
        <v>0</v>
      </c>
      <c r="O574" s="2">
        <v>0</v>
      </c>
      <c r="P574" s="2">
        <v>0</v>
      </c>
      <c r="Q574" s="2">
        <v>0</v>
      </c>
      <c r="R574" s="2">
        <v>0</v>
      </c>
      <c r="S574" s="2"/>
      <c r="T574" s="2">
        <v>0</v>
      </c>
      <c r="U574" s="2">
        <v>0</v>
      </c>
      <c r="V574" s="2">
        <v>0</v>
      </c>
      <c r="W574" s="7">
        <v>0</v>
      </c>
      <c r="X574" s="7">
        <v>0</v>
      </c>
      <c r="Y574" s="7">
        <v>0</v>
      </c>
      <c r="AB574" s="7"/>
      <c r="AC574" s="7"/>
      <c r="AD574" s="7"/>
      <c r="AE574" s="7"/>
      <c r="AF574" s="16"/>
      <c r="AG574" s="16"/>
      <c r="AH574" s="16"/>
      <c r="AI574" s="16"/>
    </row>
    <row r="575" spans="1:35" x14ac:dyDescent="0.2">
      <c r="A575" s="5">
        <v>2021</v>
      </c>
      <c r="B575" s="2" t="s">
        <v>746</v>
      </c>
      <c r="C575" s="2" t="s">
        <v>733</v>
      </c>
      <c r="D575" s="2" t="s">
        <v>681</v>
      </c>
      <c r="E575" s="2">
        <v>0</v>
      </c>
      <c r="F575" s="2">
        <v>3884430</v>
      </c>
      <c r="G575" s="2">
        <v>0</v>
      </c>
      <c r="I575" s="2">
        <v>0</v>
      </c>
      <c r="J575" s="2">
        <v>0</v>
      </c>
      <c r="K575" s="2">
        <v>0</v>
      </c>
      <c r="L575" s="2">
        <v>0</v>
      </c>
      <c r="M575" s="2">
        <v>0</v>
      </c>
      <c r="N575" s="2">
        <v>0</v>
      </c>
      <c r="O575" s="2">
        <v>0</v>
      </c>
      <c r="P575" s="2">
        <v>0</v>
      </c>
      <c r="Q575" s="2">
        <v>0</v>
      </c>
      <c r="R575" s="2">
        <v>0</v>
      </c>
      <c r="S575" s="2"/>
      <c r="T575" s="2">
        <v>0</v>
      </c>
      <c r="U575" s="2">
        <v>0</v>
      </c>
      <c r="V575" s="2">
        <v>0</v>
      </c>
      <c r="W575" s="7">
        <v>0</v>
      </c>
      <c r="X575" s="7">
        <v>0</v>
      </c>
      <c r="Y575" s="7">
        <v>0</v>
      </c>
      <c r="AB575" s="7"/>
      <c r="AC575" s="7"/>
      <c r="AD575" s="7"/>
      <c r="AE575" s="7"/>
      <c r="AF575" s="16"/>
      <c r="AG575" s="16"/>
      <c r="AH575" s="16"/>
      <c r="AI575" s="16"/>
    </row>
    <row r="576" spans="1:35" x14ac:dyDescent="0.2">
      <c r="A576" s="5">
        <v>2021</v>
      </c>
      <c r="B576" s="2" t="s">
        <v>746</v>
      </c>
      <c r="C576" s="2" t="s">
        <v>734</v>
      </c>
      <c r="D576" s="2" t="s">
        <v>681</v>
      </c>
      <c r="E576" s="2">
        <v>0</v>
      </c>
      <c r="F576" s="2">
        <v>18252157</v>
      </c>
      <c r="G576" s="2">
        <v>0</v>
      </c>
      <c r="I576" s="2">
        <v>0</v>
      </c>
      <c r="J576" s="2">
        <v>0</v>
      </c>
      <c r="K576" s="2">
        <v>0</v>
      </c>
      <c r="L576" s="2">
        <v>0</v>
      </c>
      <c r="M576" s="2">
        <v>0</v>
      </c>
      <c r="N576" s="2">
        <v>0</v>
      </c>
      <c r="O576" s="2">
        <v>0</v>
      </c>
      <c r="P576" s="2">
        <v>0</v>
      </c>
      <c r="Q576" s="2">
        <v>0</v>
      </c>
      <c r="R576" s="2">
        <v>0</v>
      </c>
      <c r="S576" s="2"/>
      <c r="T576" s="2">
        <v>0</v>
      </c>
      <c r="U576" s="2">
        <v>0</v>
      </c>
      <c r="V576" s="2">
        <v>0</v>
      </c>
      <c r="W576" s="7">
        <v>0</v>
      </c>
      <c r="X576" s="7">
        <v>0</v>
      </c>
      <c r="Y576" s="7">
        <v>0</v>
      </c>
      <c r="AB576" s="7"/>
      <c r="AC576" s="7"/>
      <c r="AD576" s="7"/>
      <c r="AE576" s="7"/>
      <c r="AF576" s="16"/>
      <c r="AG576" s="16"/>
      <c r="AH576" s="16"/>
      <c r="AI576" s="16"/>
    </row>
    <row r="577" spans="1:35" x14ac:dyDescent="0.2">
      <c r="A577" s="5">
        <v>2021</v>
      </c>
      <c r="B577" s="2" t="s">
        <v>626</v>
      </c>
      <c r="C577" s="2" t="s">
        <v>735</v>
      </c>
      <c r="D577" s="2" t="s">
        <v>681</v>
      </c>
      <c r="E577" s="2">
        <v>0</v>
      </c>
      <c r="F577" s="2">
        <v>11217751</v>
      </c>
      <c r="G577" s="2">
        <v>0</v>
      </c>
      <c r="I577" s="2">
        <v>0</v>
      </c>
      <c r="J577" s="2">
        <v>0</v>
      </c>
      <c r="K577" s="2">
        <v>0</v>
      </c>
      <c r="L577" s="2">
        <v>0</v>
      </c>
      <c r="M577" s="2">
        <v>0</v>
      </c>
      <c r="N577" s="2">
        <v>0</v>
      </c>
      <c r="O577" s="2">
        <v>0</v>
      </c>
      <c r="P577" s="2">
        <v>0</v>
      </c>
      <c r="Q577" s="2">
        <v>0</v>
      </c>
      <c r="R577" s="2">
        <v>0</v>
      </c>
      <c r="S577" s="2"/>
      <c r="T577" s="2">
        <v>0</v>
      </c>
      <c r="U577" s="2">
        <v>0</v>
      </c>
      <c r="V577" s="2">
        <v>0</v>
      </c>
      <c r="W577" s="7">
        <v>0</v>
      </c>
      <c r="X577" s="7">
        <v>0</v>
      </c>
      <c r="Y577" s="7">
        <v>0</v>
      </c>
      <c r="AB577" s="7"/>
      <c r="AC577" s="7"/>
      <c r="AD577" s="7"/>
      <c r="AE577" s="7"/>
      <c r="AF577" s="16"/>
      <c r="AG577" s="16"/>
      <c r="AH577" s="16"/>
      <c r="AI577" s="16"/>
    </row>
    <row r="578" spans="1:35" x14ac:dyDescent="0.2">
      <c r="A578" s="5">
        <v>2021</v>
      </c>
      <c r="B578" s="2" t="s">
        <v>626</v>
      </c>
      <c r="C578" s="2" t="s">
        <v>736</v>
      </c>
      <c r="D578" s="2" t="s">
        <v>681</v>
      </c>
      <c r="E578" s="2">
        <v>0</v>
      </c>
      <c r="F578" s="2">
        <v>15178990</v>
      </c>
      <c r="G578" s="2">
        <v>0</v>
      </c>
      <c r="I578" s="2">
        <v>0</v>
      </c>
      <c r="J578" s="2">
        <v>0</v>
      </c>
      <c r="K578" s="2">
        <v>0</v>
      </c>
      <c r="L578" s="2">
        <v>0</v>
      </c>
      <c r="M578" s="2">
        <v>0</v>
      </c>
      <c r="N578" s="2">
        <v>0</v>
      </c>
      <c r="O578" s="2">
        <v>0</v>
      </c>
      <c r="P578" s="2">
        <v>0</v>
      </c>
      <c r="Q578" s="2">
        <v>0</v>
      </c>
      <c r="R578" s="2">
        <v>0</v>
      </c>
      <c r="S578" s="2"/>
      <c r="T578" s="2">
        <v>0</v>
      </c>
      <c r="U578" s="2">
        <v>0</v>
      </c>
      <c r="V578" s="2">
        <v>0</v>
      </c>
      <c r="W578" s="7">
        <v>0</v>
      </c>
      <c r="X578" s="7">
        <v>0</v>
      </c>
      <c r="Y578" s="7">
        <v>0</v>
      </c>
      <c r="AB578" s="7"/>
      <c r="AC578" s="7"/>
      <c r="AD578" s="7"/>
      <c r="AE578" s="7"/>
      <c r="AF578" s="16"/>
      <c r="AG578" s="16"/>
      <c r="AH578" s="16"/>
      <c r="AI578" s="16"/>
    </row>
    <row r="579" spans="1:35" x14ac:dyDescent="0.2">
      <c r="A579" s="5">
        <v>2021</v>
      </c>
      <c r="B579" s="2" t="s">
        <v>626</v>
      </c>
      <c r="C579" s="2" t="s">
        <v>737</v>
      </c>
      <c r="D579" s="2" t="s">
        <v>681</v>
      </c>
      <c r="E579" s="2">
        <v>0</v>
      </c>
      <c r="F579" s="2">
        <v>6920320</v>
      </c>
      <c r="G579" s="2">
        <v>0</v>
      </c>
      <c r="I579" s="2">
        <v>0</v>
      </c>
      <c r="J579" s="2">
        <v>0</v>
      </c>
      <c r="K579" s="2">
        <v>0</v>
      </c>
      <c r="L579" s="2">
        <v>0</v>
      </c>
      <c r="M579" s="2">
        <v>0</v>
      </c>
      <c r="N579" s="2">
        <v>0</v>
      </c>
      <c r="O579" s="2">
        <v>0</v>
      </c>
      <c r="P579" s="2">
        <v>0</v>
      </c>
      <c r="Q579" s="2">
        <v>0</v>
      </c>
      <c r="R579" s="2">
        <v>0</v>
      </c>
      <c r="S579" s="2"/>
      <c r="T579" s="2">
        <v>0</v>
      </c>
      <c r="U579" s="2">
        <v>0</v>
      </c>
      <c r="V579" s="2">
        <v>0</v>
      </c>
      <c r="W579" s="7">
        <v>0</v>
      </c>
      <c r="X579" s="7">
        <v>0</v>
      </c>
      <c r="Y579" s="7">
        <v>0</v>
      </c>
      <c r="AB579" s="7"/>
      <c r="AC579" s="7"/>
      <c r="AD579" s="7"/>
      <c r="AE579" s="7"/>
      <c r="AF579" s="16"/>
      <c r="AG579" s="16"/>
      <c r="AH579" s="16"/>
      <c r="AI579" s="16"/>
    </row>
    <row r="580" spans="1:35" x14ac:dyDescent="0.2">
      <c r="A580" s="5">
        <v>2021</v>
      </c>
      <c r="B580" s="2" t="s">
        <v>626</v>
      </c>
      <c r="C580" s="2" t="s">
        <v>630</v>
      </c>
      <c r="D580" s="2" t="s">
        <v>681</v>
      </c>
      <c r="E580" s="2">
        <v>0</v>
      </c>
      <c r="F580" s="2">
        <v>10275679</v>
      </c>
      <c r="G580" s="2">
        <v>0</v>
      </c>
      <c r="I580" s="2">
        <v>0</v>
      </c>
      <c r="J580" s="2">
        <v>0</v>
      </c>
      <c r="K580" s="2">
        <v>0</v>
      </c>
      <c r="L580" s="2">
        <v>0</v>
      </c>
      <c r="M580" s="2">
        <v>0</v>
      </c>
      <c r="N580" s="2">
        <v>0</v>
      </c>
      <c r="O580" s="2">
        <v>0</v>
      </c>
      <c r="P580" s="2">
        <v>0</v>
      </c>
      <c r="Q580" s="2">
        <v>0</v>
      </c>
      <c r="R580" s="2">
        <v>0</v>
      </c>
      <c r="S580" s="2"/>
      <c r="T580" s="2">
        <v>0</v>
      </c>
      <c r="U580" s="2">
        <v>0</v>
      </c>
      <c r="V580" s="2">
        <v>0</v>
      </c>
      <c r="W580" s="7">
        <v>0</v>
      </c>
      <c r="X580" s="7">
        <v>0</v>
      </c>
      <c r="Y580" s="7">
        <v>0</v>
      </c>
      <c r="AB580" s="7"/>
      <c r="AC580" s="7"/>
      <c r="AD580" s="7"/>
      <c r="AE580" s="7"/>
      <c r="AF580" s="16"/>
      <c r="AG580" s="16"/>
      <c r="AH580" s="16"/>
      <c r="AI580" s="16"/>
    </row>
    <row r="581" spans="1:35" x14ac:dyDescent="0.2">
      <c r="A581" s="5">
        <v>2021</v>
      </c>
      <c r="B581" s="2" t="s">
        <v>626</v>
      </c>
      <c r="C581" s="2" t="s">
        <v>738</v>
      </c>
      <c r="D581" s="2" t="s">
        <v>681</v>
      </c>
      <c r="E581" s="2">
        <v>0</v>
      </c>
      <c r="F581" s="2">
        <v>7022693</v>
      </c>
      <c r="G581" s="2">
        <v>0</v>
      </c>
      <c r="I581" s="2">
        <v>0</v>
      </c>
      <c r="J581" s="2">
        <v>0</v>
      </c>
      <c r="K581" s="2">
        <v>0</v>
      </c>
      <c r="L581" s="2">
        <v>0</v>
      </c>
      <c r="M581" s="2">
        <v>0</v>
      </c>
      <c r="N581" s="2">
        <v>0</v>
      </c>
      <c r="O581" s="2">
        <v>0</v>
      </c>
      <c r="P581" s="2">
        <v>0</v>
      </c>
      <c r="Q581" s="2">
        <v>0</v>
      </c>
      <c r="R581" s="2">
        <v>0</v>
      </c>
      <c r="S581" s="2"/>
      <c r="T581" s="2">
        <v>0</v>
      </c>
      <c r="U581" s="2">
        <v>0</v>
      </c>
      <c r="V581" s="2">
        <v>0</v>
      </c>
      <c r="W581" s="7">
        <v>0</v>
      </c>
      <c r="X581" s="7">
        <v>0</v>
      </c>
      <c r="Y581" s="7">
        <v>0</v>
      </c>
      <c r="AB581" s="7"/>
      <c r="AC581" s="7"/>
      <c r="AD581" s="7"/>
      <c r="AE581" s="7"/>
      <c r="AF581" s="16"/>
      <c r="AG581" s="16"/>
      <c r="AH581" s="16"/>
      <c r="AI581" s="16"/>
    </row>
    <row r="582" spans="1:35" x14ac:dyDescent="0.2">
      <c r="A582" s="5">
        <v>2021</v>
      </c>
      <c r="B582" s="2" t="s">
        <v>626</v>
      </c>
      <c r="C582" s="2" t="s">
        <v>739</v>
      </c>
      <c r="D582" s="2" t="s">
        <v>681</v>
      </c>
      <c r="E582" s="2">
        <v>0</v>
      </c>
      <c r="F582" s="2">
        <v>1069710</v>
      </c>
      <c r="G582" s="2">
        <v>0</v>
      </c>
      <c r="I582" s="2">
        <v>0</v>
      </c>
      <c r="J582" s="2">
        <v>0</v>
      </c>
      <c r="K582" s="2">
        <v>0</v>
      </c>
      <c r="L582" s="2">
        <v>0</v>
      </c>
      <c r="M582" s="2">
        <v>0</v>
      </c>
      <c r="N582" s="2">
        <v>0</v>
      </c>
      <c r="O582" s="2">
        <v>0</v>
      </c>
      <c r="P582" s="2">
        <v>0</v>
      </c>
      <c r="Q582" s="2">
        <v>0</v>
      </c>
      <c r="R582" s="2">
        <v>0</v>
      </c>
      <c r="S582" s="2"/>
      <c r="T582" s="2">
        <v>0</v>
      </c>
      <c r="U582" s="2">
        <v>0</v>
      </c>
      <c r="V582" s="2">
        <v>0</v>
      </c>
      <c r="W582" s="7">
        <v>0</v>
      </c>
      <c r="X582" s="7">
        <v>0</v>
      </c>
      <c r="Y582" s="7">
        <v>0</v>
      </c>
      <c r="AB582" s="7"/>
      <c r="AC582" s="7"/>
      <c r="AD582" s="7"/>
      <c r="AE582" s="7"/>
      <c r="AF582" s="16"/>
      <c r="AG582" s="16"/>
      <c r="AH582" s="16"/>
      <c r="AI582" s="16"/>
    </row>
    <row r="583" spans="1:35" x14ac:dyDescent="0.2">
      <c r="A583" s="5">
        <v>2021</v>
      </c>
      <c r="B583" s="2" t="s">
        <v>626</v>
      </c>
      <c r="C583" s="2" t="s">
        <v>740</v>
      </c>
      <c r="D583" s="2" t="s">
        <v>681</v>
      </c>
      <c r="E583" s="2">
        <v>0</v>
      </c>
      <c r="F583" s="2">
        <v>2385803</v>
      </c>
      <c r="G583" s="2">
        <v>0</v>
      </c>
      <c r="I583" s="2">
        <v>0</v>
      </c>
      <c r="J583" s="2">
        <v>0</v>
      </c>
      <c r="K583" s="2">
        <v>0</v>
      </c>
      <c r="L583" s="2">
        <v>0</v>
      </c>
      <c r="M583" s="2">
        <v>0</v>
      </c>
      <c r="N583" s="2">
        <v>0</v>
      </c>
      <c r="O583" s="2">
        <v>0</v>
      </c>
      <c r="P583" s="2">
        <v>0</v>
      </c>
      <c r="Q583" s="2">
        <v>0</v>
      </c>
      <c r="R583" s="2">
        <v>0</v>
      </c>
      <c r="S583" s="2"/>
      <c r="T583" s="2">
        <v>0</v>
      </c>
      <c r="U583" s="2">
        <v>0</v>
      </c>
      <c r="V583" s="2">
        <v>0</v>
      </c>
      <c r="W583" s="7">
        <v>0</v>
      </c>
      <c r="X583" s="7">
        <v>0</v>
      </c>
      <c r="Y583" s="7">
        <v>0</v>
      </c>
      <c r="AB583" s="7"/>
      <c r="AC583" s="7"/>
      <c r="AD583" s="7"/>
      <c r="AE583" s="7"/>
      <c r="AF583" s="16"/>
      <c r="AG583" s="16"/>
      <c r="AH583" s="16"/>
      <c r="AI583" s="16"/>
    </row>
    <row r="584" spans="1:35" x14ac:dyDescent="0.2">
      <c r="A584" s="5">
        <v>2021</v>
      </c>
      <c r="B584" s="2" t="s">
        <v>626</v>
      </c>
      <c r="C584" s="2" t="s">
        <v>741</v>
      </c>
      <c r="D584" s="2" t="s">
        <v>681</v>
      </c>
      <c r="E584" s="2">
        <v>0</v>
      </c>
      <c r="F584" s="2">
        <v>9835947</v>
      </c>
      <c r="G584" s="2">
        <v>0</v>
      </c>
      <c r="I584" s="2">
        <v>0</v>
      </c>
      <c r="J584" s="2">
        <v>0</v>
      </c>
      <c r="K584" s="2">
        <v>0</v>
      </c>
      <c r="L584" s="2">
        <v>0</v>
      </c>
      <c r="M584" s="2">
        <v>0</v>
      </c>
      <c r="N584" s="2">
        <v>0</v>
      </c>
      <c r="O584" s="2">
        <v>0</v>
      </c>
      <c r="P584" s="2">
        <v>0</v>
      </c>
      <c r="Q584" s="2">
        <v>0</v>
      </c>
      <c r="R584" s="2">
        <v>0</v>
      </c>
      <c r="S584" s="2"/>
      <c r="T584" s="2">
        <v>0</v>
      </c>
      <c r="U584" s="2">
        <v>0</v>
      </c>
      <c r="V584" s="2">
        <v>0</v>
      </c>
      <c r="W584" s="7">
        <v>0</v>
      </c>
      <c r="X584" s="7">
        <v>0</v>
      </c>
      <c r="Y584" s="7">
        <v>0</v>
      </c>
      <c r="AB584" s="7"/>
      <c r="AC584" s="7"/>
      <c r="AD584" s="7"/>
      <c r="AE584" s="7"/>
      <c r="AF584" s="16"/>
      <c r="AG584" s="16"/>
      <c r="AH584" s="16"/>
      <c r="AI584" s="16"/>
    </row>
    <row r="585" spans="1:35" x14ac:dyDescent="0.2">
      <c r="A585" s="5">
        <v>2021</v>
      </c>
      <c r="B585" s="2" t="s">
        <v>626</v>
      </c>
      <c r="C585" s="2" t="s">
        <v>742</v>
      </c>
      <c r="D585" s="2" t="s">
        <v>681</v>
      </c>
      <c r="E585" s="2">
        <v>0</v>
      </c>
      <c r="F585" s="2">
        <v>9798823</v>
      </c>
      <c r="G585" s="2">
        <v>0</v>
      </c>
      <c r="I585" s="2">
        <v>0</v>
      </c>
      <c r="J585" s="2">
        <v>0</v>
      </c>
      <c r="K585" s="2">
        <v>0</v>
      </c>
      <c r="L585" s="2">
        <v>0</v>
      </c>
      <c r="M585" s="2">
        <v>0</v>
      </c>
      <c r="N585" s="2">
        <v>0</v>
      </c>
      <c r="O585" s="2">
        <v>0</v>
      </c>
      <c r="P585" s="2">
        <v>0</v>
      </c>
      <c r="Q585" s="2">
        <v>0</v>
      </c>
      <c r="R585" s="2">
        <v>0</v>
      </c>
      <c r="S585" s="2"/>
      <c r="T585" s="2">
        <v>0</v>
      </c>
      <c r="U585" s="2">
        <v>0</v>
      </c>
      <c r="V585" s="2">
        <v>0</v>
      </c>
      <c r="W585" s="7">
        <v>0</v>
      </c>
      <c r="X585" s="7">
        <v>0</v>
      </c>
      <c r="Y585" s="7">
        <v>0</v>
      </c>
      <c r="AB585" s="7"/>
      <c r="AC585" s="7"/>
      <c r="AD585" s="7"/>
      <c r="AE585" s="7"/>
      <c r="AF585" s="16"/>
      <c r="AG585" s="16"/>
      <c r="AH585" s="16"/>
      <c r="AI585" s="16"/>
    </row>
    <row r="586" spans="1:35" x14ac:dyDescent="0.2">
      <c r="A586" s="5">
        <v>2021</v>
      </c>
      <c r="B586" s="2" t="s">
        <v>626</v>
      </c>
      <c r="C586" s="2" t="s">
        <v>743</v>
      </c>
      <c r="D586" s="2" t="s">
        <v>681</v>
      </c>
      <c r="E586" s="2">
        <v>0</v>
      </c>
      <c r="F586" s="2">
        <v>4669552</v>
      </c>
      <c r="G586" s="2">
        <v>0</v>
      </c>
      <c r="I586" s="2">
        <v>0</v>
      </c>
      <c r="J586" s="2">
        <v>0</v>
      </c>
      <c r="K586" s="2">
        <v>0</v>
      </c>
      <c r="L586" s="2">
        <v>0</v>
      </c>
      <c r="M586" s="2">
        <v>0</v>
      </c>
      <c r="N586" s="2">
        <v>0</v>
      </c>
      <c r="O586" s="2">
        <v>0</v>
      </c>
      <c r="P586" s="2">
        <v>0</v>
      </c>
      <c r="Q586" s="2">
        <v>0</v>
      </c>
      <c r="R586" s="2">
        <v>0</v>
      </c>
      <c r="S586" s="2"/>
      <c r="T586" s="2">
        <v>0</v>
      </c>
      <c r="U586" s="2">
        <v>0</v>
      </c>
      <c r="V586" s="2">
        <v>0</v>
      </c>
      <c r="W586" s="7">
        <v>0</v>
      </c>
      <c r="X586" s="7">
        <v>0</v>
      </c>
      <c r="Y586" s="7">
        <v>0</v>
      </c>
      <c r="AB586" s="7"/>
      <c r="AC586" s="7"/>
      <c r="AD586" s="7"/>
      <c r="AE586" s="7"/>
      <c r="AF586" s="16"/>
      <c r="AG586" s="16"/>
      <c r="AH586" s="16"/>
      <c r="AI586" s="16"/>
    </row>
    <row r="587" spans="1:35" x14ac:dyDescent="0.2">
      <c r="A587" s="5">
        <v>2021</v>
      </c>
      <c r="B587" s="2" t="s">
        <v>626</v>
      </c>
      <c r="C587" s="2" t="s">
        <v>744</v>
      </c>
      <c r="D587" s="2" t="s">
        <v>681</v>
      </c>
      <c r="E587" s="2">
        <v>0</v>
      </c>
      <c r="F587" s="2">
        <v>10100724</v>
      </c>
      <c r="G587" s="2">
        <v>0</v>
      </c>
      <c r="I587" s="2">
        <v>0</v>
      </c>
      <c r="J587" s="2">
        <v>0</v>
      </c>
      <c r="K587" s="2">
        <v>0</v>
      </c>
      <c r="L587" s="2">
        <v>0</v>
      </c>
      <c r="M587" s="2">
        <v>0</v>
      </c>
      <c r="N587" s="2">
        <v>0</v>
      </c>
      <c r="O587" s="2">
        <v>0</v>
      </c>
      <c r="P587" s="2">
        <v>0</v>
      </c>
      <c r="Q587" s="2">
        <v>0</v>
      </c>
      <c r="R587" s="2">
        <v>0</v>
      </c>
      <c r="S587" s="2"/>
      <c r="T587" s="2">
        <v>0</v>
      </c>
      <c r="U587" s="2">
        <v>0</v>
      </c>
      <c r="V587" s="2">
        <v>0</v>
      </c>
      <c r="W587" s="7">
        <v>0</v>
      </c>
      <c r="X587" s="7">
        <v>0</v>
      </c>
      <c r="Y587" s="7">
        <v>0</v>
      </c>
      <c r="AB587" s="7"/>
      <c r="AC587" s="7"/>
      <c r="AD587" s="7"/>
      <c r="AE587" s="7"/>
      <c r="AF587" s="16"/>
      <c r="AG587" s="16"/>
      <c r="AH587" s="16"/>
      <c r="AI587" s="16"/>
    </row>
    <row r="588" spans="1:35" x14ac:dyDescent="0.2">
      <c r="A588" s="5">
        <v>2021</v>
      </c>
      <c r="B588" s="2" t="s">
        <v>626</v>
      </c>
      <c r="C588" s="2" t="s">
        <v>745</v>
      </c>
      <c r="D588" s="2" t="s">
        <v>681</v>
      </c>
      <c r="E588" s="2">
        <v>0</v>
      </c>
      <c r="F588" s="2">
        <v>5630885</v>
      </c>
      <c r="G588" s="2">
        <v>0</v>
      </c>
      <c r="I588" s="2">
        <v>0</v>
      </c>
      <c r="J588" s="2">
        <v>0</v>
      </c>
      <c r="K588" s="2">
        <v>0</v>
      </c>
      <c r="L588" s="2">
        <v>0</v>
      </c>
      <c r="M588" s="2">
        <v>0</v>
      </c>
      <c r="N588" s="2">
        <v>0</v>
      </c>
      <c r="O588" s="2">
        <v>0</v>
      </c>
      <c r="P588" s="2">
        <v>0</v>
      </c>
      <c r="Q588" s="2">
        <v>0</v>
      </c>
      <c r="R588" s="2">
        <v>0</v>
      </c>
      <c r="S588" s="2"/>
      <c r="T588" s="2">
        <v>0</v>
      </c>
      <c r="U588" s="2">
        <v>0</v>
      </c>
      <c r="V588" s="2">
        <v>0</v>
      </c>
      <c r="W588" s="7">
        <v>0</v>
      </c>
      <c r="X588" s="7">
        <v>0</v>
      </c>
      <c r="Y588" s="7">
        <v>0</v>
      </c>
      <c r="AB588" s="7"/>
      <c r="AC588" s="7"/>
      <c r="AD588" s="7"/>
      <c r="AE588" s="7"/>
      <c r="AF588" s="16"/>
      <c r="AG588" s="16"/>
      <c r="AH588" s="16"/>
      <c r="AI588" s="16"/>
    </row>
    <row r="589" spans="1:35" x14ac:dyDescent="0.2">
      <c r="A589" s="5">
        <v>2021</v>
      </c>
      <c r="B589" s="2" t="s">
        <v>626</v>
      </c>
      <c r="C589" s="2" t="s">
        <v>748</v>
      </c>
      <c r="D589" s="2" t="s">
        <v>681</v>
      </c>
      <c r="E589" s="2">
        <v>0</v>
      </c>
      <c r="F589" s="2">
        <v>8169198</v>
      </c>
      <c r="G589" s="2">
        <v>0</v>
      </c>
      <c r="I589" s="2">
        <v>0</v>
      </c>
      <c r="J589" s="2">
        <v>0</v>
      </c>
      <c r="K589" s="2">
        <v>0</v>
      </c>
      <c r="L589" s="2">
        <v>0</v>
      </c>
      <c r="M589" s="2">
        <v>0</v>
      </c>
      <c r="N589" s="2">
        <v>0</v>
      </c>
      <c r="O589" s="2">
        <v>0</v>
      </c>
      <c r="P589" s="2">
        <v>0</v>
      </c>
      <c r="Q589" s="2">
        <v>0</v>
      </c>
      <c r="R589" s="2">
        <v>0</v>
      </c>
      <c r="S589" s="2"/>
      <c r="T589" s="2">
        <v>0</v>
      </c>
      <c r="U589" s="2">
        <v>0</v>
      </c>
      <c r="V589" s="2">
        <v>0</v>
      </c>
      <c r="W589" s="7">
        <v>0</v>
      </c>
      <c r="X589" s="7">
        <v>0</v>
      </c>
      <c r="Y589" s="7">
        <v>0</v>
      </c>
      <c r="AB589" s="7"/>
      <c r="AC589" s="7"/>
      <c r="AD589" s="7"/>
      <c r="AE589" s="7"/>
      <c r="AF589" s="16"/>
      <c r="AG589" s="16"/>
      <c r="AH589" s="16"/>
      <c r="AI589" s="16"/>
    </row>
    <row r="590" spans="1:35" x14ac:dyDescent="0.2">
      <c r="A590" s="5">
        <v>2020</v>
      </c>
      <c r="B590" s="2" t="s">
        <v>746</v>
      </c>
      <c r="C590" s="2" t="s">
        <v>725</v>
      </c>
      <c r="D590" s="2" t="s">
        <v>692</v>
      </c>
      <c r="P590" s="2">
        <v>0</v>
      </c>
      <c r="Q590" s="2">
        <v>0</v>
      </c>
      <c r="R590" s="2">
        <v>0</v>
      </c>
      <c r="S590" s="2"/>
      <c r="T590" s="2">
        <v>0</v>
      </c>
      <c r="U590" s="2">
        <v>0</v>
      </c>
      <c r="V590" s="2">
        <v>0</v>
      </c>
      <c r="W590" s="7">
        <v>0</v>
      </c>
      <c r="X590" s="7">
        <v>0</v>
      </c>
      <c r="Y590" s="7">
        <v>0</v>
      </c>
      <c r="Z590" s="7">
        <v>18.07</v>
      </c>
      <c r="AA590" s="7">
        <v>7.27</v>
      </c>
      <c r="AB590" s="7"/>
      <c r="AC590" s="7"/>
      <c r="AD590" s="7"/>
      <c r="AE590" s="7"/>
      <c r="AF590" s="16"/>
      <c r="AG590" s="16"/>
      <c r="AH590" s="16"/>
      <c r="AI590" s="16"/>
    </row>
    <row r="591" spans="1:35" x14ac:dyDescent="0.2">
      <c r="A591" s="5">
        <v>2020</v>
      </c>
      <c r="B591" s="2" t="s">
        <v>746</v>
      </c>
      <c r="C591" s="2" t="s">
        <v>726</v>
      </c>
      <c r="D591" s="2" t="s">
        <v>692</v>
      </c>
      <c r="P591" s="2">
        <v>0</v>
      </c>
      <c r="Q591" s="2">
        <v>0</v>
      </c>
      <c r="R591" s="2">
        <v>0</v>
      </c>
      <c r="S591" s="2"/>
      <c r="T591" s="2">
        <v>0</v>
      </c>
      <c r="U591" s="2">
        <v>0</v>
      </c>
      <c r="V591" s="2">
        <v>0</v>
      </c>
      <c r="W591" s="7">
        <v>0</v>
      </c>
      <c r="X591" s="7">
        <v>0</v>
      </c>
      <c r="Y591" s="7">
        <v>0</v>
      </c>
      <c r="Z591" s="7">
        <v>24.95</v>
      </c>
      <c r="AA591" s="7">
        <v>7.3</v>
      </c>
      <c r="AB591" s="7"/>
      <c r="AC591" s="7"/>
      <c r="AD591" s="7"/>
      <c r="AE591" s="7"/>
      <c r="AF591" s="16"/>
      <c r="AG591" s="16"/>
      <c r="AH591" s="16"/>
      <c r="AI591" s="16"/>
    </row>
    <row r="592" spans="1:35" x14ac:dyDescent="0.2">
      <c r="A592" s="5">
        <v>2020</v>
      </c>
      <c r="B592" s="2" t="s">
        <v>746</v>
      </c>
      <c r="C592" s="2" t="s">
        <v>727</v>
      </c>
      <c r="D592" s="2" t="s">
        <v>692</v>
      </c>
      <c r="P592" s="2">
        <v>0</v>
      </c>
      <c r="Q592" s="2">
        <v>0</v>
      </c>
      <c r="R592" s="2">
        <v>0</v>
      </c>
      <c r="S592" s="2"/>
      <c r="T592" s="2">
        <v>0</v>
      </c>
      <c r="U592" s="2">
        <v>0</v>
      </c>
      <c r="V592" s="2">
        <v>0</v>
      </c>
      <c r="W592" s="7">
        <v>0</v>
      </c>
      <c r="X592" s="7">
        <v>0</v>
      </c>
      <c r="Y592" s="7">
        <v>0</v>
      </c>
      <c r="Z592" s="7">
        <v>14.64</v>
      </c>
      <c r="AA592" s="7">
        <v>11.14</v>
      </c>
      <c r="AB592" s="7"/>
      <c r="AC592" s="7"/>
      <c r="AD592" s="7"/>
      <c r="AE592" s="7"/>
      <c r="AF592" s="16"/>
      <c r="AG592" s="16"/>
      <c r="AH592" s="16"/>
      <c r="AI592" s="16"/>
    </row>
    <row r="593" spans="1:35" x14ac:dyDescent="0.2">
      <c r="A593" s="5">
        <v>2020</v>
      </c>
      <c r="B593" s="2" t="s">
        <v>746</v>
      </c>
      <c r="C593" s="2" t="s">
        <v>394</v>
      </c>
      <c r="D593" s="2" t="s">
        <v>692</v>
      </c>
      <c r="P593" s="2">
        <v>0</v>
      </c>
      <c r="Q593" s="2">
        <v>0</v>
      </c>
      <c r="R593" s="2">
        <v>0</v>
      </c>
      <c r="S593" s="2"/>
      <c r="T593" s="2">
        <v>0</v>
      </c>
      <c r="U593" s="2">
        <v>0</v>
      </c>
      <c r="V593" s="2">
        <v>0</v>
      </c>
      <c r="W593" s="7">
        <v>0</v>
      </c>
      <c r="X593" s="7">
        <v>0</v>
      </c>
      <c r="Y593" s="7">
        <v>0</v>
      </c>
      <c r="Z593" s="7">
        <v>8.84</v>
      </c>
      <c r="AA593" s="7">
        <v>6.41</v>
      </c>
      <c r="AB593" s="7"/>
      <c r="AC593" s="7"/>
      <c r="AD593" s="7"/>
      <c r="AE593" s="7"/>
      <c r="AF593" s="16"/>
      <c r="AG593" s="16"/>
      <c r="AH593" s="16"/>
      <c r="AI593" s="16"/>
    </row>
    <row r="594" spans="1:35" x14ac:dyDescent="0.2">
      <c r="A594" s="5">
        <v>2020</v>
      </c>
      <c r="B594" s="2" t="s">
        <v>746</v>
      </c>
      <c r="C594" s="2" t="s">
        <v>395</v>
      </c>
      <c r="D594" s="2" t="s">
        <v>692</v>
      </c>
      <c r="P594" s="2">
        <v>0</v>
      </c>
      <c r="Q594" s="2">
        <v>0</v>
      </c>
      <c r="R594" s="2">
        <v>0</v>
      </c>
      <c r="S594" s="2"/>
      <c r="T594" s="2">
        <v>0</v>
      </c>
      <c r="U594" s="2">
        <v>0</v>
      </c>
      <c r="V594" s="2">
        <v>0</v>
      </c>
      <c r="W594" s="7">
        <v>0</v>
      </c>
      <c r="X594" s="7">
        <v>0</v>
      </c>
      <c r="Y594" s="7">
        <v>0</v>
      </c>
      <c r="Z594" s="7">
        <v>19.38</v>
      </c>
      <c r="AA594" s="7">
        <v>5.86</v>
      </c>
      <c r="AB594" s="7"/>
      <c r="AC594" s="7"/>
      <c r="AD594" s="7"/>
      <c r="AE594" s="7"/>
      <c r="AF594" s="16"/>
      <c r="AG594" s="16"/>
      <c r="AH594" s="16"/>
      <c r="AI594" s="16"/>
    </row>
    <row r="595" spans="1:35" x14ac:dyDescent="0.2">
      <c r="A595" s="5">
        <v>2020</v>
      </c>
      <c r="B595" s="2" t="s">
        <v>746</v>
      </c>
      <c r="C595" s="2" t="s">
        <v>747</v>
      </c>
      <c r="D595" s="2" t="s">
        <v>692</v>
      </c>
      <c r="P595" s="2">
        <v>0</v>
      </c>
      <c r="Q595" s="2">
        <v>0</v>
      </c>
      <c r="R595" s="2">
        <v>0</v>
      </c>
      <c r="S595" s="2"/>
      <c r="T595" s="2">
        <v>0</v>
      </c>
      <c r="U595" s="2">
        <v>0</v>
      </c>
      <c r="V595" s="2">
        <v>0</v>
      </c>
      <c r="W595" s="7">
        <v>0</v>
      </c>
      <c r="X595" s="7">
        <v>0</v>
      </c>
      <c r="Y595" s="7">
        <v>0</v>
      </c>
      <c r="Z595" s="7">
        <v>14.33</v>
      </c>
      <c r="AA595" s="7">
        <v>9.49</v>
      </c>
      <c r="AB595" s="7"/>
      <c r="AC595" s="7"/>
      <c r="AD595" s="7"/>
      <c r="AE595" s="7"/>
      <c r="AF595" s="16"/>
      <c r="AG595" s="16"/>
      <c r="AH595" s="16"/>
      <c r="AI595" s="16"/>
    </row>
    <row r="596" spans="1:35" x14ac:dyDescent="0.2">
      <c r="A596" s="5">
        <v>2020</v>
      </c>
      <c r="B596" s="2" t="s">
        <v>746</v>
      </c>
      <c r="C596" s="2" t="s">
        <v>728</v>
      </c>
      <c r="D596" s="2" t="s">
        <v>692</v>
      </c>
      <c r="P596" s="2">
        <v>0</v>
      </c>
      <c r="Q596" s="2">
        <v>0</v>
      </c>
      <c r="R596" s="2">
        <v>0</v>
      </c>
      <c r="S596" s="2"/>
      <c r="T596" s="2">
        <v>0</v>
      </c>
      <c r="U596" s="2">
        <v>0</v>
      </c>
      <c r="V596" s="2">
        <v>0</v>
      </c>
      <c r="W596" s="7">
        <v>0</v>
      </c>
      <c r="X596" s="7">
        <v>0</v>
      </c>
      <c r="Y596" s="7">
        <v>0</v>
      </c>
      <c r="Z596" s="7">
        <v>6.82</v>
      </c>
      <c r="AA596" s="7">
        <v>9.14</v>
      </c>
      <c r="AB596" s="7"/>
      <c r="AC596" s="7"/>
      <c r="AD596" s="7"/>
      <c r="AE596" s="7"/>
      <c r="AF596" s="16"/>
      <c r="AG596" s="16"/>
      <c r="AH596" s="16"/>
      <c r="AI596" s="16"/>
    </row>
    <row r="597" spans="1:35" x14ac:dyDescent="0.2">
      <c r="A597" s="5">
        <v>2020</v>
      </c>
      <c r="B597" s="2" t="s">
        <v>746</v>
      </c>
      <c r="C597" s="2" t="s">
        <v>398</v>
      </c>
      <c r="D597" s="2" t="s">
        <v>692</v>
      </c>
      <c r="P597" s="2">
        <v>0</v>
      </c>
      <c r="Q597" s="2">
        <v>0</v>
      </c>
      <c r="R597" s="2">
        <v>0</v>
      </c>
      <c r="S597" s="2"/>
      <c r="T597" s="2">
        <v>0</v>
      </c>
      <c r="U597" s="2">
        <v>0</v>
      </c>
      <c r="V597" s="2">
        <v>0</v>
      </c>
      <c r="W597" s="7">
        <v>0</v>
      </c>
      <c r="X597" s="7">
        <v>0</v>
      </c>
      <c r="Y597" s="7">
        <v>0</v>
      </c>
      <c r="Z597" s="7">
        <v>5.95</v>
      </c>
      <c r="AA597" s="7">
        <v>5.6</v>
      </c>
      <c r="AB597" s="7"/>
      <c r="AC597" s="7"/>
      <c r="AD597" s="7"/>
      <c r="AE597" s="7"/>
      <c r="AF597" s="16"/>
      <c r="AG597" s="16"/>
      <c r="AH597" s="16"/>
      <c r="AI597" s="16"/>
    </row>
    <row r="598" spans="1:35" x14ac:dyDescent="0.2">
      <c r="A598" s="5">
        <v>2020</v>
      </c>
      <c r="B598" s="2" t="s">
        <v>746</v>
      </c>
      <c r="C598" s="2" t="s">
        <v>729</v>
      </c>
      <c r="D598" s="2" t="s">
        <v>692</v>
      </c>
      <c r="P598" s="2">
        <v>0</v>
      </c>
      <c r="Q598" s="2">
        <v>0</v>
      </c>
      <c r="R598" s="2">
        <v>0</v>
      </c>
      <c r="S598" s="2"/>
      <c r="T598" s="2">
        <v>0</v>
      </c>
      <c r="U598" s="2">
        <v>0</v>
      </c>
      <c r="V598" s="2">
        <v>0</v>
      </c>
      <c r="W598" s="7">
        <v>0</v>
      </c>
      <c r="X598" s="7">
        <v>0</v>
      </c>
      <c r="Y598" s="7">
        <v>0</v>
      </c>
      <c r="Z598" s="7">
        <v>13.73</v>
      </c>
      <c r="AA598" s="7">
        <v>7</v>
      </c>
      <c r="AB598" s="7"/>
      <c r="AC598" s="7"/>
      <c r="AD598" s="7"/>
      <c r="AE598" s="7"/>
      <c r="AF598" s="16"/>
      <c r="AG598" s="16"/>
      <c r="AH598" s="16"/>
      <c r="AI598" s="16"/>
    </row>
    <row r="599" spans="1:35" x14ac:dyDescent="0.2">
      <c r="A599" s="5">
        <v>2020</v>
      </c>
      <c r="B599" s="2" t="s">
        <v>746</v>
      </c>
      <c r="C599" s="2" t="s">
        <v>730</v>
      </c>
      <c r="D599" s="2" t="s">
        <v>692</v>
      </c>
      <c r="P599" s="2">
        <v>0</v>
      </c>
      <c r="Q599" s="2">
        <v>0</v>
      </c>
      <c r="R599" s="2">
        <v>0</v>
      </c>
      <c r="S599" s="2"/>
      <c r="T599" s="2">
        <v>0</v>
      </c>
      <c r="U599" s="2">
        <v>0</v>
      </c>
      <c r="V599" s="2">
        <v>0</v>
      </c>
      <c r="W599" s="7">
        <v>0</v>
      </c>
      <c r="X599" s="7">
        <v>0</v>
      </c>
      <c r="Y599" s="7">
        <v>0</v>
      </c>
      <c r="Z599" s="7">
        <v>8.5299999999999994</v>
      </c>
      <c r="AA599" s="7">
        <v>8.94</v>
      </c>
      <c r="AB599" s="7"/>
      <c r="AC599" s="7"/>
      <c r="AD599" s="7"/>
      <c r="AE599" s="7"/>
      <c r="AF599" s="16"/>
      <c r="AG599" s="16"/>
      <c r="AH599" s="16"/>
      <c r="AI599" s="16"/>
    </row>
    <row r="600" spans="1:35" x14ac:dyDescent="0.2">
      <c r="A600" s="5">
        <v>2020</v>
      </c>
      <c r="B600" s="2" t="s">
        <v>746</v>
      </c>
      <c r="C600" s="2" t="s">
        <v>401</v>
      </c>
      <c r="D600" s="2" t="s">
        <v>692</v>
      </c>
      <c r="P600" s="2">
        <v>0</v>
      </c>
      <c r="Q600" s="2">
        <v>0</v>
      </c>
      <c r="R600" s="2">
        <v>0</v>
      </c>
      <c r="S600" s="2"/>
      <c r="T600" s="2">
        <v>0</v>
      </c>
      <c r="U600" s="2">
        <v>0</v>
      </c>
      <c r="V600" s="2">
        <v>0</v>
      </c>
      <c r="W600" s="7">
        <v>0</v>
      </c>
      <c r="X600" s="7">
        <v>0</v>
      </c>
      <c r="Y600" s="7">
        <v>0</v>
      </c>
      <c r="Z600" s="7">
        <v>4.3</v>
      </c>
      <c r="AA600" s="7">
        <v>5.42</v>
      </c>
      <c r="AB600" s="7"/>
      <c r="AC600" s="7"/>
      <c r="AD600" s="7"/>
      <c r="AE600" s="7"/>
      <c r="AF600" s="16"/>
      <c r="AG600" s="16"/>
      <c r="AH600" s="16"/>
      <c r="AI600" s="16"/>
    </row>
    <row r="601" spans="1:35" x14ac:dyDescent="0.2">
      <c r="A601" s="5">
        <v>2020</v>
      </c>
      <c r="B601" s="2" t="s">
        <v>746</v>
      </c>
      <c r="C601" s="2" t="s">
        <v>731</v>
      </c>
      <c r="D601" s="2" t="s">
        <v>692</v>
      </c>
      <c r="P601" s="2">
        <v>0</v>
      </c>
      <c r="Q601" s="2">
        <v>0</v>
      </c>
      <c r="R601" s="2">
        <v>0</v>
      </c>
      <c r="S601" s="2"/>
      <c r="T601" s="2">
        <v>0</v>
      </c>
      <c r="U601" s="2">
        <v>0</v>
      </c>
      <c r="V601" s="2">
        <v>0</v>
      </c>
      <c r="W601" s="7">
        <v>0</v>
      </c>
      <c r="X601" s="7">
        <v>0</v>
      </c>
      <c r="Y601" s="7">
        <v>0</v>
      </c>
      <c r="Z601" s="7">
        <v>25.55</v>
      </c>
      <c r="AA601" s="7">
        <v>8.41</v>
      </c>
      <c r="AB601" s="7"/>
      <c r="AC601" s="7"/>
      <c r="AD601" s="7"/>
      <c r="AE601" s="7"/>
      <c r="AF601" s="16"/>
      <c r="AG601" s="16"/>
      <c r="AH601" s="16"/>
      <c r="AI601" s="16"/>
    </row>
    <row r="602" spans="1:35" x14ac:dyDescent="0.2">
      <c r="A602" s="5">
        <v>2020</v>
      </c>
      <c r="B602" s="2" t="s">
        <v>746</v>
      </c>
      <c r="C602" s="2" t="s">
        <v>732</v>
      </c>
      <c r="D602" s="2" t="s">
        <v>692</v>
      </c>
      <c r="P602" s="2">
        <v>0</v>
      </c>
      <c r="Q602" s="2">
        <v>0</v>
      </c>
      <c r="R602" s="2">
        <v>0</v>
      </c>
      <c r="S602" s="2"/>
      <c r="T602" s="2">
        <v>0</v>
      </c>
      <c r="U602" s="2">
        <v>0</v>
      </c>
      <c r="V602" s="2">
        <v>0</v>
      </c>
      <c r="W602" s="7">
        <v>0</v>
      </c>
      <c r="X602" s="7">
        <v>0</v>
      </c>
      <c r="Y602" s="7">
        <v>0</v>
      </c>
      <c r="Z602" s="7">
        <v>14.18</v>
      </c>
      <c r="AA602" s="7">
        <v>12.3</v>
      </c>
      <c r="AB602" s="7"/>
      <c r="AC602" s="7"/>
      <c r="AD602" s="7"/>
      <c r="AE602" s="7"/>
      <c r="AF602" s="16"/>
      <c r="AG602" s="16"/>
      <c r="AH602" s="16"/>
      <c r="AI602" s="16"/>
    </row>
    <row r="603" spans="1:35" x14ac:dyDescent="0.2">
      <c r="A603" s="5">
        <v>2020</v>
      </c>
      <c r="B603" s="2" t="s">
        <v>746</v>
      </c>
      <c r="C603" s="2" t="s">
        <v>733</v>
      </c>
      <c r="D603" s="2" t="s">
        <v>692</v>
      </c>
      <c r="P603" s="2">
        <v>0</v>
      </c>
      <c r="Q603" s="2">
        <v>0</v>
      </c>
      <c r="R603" s="2">
        <v>0</v>
      </c>
      <c r="S603" s="2"/>
      <c r="T603" s="2">
        <v>0</v>
      </c>
      <c r="U603" s="2">
        <v>0</v>
      </c>
      <c r="V603" s="2">
        <v>0</v>
      </c>
      <c r="W603" s="7">
        <v>0</v>
      </c>
      <c r="X603" s="7">
        <v>0</v>
      </c>
      <c r="Y603" s="7">
        <v>0</v>
      </c>
      <c r="Z603" s="7">
        <v>6.06</v>
      </c>
      <c r="AA603" s="7">
        <v>5.88</v>
      </c>
      <c r="AB603" s="7"/>
      <c r="AC603" s="7"/>
      <c r="AD603" s="7"/>
      <c r="AE603" s="7"/>
      <c r="AF603" s="16"/>
      <c r="AG603" s="16"/>
      <c r="AH603" s="16"/>
      <c r="AI603" s="16"/>
    </row>
    <row r="604" spans="1:35" x14ac:dyDescent="0.2">
      <c r="A604" s="5">
        <v>2020</v>
      </c>
      <c r="B604" s="2" t="s">
        <v>746</v>
      </c>
      <c r="C604" s="2" t="s">
        <v>734</v>
      </c>
      <c r="D604" s="2" t="s">
        <v>692</v>
      </c>
      <c r="P604" s="2">
        <v>0</v>
      </c>
      <c r="Q604" s="2">
        <v>0</v>
      </c>
      <c r="R604" s="2">
        <v>0</v>
      </c>
      <c r="S604" s="2"/>
      <c r="T604" s="2">
        <v>0</v>
      </c>
      <c r="U604" s="2">
        <v>0</v>
      </c>
      <c r="V604" s="2">
        <v>0</v>
      </c>
      <c r="W604" s="7">
        <v>0</v>
      </c>
      <c r="X604" s="7">
        <v>0</v>
      </c>
      <c r="Y604" s="7">
        <v>0</v>
      </c>
      <c r="Z604" s="7">
        <v>7.06</v>
      </c>
      <c r="AA604" s="7">
        <v>12.77</v>
      </c>
      <c r="AB604" s="7"/>
      <c r="AC604" s="7"/>
      <c r="AD604" s="7"/>
      <c r="AE604" s="7"/>
      <c r="AF604" s="16"/>
      <c r="AG604" s="16"/>
      <c r="AH604" s="16"/>
      <c r="AI604" s="16"/>
    </row>
    <row r="605" spans="1:35" x14ac:dyDescent="0.2">
      <c r="A605" s="5">
        <v>2020</v>
      </c>
      <c r="B605" s="2" t="s">
        <v>626</v>
      </c>
      <c r="C605" s="2" t="s">
        <v>735</v>
      </c>
      <c r="D605" s="2" t="s">
        <v>692</v>
      </c>
      <c r="P605" s="2">
        <v>0</v>
      </c>
      <c r="Q605" s="2">
        <v>0</v>
      </c>
      <c r="R605" s="2">
        <v>0</v>
      </c>
      <c r="S605" s="2"/>
      <c r="T605" s="2">
        <v>0</v>
      </c>
      <c r="U605" s="2">
        <v>0</v>
      </c>
      <c r="V605" s="2">
        <v>0</v>
      </c>
      <c r="W605" s="7">
        <v>0</v>
      </c>
      <c r="X605" s="7">
        <v>0</v>
      </c>
      <c r="Y605" s="7">
        <v>0</v>
      </c>
      <c r="Z605" s="7">
        <v>17.72</v>
      </c>
      <c r="AA605" s="7">
        <v>22.27</v>
      </c>
      <c r="AB605" s="7"/>
      <c r="AC605" s="7"/>
      <c r="AD605" s="7"/>
      <c r="AE605" s="7"/>
      <c r="AF605" s="16"/>
      <c r="AG605" s="16"/>
      <c r="AH605" s="16"/>
      <c r="AI605" s="16"/>
    </row>
    <row r="606" spans="1:35" x14ac:dyDescent="0.2">
      <c r="A606" s="5">
        <v>2020</v>
      </c>
      <c r="B606" s="2" t="s">
        <v>626</v>
      </c>
      <c r="C606" s="2" t="s">
        <v>736</v>
      </c>
      <c r="D606" s="2" t="s">
        <v>692</v>
      </c>
      <c r="P606" s="2">
        <v>0</v>
      </c>
      <c r="Q606" s="2">
        <v>0</v>
      </c>
      <c r="R606" s="2">
        <v>0</v>
      </c>
      <c r="S606" s="2"/>
      <c r="T606" s="2">
        <v>0</v>
      </c>
      <c r="U606" s="2">
        <v>0</v>
      </c>
      <c r="V606" s="2">
        <v>0</v>
      </c>
      <c r="W606" s="7">
        <v>0</v>
      </c>
      <c r="X606" s="7">
        <v>0</v>
      </c>
      <c r="Y606" s="7">
        <v>0</v>
      </c>
      <c r="Z606" s="7">
        <v>35.92</v>
      </c>
      <c r="AA606" s="7">
        <v>20.14</v>
      </c>
      <c r="AB606" s="7"/>
      <c r="AC606" s="7"/>
      <c r="AD606" s="7"/>
      <c r="AE606" s="7"/>
      <c r="AF606" s="16"/>
      <c r="AG606" s="16"/>
      <c r="AH606" s="16"/>
      <c r="AI606" s="16"/>
    </row>
    <row r="607" spans="1:35" x14ac:dyDescent="0.2">
      <c r="A607" s="5">
        <v>2020</v>
      </c>
      <c r="B607" s="2" t="s">
        <v>626</v>
      </c>
      <c r="C607" s="2" t="s">
        <v>737</v>
      </c>
      <c r="D607" s="2" t="s">
        <v>692</v>
      </c>
      <c r="P607" s="2">
        <v>0</v>
      </c>
      <c r="Q607" s="2">
        <v>0</v>
      </c>
      <c r="R607" s="2">
        <v>0</v>
      </c>
      <c r="S607" s="2"/>
      <c r="T607" s="2">
        <v>0</v>
      </c>
      <c r="U607" s="2">
        <v>0</v>
      </c>
      <c r="V607" s="2">
        <v>0</v>
      </c>
      <c r="W607" s="7">
        <v>0</v>
      </c>
      <c r="X607" s="7">
        <v>0</v>
      </c>
      <c r="Y607" s="7">
        <v>0</v>
      </c>
      <c r="Z607" s="7">
        <v>24.89</v>
      </c>
      <c r="AA607" s="7">
        <v>27.48</v>
      </c>
      <c r="AB607" s="7"/>
      <c r="AC607" s="7"/>
      <c r="AD607" s="7"/>
      <c r="AE607" s="7"/>
      <c r="AF607" s="16"/>
      <c r="AG607" s="16"/>
      <c r="AH607" s="16"/>
      <c r="AI607" s="16"/>
    </row>
    <row r="608" spans="1:35" x14ac:dyDescent="0.2">
      <c r="A608" s="5">
        <v>2020</v>
      </c>
      <c r="B608" s="2" t="s">
        <v>626</v>
      </c>
      <c r="C608" s="2" t="s">
        <v>630</v>
      </c>
      <c r="D608" s="2" t="s">
        <v>692</v>
      </c>
      <c r="P608" s="2">
        <v>0</v>
      </c>
      <c r="Q608" s="2">
        <v>0</v>
      </c>
      <c r="R608" s="2">
        <v>0</v>
      </c>
      <c r="S608" s="2"/>
      <c r="T608" s="2">
        <v>0</v>
      </c>
      <c r="U608" s="2">
        <v>0</v>
      </c>
      <c r="V608" s="2">
        <v>0</v>
      </c>
      <c r="W608" s="7">
        <v>0</v>
      </c>
      <c r="X608" s="7">
        <v>0</v>
      </c>
      <c r="Y608" s="7">
        <v>0</v>
      </c>
      <c r="Z608" s="7">
        <v>38.909999999999997</v>
      </c>
      <c r="AA608" s="7">
        <v>14.99</v>
      </c>
      <c r="AB608" s="7"/>
      <c r="AC608" s="7"/>
      <c r="AD608" s="7"/>
      <c r="AE608" s="7"/>
      <c r="AF608" s="16"/>
      <c r="AG608" s="16"/>
      <c r="AH608" s="16"/>
      <c r="AI608" s="16"/>
    </row>
    <row r="609" spans="1:35" x14ac:dyDescent="0.2">
      <c r="A609" s="5">
        <v>2020</v>
      </c>
      <c r="B609" s="2" t="s">
        <v>626</v>
      </c>
      <c r="C609" s="2" t="s">
        <v>738</v>
      </c>
      <c r="D609" s="2" t="s">
        <v>692</v>
      </c>
      <c r="P609" s="2">
        <v>0</v>
      </c>
      <c r="Q609" s="2">
        <v>0</v>
      </c>
      <c r="R609" s="2">
        <v>0</v>
      </c>
      <c r="S609" s="2"/>
      <c r="T609" s="2">
        <v>0</v>
      </c>
      <c r="U609" s="2">
        <v>0</v>
      </c>
      <c r="V609" s="2">
        <v>0</v>
      </c>
      <c r="W609" s="7">
        <v>0</v>
      </c>
      <c r="X609" s="7">
        <v>0</v>
      </c>
      <c r="Y609" s="7">
        <v>0</v>
      </c>
      <c r="Z609" s="7">
        <v>8.32</v>
      </c>
      <c r="AA609" s="7">
        <v>17.010000000000002</v>
      </c>
      <c r="AB609" s="7"/>
      <c r="AC609" s="7"/>
      <c r="AD609" s="7"/>
      <c r="AE609" s="7"/>
      <c r="AF609" s="16"/>
      <c r="AG609" s="16"/>
      <c r="AH609" s="16"/>
      <c r="AI609" s="16"/>
    </row>
    <row r="610" spans="1:35" x14ac:dyDescent="0.2">
      <c r="A610" s="5">
        <v>2020</v>
      </c>
      <c r="B610" s="2" t="s">
        <v>626</v>
      </c>
      <c r="C610" s="2" t="s">
        <v>739</v>
      </c>
      <c r="D610" s="2" t="s">
        <v>692</v>
      </c>
      <c r="P610" s="2">
        <v>0</v>
      </c>
      <c r="Q610" s="2">
        <v>0</v>
      </c>
      <c r="R610" s="2">
        <v>0</v>
      </c>
      <c r="S610" s="2"/>
      <c r="T610" s="2">
        <v>0</v>
      </c>
      <c r="U610" s="2">
        <v>0</v>
      </c>
      <c r="V610" s="2">
        <v>0</v>
      </c>
      <c r="W610" s="7">
        <v>0</v>
      </c>
      <c r="X610" s="7">
        <v>0</v>
      </c>
      <c r="Y610" s="7">
        <v>0</v>
      </c>
      <c r="Z610" s="7">
        <v>8.7100000000000009</v>
      </c>
      <c r="AA610" s="7">
        <v>18.28</v>
      </c>
      <c r="AB610" s="7"/>
      <c r="AC610" s="7"/>
      <c r="AD610" s="7"/>
      <c r="AE610" s="7"/>
      <c r="AF610" s="16"/>
      <c r="AG610" s="16"/>
      <c r="AH610" s="16"/>
      <c r="AI610" s="16"/>
    </row>
    <row r="611" spans="1:35" x14ac:dyDescent="0.2">
      <c r="A611" s="5">
        <v>2020</v>
      </c>
      <c r="B611" s="2" t="s">
        <v>626</v>
      </c>
      <c r="C611" s="2" t="s">
        <v>740</v>
      </c>
      <c r="D611" s="2" t="s">
        <v>692</v>
      </c>
      <c r="P611" s="2">
        <v>0</v>
      </c>
      <c r="Q611" s="2">
        <v>0</v>
      </c>
      <c r="R611" s="2">
        <v>0</v>
      </c>
      <c r="S611" s="2"/>
      <c r="T611" s="2">
        <v>0</v>
      </c>
      <c r="U611" s="2">
        <v>0</v>
      </c>
      <c r="V611" s="2">
        <v>0</v>
      </c>
      <c r="W611" s="7">
        <v>0</v>
      </c>
      <c r="X611" s="7">
        <v>0</v>
      </c>
      <c r="Y611" s="7">
        <v>0</v>
      </c>
      <c r="Z611" s="7">
        <v>19.22</v>
      </c>
      <c r="AA611" s="7">
        <v>29.39</v>
      </c>
      <c r="AB611" s="7"/>
      <c r="AC611" s="7"/>
      <c r="AD611" s="7"/>
      <c r="AE611" s="7"/>
      <c r="AF611" s="16"/>
      <c r="AG611" s="16"/>
      <c r="AH611" s="16"/>
      <c r="AI611" s="16"/>
    </row>
    <row r="612" spans="1:35" x14ac:dyDescent="0.2">
      <c r="A612" s="5">
        <v>2020</v>
      </c>
      <c r="B612" s="2" t="s">
        <v>626</v>
      </c>
      <c r="C612" s="2" t="s">
        <v>741</v>
      </c>
      <c r="D612" s="2" t="s">
        <v>692</v>
      </c>
      <c r="P612" s="2">
        <v>0</v>
      </c>
      <c r="Q612" s="2">
        <v>0</v>
      </c>
      <c r="R612" s="2">
        <v>0</v>
      </c>
      <c r="S612" s="2"/>
      <c r="T612" s="2">
        <v>0</v>
      </c>
      <c r="U612" s="2">
        <v>0</v>
      </c>
      <c r="V612" s="2">
        <v>0</v>
      </c>
      <c r="W612" s="7">
        <v>0</v>
      </c>
      <c r="X612" s="7">
        <v>0</v>
      </c>
      <c r="Y612" s="7">
        <v>0</v>
      </c>
      <c r="Z612" s="7">
        <v>10.220000000000001</v>
      </c>
      <c r="AA612" s="7">
        <v>30.91</v>
      </c>
      <c r="AB612" s="7"/>
      <c r="AC612" s="7"/>
      <c r="AD612" s="7"/>
      <c r="AE612" s="7"/>
      <c r="AF612" s="16"/>
      <c r="AG612" s="16"/>
      <c r="AH612" s="16"/>
      <c r="AI612" s="16"/>
    </row>
    <row r="613" spans="1:35" x14ac:dyDescent="0.2">
      <c r="A613" s="5">
        <v>2020</v>
      </c>
      <c r="B613" s="2" t="s">
        <v>626</v>
      </c>
      <c r="C613" s="2" t="s">
        <v>742</v>
      </c>
      <c r="D613" s="2" t="s">
        <v>692</v>
      </c>
      <c r="P613" s="2">
        <v>0</v>
      </c>
      <c r="Q613" s="2">
        <v>0</v>
      </c>
      <c r="R613" s="2">
        <v>0</v>
      </c>
      <c r="S613" s="2"/>
      <c r="T613" s="2">
        <v>0</v>
      </c>
      <c r="U613" s="2">
        <v>0</v>
      </c>
      <c r="V613" s="2">
        <v>0</v>
      </c>
      <c r="W613" s="7">
        <v>0</v>
      </c>
      <c r="X613" s="7">
        <v>0</v>
      </c>
      <c r="Y613" s="7">
        <v>0</v>
      </c>
      <c r="Z613" s="7">
        <v>9.52</v>
      </c>
      <c r="AA613" s="7">
        <v>15.5</v>
      </c>
      <c r="AB613" s="7"/>
      <c r="AC613" s="7"/>
      <c r="AD613" s="7"/>
      <c r="AE613" s="7"/>
      <c r="AF613" s="16"/>
      <c r="AG613" s="16"/>
      <c r="AH613" s="16"/>
      <c r="AI613" s="16"/>
    </row>
    <row r="614" spans="1:35" x14ac:dyDescent="0.2">
      <c r="A614" s="5">
        <v>2020</v>
      </c>
      <c r="B614" s="2" t="s">
        <v>626</v>
      </c>
      <c r="C614" s="2" t="s">
        <v>743</v>
      </c>
      <c r="D614" s="2" t="s">
        <v>692</v>
      </c>
      <c r="P614" s="2">
        <v>0</v>
      </c>
      <c r="Q614" s="2">
        <v>0</v>
      </c>
      <c r="R614" s="2">
        <v>0</v>
      </c>
      <c r="S614" s="2"/>
      <c r="T614" s="2">
        <v>0</v>
      </c>
      <c r="U614" s="2">
        <v>0</v>
      </c>
      <c r="V614" s="2">
        <v>0</v>
      </c>
      <c r="W614" s="7">
        <v>0</v>
      </c>
      <c r="X614" s="7">
        <v>0</v>
      </c>
      <c r="Y614" s="7">
        <v>0</v>
      </c>
      <c r="Z614" s="7">
        <v>12.8</v>
      </c>
      <c r="AA614" s="7">
        <v>30.78</v>
      </c>
      <c r="AB614" s="7"/>
      <c r="AC614" s="7"/>
      <c r="AD614" s="7"/>
      <c r="AE614" s="7"/>
      <c r="AF614" s="16"/>
      <c r="AG614" s="16"/>
      <c r="AH614" s="16"/>
      <c r="AI614" s="16"/>
    </row>
    <row r="615" spans="1:35" x14ac:dyDescent="0.2">
      <c r="A615" s="5">
        <v>2020</v>
      </c>
      <c r="B615" s="2" t="s">
        <v>626</v>
      </c>
      <c r="C615" s="2" t="s">
        <v>744</v>
      </c>
      <c r="D615" s="2" t="s">
        <v>692</v>
      </c>
      <c r="P615" s="2">
        <v>0</v>
      </c>
      <c r="Q615" s="2">
        <v>0</v>
      </c>
      <c r="R615" s="2">
        <v>0</v>
      </c>
      <c r="S615" s="2"/>
      <c r="T615" s="2">
        <v>0</v>
      </c>
      <c r="U615" s="2">
        <v>0</v>
      </c>
      <c r="V615" s="2">
        <v>0</v>
      </c>
      <c r="W615" s="7">
        <v>0</v>
      </c>
      <c r="X615" s="7">
        <v>0</v>
      </c>
      <c r="Y615" s="7">
        <v>0</v>
      </c>
      <c r="Z615" s="7">
        <v>4.59</v>
      </c>
      <c r="AA615" s="7">
        <v>32.799999999999997</v>
      </c>
      <c r="AB615" s="7"/>
      <c r="AC615" s="7"/>
      <c r="AD615" s="7"/>
      <c r="AE615" s="7"/>
      <c r="AF615" s="16"/>
      <c r="AG615" s="16"/>
      <c r="AH615" s="16"/>
      <c r="AI615" s="16"/>
    </row>
    <row r="616" spans="1:35" x14ac:dyDescent="0.2">
      <c r="A616" s="5">
        <v>2020</v>
      </c>
      <c r="B616" s="2" t="s">
        <v>626</v>
      </c>
      <c r="C616" s="2" t="s">
        <v>745</v>
      </c>
      <c r="D616" s="2" t="s">
        <v>692</v>
      </c>
      <c r="P616" s="2">
        <v>0</v>
      </c>
      <c r="Q616" s="2">
        <v>0</v>
      </c>
      <c r="R616" s="2">
        <v>0</v>
      </c>
      <c r="S616" s="2"/>
      <c r="T616" s="2">
        <v>0</v>
      </c>
      <c r="U616" s="2">
        <v>0</v>
      </c>
      <c r="V616" s="2">
        <v>0</v>
      </c>
      <c r="W616" s="7">
        <v>0</v>
      </c>
      <c r="X616" s="7">
        <v>0</v>
      </c>
      <c r="Y616" s="7">
        <v>0</v>
      </c>
      <c r="Z616" s="7">
        <v>7.09</v>
      </c>
      <c r="AA616" s="7">
        <v>28.88</v>
      </c>
      <c r="AB616" s="7"/>
      <c r="AC616" s="7"/>
      <c r="AD616" s="7"/>
      <c r="AE616" s="7"/>
      <c r="AF616" s="16"/>
      <c r="AG616" s="16"/>
      <c r="AH616" s="16"/>
      <c r="AI616" s="16"/>
    </row>
    <row r="617" spans="1:35" x14ac:dyDescent="0.2">
      <c r="A617" s="5">
        <v>2020</v>
      </c>
      <c r="B617" s="2" t="s">
        <v>626</v>
      </c>
      <c r="C617" s="2" t="s">
        <v>748</v>
      </c>
      <c r="D617" s="2" t="s">
        <v>692</v>
      </c>
      <c r="P617" s="2">
        <v>0</v>
      </c>
      <c r="Q617" s="2">
        <v>0</v>
      </c>
      <c r="R617" s="2">
        <v>0</v>
      </c>
      <c r="S617" s="2"/>
      <c r="T617" s="2">
        <v>0</v>
      </c>
      <c r="U617" s="2">
        <v>0</v>
      </c>
      <c r="V617" s="2">
        <v>0</v>
      </c>
      <c r="W617" s="7">
        <v>0</v>
      </c>
      <c r="X617" s="7">
        <v>0</v>
      </c>
      <c r="Y617" s="7">
        <v>0</v>
      </c>
      <c r="Z617" s="7">
        <v>10.68</v>
      </c>
      <c r="AA617" s="7">
        <v>33.81</v>
      </c>
      <c r="AB617" s="7"/>
      <c r="AC617" s="7"/>
      <c r="AD617" s="7"/>
      <c r="AE617" s="7"/>
      <c r="AF617" s="16"/>
      <c r="AG617" s="16"/>
      <c r="AH617" s="16"/>
      <c r="AI617" s="16"/>
    </row>
    <row r="618" spans="1:35" x14ac:dyDescent="0.2">
      <c r="A618" s="5">
        <v>2021</v>
      </c>
      <c r="B618" s="2" t="s">
        <v>746</v>
      </c>
      <c r="C618" s="2" t="s">
        <v>725</v>
      </c>
      <c r="D618" s="2" t="s">
        <v>692</v>
      </c>
      <c r="P618" s="2">
        <v>0</v>
      </c>
      <c r="Q618" s="2">
        <v>0</v>
      </c>
      <c r="R618" s="2">
        <v>0</v>
      </c>
      <c r="S618" s="2"/>
      <c r="T618" s="2">
        <v>0</v>
      </c>
      <c r="U618" s="2">
        <v>0</v>
      </c>
      <c r="V618" s="2">
        <v>0</v>
      </c>
      <c r="W618" s="7">
        <v>0</v>
      </c>
      <c r="X618" s="7">
        <v>0</v>
      </c>
      <c r="Y618" s="7">
        <v>0</v>
      </c>
      <c r="Z618" s="7">
        <v>19.079999999999998</v>
      </c>
      <c r="AA618" s="7">
        <v>7.58</v>
      </c>
      <c r="AB618" s="7"/>
      <c r="AC618" s="7"/>
      <c r="AD618" s="7"/>
      <c r="AE618" s="7"/>
      <c r="AF618" s="16"/>
      <c r="AG618" s="16"/>
      <c r="AH618" s="16"/>
      <c r="AI618" s="16"/>
    </row>
    <row r="619" spans="1:35" x14ac:dyDescent="0.2">
      <c r="A619" s="5">
        <v>2021</v>
      </c>
      <c r="B619" s="2" t="s">
        <v>746</v>
      </c>
      <c r="C619" s="2" t="s">
        <v>726</v>
      </c>
      <c r="D619" s="2" t="s">
        <v>692</v>
      </c>
      <c r="P619" s="2">
        <v>0</v>
      </c>
      <c r="Q619" s="2">
        <v>0</v>
      </c>
      <c r="R619" s="2">
        <v>0</v>
      </c>
      <c r="S619" s="2"/>
      <c r="T619" s="2">
        <v>0</v>
      </c>
      <c r="U619" s="2">
        <v>0</v>
      </c>
      <c r="V619" s="2">
        <v>0</v>
      </c>
      <c r="W619" s="7">
        <v>0</v>
      </c>
      <c r="X619" s="7">
        <v>0</v>
      </c>
      <c r="Y619" s="7">
        <v>0</v>
      </c>
      <c r="Z619" s="7">
        <v>26.3</v>
      </c>
      <c r="AA619" s="7">
        <v>7.67</v>
      </c>
      <c r="AB619" s="7"/>
      <c r="AC619" s="7"/>
      <c r="AD619" s="7"/>
      <c r="AE619" s="7"/>
      <c r="AF619" s="16"/>
      <c r="AG619" s="16"/>
      <c r="AH619" s="16"/>
      <c r="AI619" s="16"/>
    </row>
    <row r="620" spans="1:35" x14ac:dyDescent="0.2">
      <c r="A620" s="5">
        <v>2021</v>
      </c>
      <c r="B620" s="2" t="s">
        <v>746</v>
      </c>
      <c r="C620" s="2" t="s">
        <v>727</v>
      </c>
      <c r="D620" s="2" t="s">
        <v>692</v>
      </c>
      <c r="P620" s="2">
        <v>0</v>
      </c>
      <c r="Q620" s="2">
        <v>0</v>
      </c>
      <c r="R620" s="2">
        <v>0</v>
      </c>
      <c r="S620" s="2"/>
      <c r="T620" s="2">
        <v>0</v>
      </c>
      <c r="U620" s="2">
        <v>0</v>
      </c>
      <c r="V620" s="2">
        <v>0</v>
      </c>
      <c r="W620" s="7">
        <v>0</v>
      </c>
      <c r="X620" s="7">
        <v>0</v>
      </c>
      <c r="Y620" s="7">
        <v>0</v>
      </c>
      <c r="Z620" s="7">
        <v>14.55</v>
      </c>
      <c r="AA620" s="7">
        <v>11.02</v>
      </c>
      <c r="AB620" s="7"/>
      <c r="AC620" s="7"/>
      <c r="AD620" s="7"/>
      <c r="AE620" s="7"/>
      <c r="AF620" s="16"/>
      <c r="AG620" s="16"/>
      <c r="AH620" s="16"/>
      <c r="AI620" s="16"/>
    </row>
    <row r="621" spans="1:35" x14ac:dyDescent="0.2">
      <c r="A621" s="5">
        <v>2021</v>
      </c>
      <c r="B621" s="2" t="s">
        <v>746</v>
      </c>
      <c r="C621" s="2" t="s">
        <v>394</v>
      </c>
      <c r="D621" s="2" t="s">
        <v>692</v>
      </c>
      <c r="P621" s="2">
        <v>0</v>
      </c>
      <c r="Q621" s="2">
        <v>0</v>
      </c>
      <c r="R621" s="2">
        <v>0</v>
      </c>
      <c r="S621" s="2"/>
      <c r="T621" s="2">
        <v>0</v>
      </c>
      <c r="U621" s="2">
        <v>0</v>
      </c>
      <c r="V621" s="2">
        <v>0</v>
      </c>
      <c r="W621" s="7">
        <v>0</v>
      </c>
      <c r="X621" s="7">
        <v>0</v>
      </c>
      <c r="Y621" s="7">
        <v>0</v>
      </c>
      <c r="Z621" s="7">
        <v>8.3699999999999992</v>
      </c>
      <c r="AA621" s="7">
        <v>6.43</v>
      </c>
      <c r="AB621" s="7"/>
      <c r="AC621" s="7"/>
      <c r="AD621" s="7"/>
      <c r="AE621" s="7"/>
      <c r="AF621" s="16"/>
      <c r="AG621" s="16"/>
      <c r="AH621" s="16"/>
      <c r="AI621" s="16"/>
    </row>
    <row r="622" spans="1:35" x14ac:dyDescent="0.2">
      <c r="A622" s="5">
        <v>2021</v>
      </c>
      <c r="B622" s="2" t="s">
        <v>746</v>
      </c>
      <c r="C622" s="2" t="s">
        <v>395</v>
      </c>
      <c r="D622" s="2" t="s">
        <v>692</v>
      </c>
      <c r="P622" s="2">
        <v>0</v>
      </c>
      <c r="Q622" s="2">
        <v>0</v>
      </c>
      <c r="R622" s="2">
        <v>0</v>
      </c>
      <c r="S622" s="2"/>
      <c r="T622" s="2">
        <v>0</v>
      </c>
      <c r="U622" s="2">
        <v>0</v>
      </c>
      <c r="V622" s="2">
        <v>0</v>
      </c>
      <c r="W622" s="7">
        <v>0</v>
      </c>
      <c r="X622" s="7">
        <v>0</v>
      </c>
      <c r="Y622" s="7">
        <v>0</v>
      </c>
      <c r="Z622" s="7">
        <v>19.77</v>
      </c>
      <c r="AA622" s="7">
        <v>6.19</v>
      </c>
      <c r="AB622" s="7"/>
      <c r="AC622" s="7"/>
      <c r="AD622" s="7"/>
      <c r="AE622" s="7"/>
      <c r="AF622" s="16"/>
      <c r="AG622" s="16"/>
      <c r="AH622" s="16"/>
      <c r="AI622" s="16"/>
    </row>
    <row r="623" spans="1:35" x14ac:dyDescent="0.2">
      <c r="A623" s="5">
        <v>2021</v>
      </c>
      <c r="B623" s="2" t="s">
        <v>746</v>
      </c>
      <c r="C623" s="2" t="s">
        <v>747</v>
      </c>
      <c r="D623" s="2" t="s">
        <v>692</v>
      </c>
      <c r="P623" s="2">
        <v>0</v>
      </c>
      <c r="Q623" s="2">
        <v>0</v>
      </c>
      <c r="R623" s="2">
        <v>0</v>
      </c>
      <c r="S623" s="2"/>
      <c r="T623" s="2">
        <v>0</v>
      </c>
      <c r="U623" s="2">
        <v>0</v>
      </c>
      <c r="V623" s="2">
        <v>0</v>
      </c>
      <c r="W623" s="7">
        <v>0</v>
      </c>
      <c r="X623" s="7">
        <v>0</v>
      </c>
      <c r="Y623" s="7">
        <v>0</v>
      </c>
      <c r="Z623" s="7">
        <v>14.49</v>
      </c>
      <c r="AA623" s="7">
        <v>9</v>
      </c>
      <c r="AB623" s="7"/>
      <c r="AC623" s="7"/>
      <c r="AD623" s="7"/>
      <c r="AE623" s="7"/>
      <c r="AF623" s="16"/>
      <c r="AG623" s="16"/>
      <c r="AH623" s="16"/>
      <c r="AI623" s="16"/>
    </row>
    <row r="624" spans="1:35" x14ac:dyDescent="0.2">
      <c r="A624" s="5">
        <v>2021</v>
      </c>
      <c r="B624" s="2" t="s">
        <v>746</v>
      </c>
      <c r="C624" s="2" t="s">
        <v>728</v>
      </c>
      <c r="D624" s="2" t="s">
        <v>692</v>
      </c>
      <c r="P624" s="2">
        <v>0</v>
      </c>
      <c r="Q624" s="2">
        <v>0</v>
      </c>
      <c r="R624" s="2">
        <v>0</v>
      </c>
      <c r="S624" s="2"/>
      <c r="T624" s="2">
        <v>0</v>
      </c>
      <c r="U624" s="2">
        <v>0</v>
      </c>
      <c r="V624" s="2">
        <v>0</v>
      </c>
      <c r="W624" s="7">
        <v>0</v>
      </c>
      <c r="X624" s="7">
        <v>0</v>
      </c>
      <c r="Y624" s="7">
        <v>0</v>
      </c>
      <c r="Z624" s="7">
        <v>6.53</v>
      </c>
      <c r="AA624" s="7">
        <v>9.3699999999999992</v>
      </c>
      <c r="AB624" s="7"/>
      <c r="AC624" s="7"/>
      <c r="AD624" s="7"/>
      <c r="AE624" s="7"/>
      <c r="AF624" s="16"/>
      <c r="AG624" s="16"/>
      <c r="AH624" s="16"/>
      <c r="AI624" s="16"/>
    </row>
    <row r="625" spans="1:35" x14ac:dyDescent="0.2">
      <c r="A625" s="5">
        <v>2021</v>
      </c>
      <c r="B625" s="2" t="s">
        <v>746</v>
      </c>
      <c r="C625" s="2" t="s">
        <v>398</v>
      </c>
      <c r="D625" s="2" t="s">
        <v>692</v>
      </c>
      <c r="P625" s="2">
        <v>0</v>
      </c>
      <c r="Q625" s="2">
        <v>0</v>
      </c>
      <c r="R625" s="2">
        <v>0</v>
      </c>
      <c r="S625" s="2"/>
      <c r="T625" s="2">
        <v>0</v>
      </c>
      <c r="U625" s="2">
        <v>0</v>
      </c>
      <c r="V625" s="2">
        <v>0</v>
      </c>
      <c r="W625" s="7">
        <v>0</v>
      </c>
      <c r="X625" s="7">
        <v>0</v>
      </c>
      <c r="Y625" s="7">
        <v>0</v>
      </c>
      <c r="Z625" s="7">
        <v>6</v>
      </c>
      <c r="AA625" s="7">
        <v>5.69</v>
      </c>
      <c r="AB625" s="7"/>
      <c r="AC625" s="7"/>
      <c r="AD625" s="7"/>
      <c r="AE625" s="7"/>
      <c r="AF625" s="16"/>
      <c r="AG625" s="16"/>
      <c r="AH625" s="16"/>
      <c r="AI625" s="16"/>
    </row>
    <row r="626" spans="1:35" x14ac:dyDescent="0.2">
      <c r="A626" s="5">
        <v>2021</v>
      </c>
      <c r="B626" s="2" t="s">
        <v>746</v>
      </c>
      <c r="C626" s="2" t="s">
        <v>729</v>
      </c>
      <c r="D626" s="2" t="s">
        <v>692</v>
      </c>
      <c r="P626" s="2">
        <v>0</v>
      </c>
      <c r="Q626" s="2">
        <v>0</v>
      </c>
      <c r="R626" s="2">
        <v>0</v>
      </c>
      <c r="S626" s="2"/>
      <c r="T626" s="2">
        <v>0</v>
      </c>
      <c r="U626" s="2">
        <v>0</v>
      </c>
      <c r="V626" s="2">
        <v>0</v>
      </c>
      <c r="W626" s="7">
        <v>0</v>
      </c>
      <c r="X626" s="7">
        <v>0</v>
      </c>
      <c r="Y626" s="7">
        <v>0</v>
      </c>
      <c r="Z626" s="7">
        <v>13.31</v>
      </c>
      <c r="AA626" s="7">
        <v>7.11</v>
      </c>
      <c r="AB626" s="7"/>
      <c r="AC626" s="7"/>
      <c r="AD626" s="7"/>
      <c r="AE626" s="7"/>
      <c r="AF626" s="16"/>
      <c r="AG626" s="16"/>
      <c r="AH626" s="16"/>
      <c r="AI626" s="16"/>
    </row>
    <row r="627" spans="1:35" x14ac:dyDescent="0.2">
      <c r="A627" s="5">
        <v>2021</v>
      </c>
      <c r="B627" s="2" t="s">
        <v>746</v>
      </c>
      <c r="C627" s="2" t="s">
        <v>730</v>
      </c>
      <c r="D627" s="2" t="s">
        <v>692</v>
      </c>
      <c r="P627" s="2">
        <v>0</v>
      </c>
      <c r="Q627" s="2">
        <v>0</v>
      </c>
      <c r="R627" s="2">
        <v>0</v>
      </c>
      <c r="S627" s="2"/>
      <c r="T627" s="2">
        <v>0</v>
      </c>
      <c r="U627" s="2">
        <v>0</v>
      </c>
      <c r="V627" s="2">
        <v>0</v>
      </c>
      <c r="W627" s="7">
        <v>0</v>
      </c>
      <c r="X627" s="7">
        <v>0</v>
      </c>
      <c r="Y627" s="7">
        <v>0</v>
      </c>
      <c r="Z627" s="7">
        <v>8.6300000000000008</v>
      </c>
      <c r="AA627" s="7">
        <v>8.94</v>
      </c>
      <c r="AB627" s="7"/>
      <c r="AC627" s="7"/>
      <c r="AD627" s="7"/>
      <c r="AE627" s="7"/>
      <c r="AF627" s="16"/>
      <c r="AG627" s="16"/>
      <c r="AH627" s="16"/>
      <c r="AI627" s="16"/>
    </row>
    <row r="628" spans="1:35" x14ac:dyDescent="0.2">
      <c r="A628" s="5">
        <v>2021</v>
      </c>
      <c r="B628" s="2" t="s">
        <v>746</v>
      </c>
      <c r="C628" s="2" t="s">
        <v>401</v>
      </c>
      <c r="D628" s="2" t="s">
        <v>692</v>
      </c>
      <c r="P628" s="2">
        <v>0</v>
      </c>
      <c r="Q628" s="2">
        <v>0</v>
      </c>
      <c r="R628" s="2">
        <v>0</v>
      </c>
      <c r="S628" s="2"/>
      <c r="T628" s="2">
        <v>0</v>
      </c>
      <c r="U628" s="2">
        <v>0</v>
      </c>
      <c r="V628" s="2">
        <v>0</v>
      </c>
      <c r="W628" s="7">
        <v>0</v>
      </c>
      <c r="X628" s="7">
        <v>0</v>
      </c>
      <c r="Y628" s="7">
        <v>0</v>
      </c>
      <c r="Z628" s="7">
        <v>4.47</v>
      </c>
      <c r="AA628" s="7">
        <v>5.74</v>
      </c>
      <c r="AB628" s="7"/>
      <c r="AC628" s="7"/>
      <c r="AD628" s="7"/>
      <c r="AE628" s="7"/>
      <c r="AF628" s="16"/>
      <c r="AG628" s="16"/>
      <c r="AH628" s="16"/>
      <c r="AI628" s="16"/>
    </row>
    <row r="629" spans="1:35" x14ac:dyDescent="0.2">
      <c r="A629" s="5">
        <v>2021</v>
      </c>
      <c r="B629" s="2" t="s">
        <v>746</v>
      </c>
      <c r="C629" s="2" t="s">
        <v>731</v>
      </c>
      <c r="D629" s="2" t="s">
        <v>692</v>
      </c>
      <c r="P629" s="2">
        <v>0</v>
      </c>
      <c r="Q629" s="2">
        <v>0</v>
      </c>
      <c r="R629" s="2">
        <v>0</v>
      </c>
      <c r="S629" s="2"/>
      <c r="T629" s="2">
        <v>0</v>
      </c>
      <c r="U629" s="2">
        <v>0</v>
      </c>
      <c r="V629" s="2">
        <v>0</v>
      </c>
      <c r="W629" s="7">
        <v>0</v>
      </c>
      <c r="X629" s="7">
        <v>0</v>
      </c>
      <c r="Y629" s="7">
        <v>0</v>
      </c>
      <c r="Z629" s="7">
        <v>26.78</v>
      </c>
      <c r="AA629" s="7">
        <v>8.0299999999999994</v>
      </c>
      <c r="AB629" s="7"/>
      <c r="AC629" s="7"/>
      <c r="AD629" s="7"/>
      <c r="AE629" s="7"/>
      <c r="AF629" s="16"/>
      <c r="AG629" s="16"/>
      <c r="AH629" s="16"/>
      <c r="AI629" s="16"/>
    </row>
    <row r="630" spans="1:35" x14ac:dyDescent="0.2">
      <c r="A630" s="5">
        <v>2021</v>
      </c>
      <c r="B630" s="2" t="s">
        <v>746</v>
      </c>
      <c r="C630" s="2" t="s">
        <v>732</v>
      </c>
      <c r="D630" s="2" t="s">
        <v>692</v>
      </c>
      <c r="P630" s="2">
        <v>0</v>
      </c>
      <c r="Q630" s="2">
        <v>0</v>
      </c>
      <c r="R630" s="2">
        <v>0</v>
      </c>
      <c r="S630" s="2"/>
      <c r="T630" s="2">
        <v>0</v>
      </c>
      <c r="U630" s="2">
        <v>0</v>
      </c>
      <c r="V630" s="2">
        <v>0</v>
      </c>
      <c r="W630" s="7">
        <v>0</v>
      </c>
      <c r="X630" s="7">
        <v>0</v>
      </c>
      <c r="Y630" s="7">
        <v>0</v>
      </c>
      <c r="Z630" s="7">
        <v>14.33</v>
      </c>
      <c r="AA630" s="7">
        <v>12.47</v>
      </c>
      <c r="AB630" s="7"/>
      <c r="AC630" s="7"/>
      <c r="AD630" s="7"/>
      <c r="AE630" s="7"/>
      <c r="AF630" s="16"/>
      <c r="AG630" s="16"/>
      <c r="AH630" s="16"/>
      <c r="AI630" s="16"/>
    </row>
    <row r="631" spans="1:35" x14ac:dyDescent="0.2">
      <c r="A631" s="5">
        <v>2021</v>
      </c>
      <c r="B631" s="2" t="s">
        <v>746</v>
      </c>
      <c r="C631" s="2" t="s">
        <v>733</v>
      </c>
      <c r="D631" s="2" t="s">
        <v>692</v>
      </c>
      <c r="P631" s="2">
        <v>0</v>
      </c>
      <c r="Q631" s="2">
        <v>0</v>
      </c>
      <c r="R631" s="2">
        <v>0</v>
      </c>
      <c r="S631" s="2"/>
      <c r="T631" s="2">
        <v>0</v>
      </c>
      <c r="U631" s="2">
        <v>0</v>
      </c>
      <c r="V631" s="2">
        <v>0</v>
      </c>
      <c r="W631" s="7">
        <v>0</v>
      </c>
      <c r="X631" s="7">
        <v>0</v>
      </c>
      <c r="Y631" s="7">
        <v>0</v>
      </c>
      <c r="Z631" s="7">
        <v>6.18</v>
      </c>
      <c r="AA631" s="7">
        <v>6.1</v>
      </c>
      <c r="AB631" s="7"/>
      <c r="AC631" s="7"/>
      <c r="AD631" s="7"/>
      <c r="AE631" s="7"/>
      <c r="AF631" s="16"/>
      <c r="AG631" s="16"/>
      <c r="AH631" s="16"/>
      <c r="AI631" s="16"/>
    </row>
    <row r="632" spans="1:35" x14ac:dyDescent="0.2">
      <c r="A632" s="5">
        <v>2021</v>
      </c>
      <c r="B632" s="2" t="s">
        <v>746</v>
      </c>
      <c r="C632" s="2" t="s">
        <v>734</v>
      </c>
      <c r="D632" s="2" t="s">
        <v>692</v>
      </c>
      <c r="P632" s="2">
        <v>0</v>
      </c>
      <c r="Q632" s="2">
        <v>0</v>
      </c>
      <c r="R632" s="2">
        <v>0</v>
      </c>
      <c r="S632" s="2"/>
      <c r="T632" s="2">
        <v>0</v>
      </c>
      <c r="U632" s="2">
        <v>0</v>
      </c>
      <c r="V632" s="2">
        <v>0</v>
      </c>
      <c r="W632" s="7">
        <v>0</v>
      </c>
      <c r="X632" s="7">
        <v>0</v>
      </c>
      <c r="Y632" s="7">
        <v>0</v>
      </c>
      <c r="Z632" s="7">
        <v>7.56</v>
      </c>
      <c r="AA632" s="7">
        <v>12.85</v>
      </c>
      <c r="AB632" s="7"/>
      <c r="AC632" s="7"/>
      <c r="AD632" s="7"/>
      <c r="AE632" s="7"/>
      <c r="AF632" s="16"/>
      <c r="AG632" s="16"/>
      <c r="AH632" s="16"/>
      <c r="AI632" s="16"/>
    </row>
    <row r="633" spans="1:35" x14ac:dyDescent="0.2">
      <c r="A633" s="5">
        <v>2021</v>
      </c>
      <c r="B633" s="2" t="s">
        <v>626</v>
      </c>
      <c r="C633" s="2" t="s">
        <v>735</v>
      </c>
      <c r="D633" s="2" t="s">
        <v>692</v>
      </c>
      <c r="P633" s="2">
        <v>0</v>
      </c>
      <c r="Q633" s="2">
        <v>0</v>
      </c>
      <c r="R633" s="2">
        <v>0</v>
      </c>
      <c r="S633" s="2"/>
      <c r="T633" s="2">
        <v>0</v>
      </c>
      <c r="U633" s="2">
        <v>0</v>
      </c>
      <c r="V633" s="2">
        <v>0</v>
      </c>
      <c r="W633" s="7">
        <v>0</v>
      </c>
      <c r="X633" s="7">
        <v>0</v>
      </c>
      <c r="Y633" s="7">
        <v>0</v>
      </c>
      <c r="Z633" s="7">
        <v>18.510000000000002</v>
      </c>
      <c r="AA633" s="7">
        <v>22.86</v>
      </c>
      <c r="AB633" s="7"/>
      <c r="AC633" s="7"/>
      <c r="AD633" s="7"/>
      <c r="AE633" s="7"/>
      <c r="AF633" s="16"/>
      <c r="AG633" s="16"/>
      <c r="AH633" s="16"/>
      <c r="AI633" s="16"/>
    </row>
    <row r="634" spans="1:35" x14ac:dyDescent="0.2">
      <c r="A634" s="5">
        <v>2021</v>
      </c>
      <c r="B634" s="2" t="s">
        <v>626</v>
      </c>
      <c r="C634" s="2" t="s">
        <v>736</v>
      </c>
      <c r="D634" s="2" t="s">
        <v>692</v>
      </c>
      <c r="P634" s="2">
        <v>0</v>
      </c>
      <c r="Q634" s="2">
        <v>0</v>
      </c>
      <c r="R634" s="2">
        <v>0</v>
      </c>
      <c r="S634" s="2"/>
      <c r="T634" s="2">
        <v>0</v>
      </c>
      <c r="U634" s="2">
        <v>0</v>
      </c>
      <c r="V634" s="2">
        <v>0</v>
      </c>
      <c r="W634" s="7">
        <v>0</v>
      </c>
      <c r="X634" s="7">
        <v>0</v>
      </c>
      <c r="Y634" s="7">
        <v>0</v>
      </c>
      <c r="Z634" s="7">
        <v>35.630000000000003</v>
      </c>
      <c r="AA634" s="7">
        <v>20.56</v>
      </c>
      <c r="AB634" s="7"/>
      <c r="AC634" s="7"/>
      <c r="AD634" s="7"/>
      <c r="AE634" s="7"/>
      <c r="AF634" s="16"/>
      <c r="AG634" s="16"/>
      <c r="AH634" s="16"/>
      <c r="AI634" s="16"/>
    </row>
    <row r="635" spans="1:35" x14ac:dyDescent="0.2">
      <c r="A635" s="5">
        <v>2021</v>
      </c>
      <c r="B635" s="2" t="s">
        <v>626</v>
      </c>
      <c r="C635" s="2" t="s">
        <v>737</v>
      </c>
      <c r="D635" s="2" t="s">
        <v>692</v>
      </c>
      <c r="P635" s="2">
        <v>0</v>
      </c>
      <c r="Q635" s="2">
        <v>0</v>
      </c>
      <c r="R635" s="2">
        <v>0</v>
      </c>
      <c r="S635" s="2"/>
      <c r="T635" s="2">
        <v>0</v>
      </c>
      <c r="U635" s="2">
        <v>0</v>
      </c>
      <c r="V635" s="2">
        <v>0</v>
      </c>
      <c r="W635" s="7">
        <v>0</v>
      </c>
      <c r="X635" s="7">
        <v>0</v>
      </c>
      <c r="Y635" s="7">
        <v>0</v>
      </c>
      <c r="Z635" s="7">
        <v>25.93</v>
      </c>
      <c r="AA635" s="7">
        <v>27.78</v>
      </c>
      <c r="AB635" s="7"/>
      <c r="AC635" s="7"/>
      <c r="AD635" s="7"/>
      <c r="AE635" s="7"/>
      <c r="AF635" s="16"/>
      <c r="AG635" s="16"/>
      <c r="AH635" s="16"/>
      <c r="AI635" s="16"/>
    </row>
    <row r="636" spans="1:35" x14ac:dyDescent="0.2">
      <c r="A636" s="5">
        <v>2021</v>
      </c>
      <c r="B636" s="2" t="s">
        <v>626</v>
      </c>
      <c r="C636" s="2" t="s">
        <v>630</v>
      </c>
      <c r="D636" s="2" t="s">
        <v>692</v>
      </c>
      <c r="P636" s="2">
        <v>0</v>
      </c>
      <c r="Q636" s="2">
        <v>0</v>
      </c>
      <c r="R636" s="2">
        <v>0</v>
      </c>
      <c r="S636" s="2"/>
      <c r="T636" s="2">
        <v>0</v>
      </c>
      <c r="U636" s="2">
        <v>0</v>
      </c>
      <c r="V636" s="2">
        <v>0</v>
      </c>
      <c r="W636" s="7">
        <v>0</v>
      </c>
      <c r="X636" s="7">
        <v>0</v>
      </c>
      <c r="Y636" s="7">
        <v>0</v>
      </c>
      <c r="Z636" s="7">
        <v>41.75</v>
      </c>
      <c r="AA636" s="7">
        <v>15.35</v>
      </c>
      <c r="AB636" s="7"/>
      <c r="AC636" s="7"/>
      <c r="AD636" s="7"/>
      <c r="AE636" s="7"/>
      <c r="AF636" s="16"/>
      <c r="AG636" s="16"/>
      <c r="AH636" s="16"/>
      <c r="AI636" s="16"/>
    </row>
    <row r="637" spans="1:35" x14ac:dyDescent="0.2">
      <c r="A637" s="5">
        <v>2021</v>
      </c>
      <c r="B637" s="2" t="s">
        <v>626</v>
      </c>
      <c r="C637" s="2" t="s">
        <v>738</v>
      </c>
      <c r="D637" s="2" t="s">
        <v>692</v>
      </c>
      <c r="P637" s="2">
        <v>0</v>
      </c>
      <c r="Q637" s="2">
        <v>0</v>
      </c>
      <c r="R637" s="2">
        <v>0</v>
      </c>
      <c r="S637" s="2"/>
      <c r="T637" s="2">
        <v>0</v>
      </c>
      <c r="U637" s="2">
        <v>0</v>
      </c>
      <c r="V637" s="2">
        <v>0</v>
      </c>
      <c r="W637" s="7">
        <v>0</v>
      </c>
      <c r="X637" s="7">
        <v>0</v>
      </c>
      <c r="Y637" s="7">
        <v>0</v>
      </c>
      <c r="Z637" s="7">
        <v>8.69</v>
      </c>
      <c r="AA637" s="7">
        <v>17.5</v>
      </c>
      <c r="AB637" s="7"/>
      <c r="AC637" s="7"/>
      <c r="AD637" s="7"/>
      <c r="AE637" s="7"/>
      <c r="AF637" s="16"/>
      <c r="AG637" s="16"/>
      <c r="AH637" s="16"/>
      <c r="AI637" s="16"/>
    </row>
    <row r="638" spans="1:35" x14ac:dyDescent="0.2">
      <c r="A638" s="5">
        <v>2021</v>
      </c>
      <c r="B638" s="2" t="s">
        <v>626</v>
      </c>
      <c r="C638" s="2" t="s">
        <v>739</v>
      </c>
      <c r="D638" s="2" t="s">
        <v>692</v>
      </c>
      <c r="P638" s="2">
        <v>0</v>
      </c>
      <c r="Q638" s="2">
        <v>0</v>
      </c>
      <c r="R638" s="2">
        <v>0</v>
      </c>
      <c r="S638" s="2"/>
      <c r="T638" s="2">
        <v>0</v>
      </c>
      <c r="U638" s="2">
        <v>0</v>
      </c>
      <c r="V638" s="2">
        <v>0</v>
      </c>
      <c r="W638" s="7">
        <v>0</v>
      </c>
      <c r="X638" s="7">
        <v>0</v>
      </c>
      <c r="Y638" s="7">
        <v>0</v>
      </c>
      <c r="Z638" s="7">
        <v>9.16</v>
      </c>
      <c r="AA638" s="7">
        <v>18.55</v>
      </c>
      <c r="AB638" s="7"/>
      <c r="AC638" s="7"/>
      <c r="AD638" s="7"/>
      <c r="AE638" s="7"/>
      <c r="AF638" s="16"/>
      <c r="AG638" s="16"/>
      <c r="AH638" s="16"/>
      <c r="AI638" s="16"/>
    </row>
    <row r="639" spans="1:35" x14ac:dyDescent="0.2">
      <c r="A639" s="5">
        <v>2021</v>
      </c>
      <c r="B639" s="2" t="s">
        <v>626</v>
      </c>
      <c r="C639" s="2" t="s">
        <v>740</v>
      </c>
      <c r="D639" s="2" t="s">
        <v>692</v>
      </c>
      <c r="P639" s="2">
        <v>0</v>
      </c>
      <c r="Q639" s="2">
        <v>0</v>
      </c>
      <c r="R639" s="2">
        <v>0</v>
      </c>
      <c r="S639" s="2"/>
      <c r="T639" s="2">
        <v>0</v>
      </c>
      <c r="U639" s="2">
        <v>0</v>
      </c>
      <c r="V639" s="2">
        <v>0</v>
      </c>
      <c r="W639" s="7">
        <v>0</v>
      </c>
      <c r="X639" s="7">
        <v>0</v>
      </c>
      <c r="Y639" s="7">
        <v>0</v>
      </c>
      <c r="Z639" s="7">
        <v>20.07</v>
      </c>
      <c r="AA639" s="7">
        <v>29.79</v>
      </c>
      <c r="AB639" s="7"/>
      <c r="AC639" s="7"/>
      <c r="AD639" s="7"/>
      <c r="AE639" s="7"/>
      <c r="AF639" s="16"/>
      <c r="AG639" s="16"/>
      <c r="AH639" s="16"/>
      <c r="AI639" s="16"/>
    </row>
    <row r="640" spans="1:35" x14ac:dyDescent="0.2">
      <c r="A640" s="5">
        <v>2021</v>
      </c>
      <c r="B640" s="2" t="s">
        <v>626</v>
      </c>
      <c r="C640" s="2" t="s">
        <v>741</v>
      </c>
      <c r="D640" s="2" t="s">
        <v>692</v>
      </c>
      <c r="P640" s="2">
        <v>0</v>
      </c>
      <c r="Q640" s="2">
        <v>0</v>
      </c>
      <c r="R640" s="2">
        <v>0</v>
      </c>
      <c r="S640" s="2"/>
      <c r="T640" s="2">
        <v>0</v>
      </c>
      <c r="U640" s="2">
        <v>0</v>
      </c>
      <c r="V640" s="2">
        <v>0</v>
      </c>
      <c r="W640" s="7">
        <v>0</v>
      </c>
      <c r="X640" s="7">
        <v>0</v>
      </c>
      <c r="Y640" s="7">
        <v>0</v>
      </c>
      <c r="Z640" s="7">
        <v>10.74</v>
      </c>
      <c r="AA640" s="7">
        <v>31.61</v>
      </c>
      <c r="AB640" s="7"/>
      <c r="AC640" s="7"/>
      <c r="AD640" s="7"/>
      <c r="AE640" s="7"/>
      <c r="AF640" s="16"/>
      <c r="AG640" s="16"/>
      <c r="AH640" s="16"/>
      <c r="AI640" s="16"/>
    </row>
    <row r="641" spans="1:35" x14ac:dyDescent="0.2">
      <c r="A641" s="5">
        <v>2021</v>
      </c>
      <c r="B641" s="2" t="s">
        <v>626</v>
      </c>
      <c r="C641" s="2" t="s">
        <v>742</v>
      </c>
      <c r="D641" s="2" t="s">
        <v>692</v>
      </c>
      <c r="P641" s="2">
        <v>0</v>
      </c>
      <c r="Q641" s="2">
        <v>0</v>
      </c>
      <c r="R641" s="2">
        <v>0</v>
      </c>
      <c r="S641" s="2"/>
      <c r="T641" s="2">
        <v>0</v>
      </c>
      <c r="U641" s="2">
        <v>0</v>
      </c>
      <c r="V641" s="2">
        <v>0</v>
      </c>
      <c r="W641" s="7">
        <v>0</v>
      </c>
      <c r="X641" s="7">
        <v>0</v>
      </c>
      <c r="Y641" s="7">
        <v>0</v>
      </c>
      <c r="Z641" s="7">
        <v>10.31</v>
      </c>
      <c r="AA641" s="7">
        <v>16.04</v>
      </c>
      <c r="AB641" s="7"/>
      <c r="AC641" s="7"/>
      <c r="AD641" s="7"/>
      <c r="AE641" s="7"/>
      <c r="AF641" s="16"/>
      <c r="AG641" s="16"/>
      <c r="AH641" s="16"/>
      <c r="AI641" s="16"/>
    </row>
    <row r="642" spans="1:35" x14ac:dyDescent="0.2">
      <c r="A642" s="5">
        <v>2021</v>
      </c>
      <c r="B642" s="2" t="s">
        <v>626</v>
      </c>
      <c r="C642" s="2" t="s">
        <v>743</v>
      </c>
      <c r="D642" s="2" t="s">
        <v>692</v>
      </c>
      <c r="P642" s="2">
        <v>0</v>
      </c>
      <c r="Q642" s="2">
        <v>0</v>
      </c>
      <c r="R642" s="2">
        <v>0</v>
      </c>
      <c r="S642" s="2"/>
      <c r="T642" s="2">
        <v>0</v>
      </c>
      <c r="U642" s="2">
        <v>0</v>
      </c>
      <c r="V642" s="2">
        <v>0</v>
      </c>
      <c r="W642" s="7">
        <v>0</v>
      </c>
      <c r="X642" s="7">
        <v>0</v>
      </c>
      <c r="Y642" s="7">
        <v>0</v>
      </c>
      <c r="Z642" s="7">
        <v>13.48</v>
      </c>
      <c r="AA642" s="7">
        <v>31.39</v>
      </c>
      <c r="AB642" s="7"/>
      <c r="AC642" s="7"/>
      <c r="AD642" s="7"/>
      <c r="AE642" s="7"/>
      <c r="AF642" s="16"/>
      <c r="AG642" s="16"/>
      <c r="AH642" s="16"/>
      <c r="AI642" s="16"/>
    </row>
    <row r="643" spans="1:35" x14ac:dyDescent="0.2">
      <c r="A643" s="5">
        <v>2021</v>
      </c>
      <c r="B643" s="2" t="s">
        <v>626</v>
      </c>
      <c r="C643" s="2" t="s">
        <v>744</v>
      </c>
      <c r="D643" s="2" t="s">
        <v>692</v>
      </c>
      <c r="P643" s="2">
        <v>0</v>
      </c>
      <c r="Q643" s="2">
        <v>0</v>
      </c>
      <c r="R643" s="2">
        <v>0</v>
      </c>
      <c r="S643" s="2"/>
      <c r="T643" s="2">
        <v>0</v>
      </c>
      <c r="U643" s="2">
        <v>0</v>
      </c>
      <c r="V643" s="2">
        <v>0</v>
      </c>
      <c r="W643" s="7">
        <v>0</v>
      </c>
      <c r="X643" s="7">
        <v>0</v>
      </c>
      <c r="Y643" s="7">
        <v>0</v>
      </c>
      <c r="Z643" s="7">
        <v>5.31</v>
      </c>
      <c r="AA643" s="7">
        <v>33.86</v>
      </c>
      <c r="AB643" s="7"/>
      <c r="AC643" s="7"/>
      <c r="AD643" s="7"/>
      <c r="AE643" s="7"/>
      <c r="AF643" s="16"/>
      <c r="AG643" s="16"/>
      <c r="AH643" s="16"/>
      <c r="AI643" s="16"/>
    </row>
    <row r="644" spans="1:35" x14ac:dyDescent="0.2">
      <c r="A644" s="5">
        <v>2021</v>
      </c>
      <c r="B644" s="2" t="s">
        <v>626</v>
      </c>
      <c r="C644" s="2" t="s">
        <v>745</v>
      </c>
      <c r="D644" s="2" t="s">
        <v>692</v>
      </c>
      <c r="P644" s="2">
        <v>0</v>
      </c>
      <c r="Q644" s="2">
        <v>0</v>
      </c>
      <c r="R644" s="2">
        <v>0</v>
      </c>
      <c r="S644" s="2"/>
      <c r="T644" s="2">
        <v>0</v>
      </c>
      <c r="U644" s="2">
        <v>0</v>
      </c>
      <c r="V644" s="2">
        <v>0</v>
      </c>
      <c r="W644" s="7">
        <v>0</v>
      </c>
      <c r="X644" s="7">
        <v>0</v>
      </c>
      <c r="Y644" s="7">
        <v>0</v>
      </c>
      <c r="Z644" s="7">
        <v>7.65</v>
      </c>
      <c r="AA644" s="7">
        <v>29.3</v>
      </c>
      <c r="AB644" s="7"/>
      <c r="AC644" s="7"/>
      <c r="AD644" s="7"/>
      <c r="AE644" s="7"/>
      <c r="AF644" s="16"/>
      <c r="AG644" s="16"/>
      <c r="AH644" s="16"/>
      <c r="AI644" s="16"/>
    </row>
    <row r="645" spans="1:35" x14ac:dyDescent="0.2">
      <c r="A645" s="5">
        <v>2021</v>
      </c>
      <c r="B645" s="2" t="s">
        <v>626</v>
      </c>
      <c r="C645" s="2" t="s">
        <v>748</v>
      </c>
      <c r="D645" s="2" t="s">
        <v>692</v>
      </c>
      <c r="P645" s="2">
        <v>0</v>
      </c>
      <c r="Q645" s="2">
        <v>0</v>
      </c>
      <c r="R645" s="2">
        <v>0</v>
      </c>
      <c r="S645" s="2"/>
      <c r="T645" s="2">
        <v>0</v>
      </c>
      <c r="U645" s="2">
        <v>0</v>
      </c>
      <c r="V645" s="2">
        <v>0</v>
      </c>
      <c r="W645" s="7">
        <v>0</v>
      </c>
      <c r="X645" s="7">
        <v>0</v>
      </c>
      <c r="Y645" s="7">
        <v>0</v>
      </c>
      <c r="Z645" s="7">
        <v>11.85</v>
      </c>
      <c r="AA645" s="7">
        <v>34.700000000000003</v>
      </c>
      <c r="AB645" s="7"/>
      <c r="AC645" s="7"/>
      <c r="AD645" s="7"/>
      <c r="AE645" s="7"/>
      <c r="AF645" s="16"/>
      <c r="AG645" s="16"/>
      <c r="AH645" s="16"/>
      <c r="AI645" s="16"/>
    </row>
    <row r="646" spans="1:35" x14ac:dyDescent="0.2">
      <c r="A646" s="5">
        <v>2021</v>
      </c>
      <c r="B646" s="2" t="s">
        <v>746</v>
      </c>
      <c r="C646" s="2" t="s">
        <v>725</v>
      </c>
      <c r="D646" s="2" t="s">
        <v>675</v>
      </c>
      <c r="S646" s="2"/>
      <c r="T646" s="2"/>
      <c r="U646" s="2"/>
      <c r="V646" s="2"/>
      <c r="AB646" s="7"/>
      <c r="AC646" s="7"/>
      <c r="AD646" s="7"/>
      <c r="AE646" s="7"/>
      <c r="AF646" s="16"/>
      <c r="AG646" s="16"/>
      <c r="AH646" s="16"/>
      <c r="AI646" s="16"/>
    </row>
    <row r="647" spans="1:35" x14ac:dyDescent="0.2">
      <c r="A647" s="5">
        <v>2021</v>
      </c>
      <c r="B647" s="2" t="s">
        <v>746</v>
      </c>
      <c r="C647" s="2" t="s">
        <v>726</v>
      </c>
      <c r="D647" s="2" t="s">
        <v>675</v>
      </c>
      <c r="S647" s="2"/>
      <c r="T647" s="2"/>
      <c r="U647" s="2"/>
      <c r="V647" s="2"/>
      <c r="AB647" s="7"/>
      <c r="AC647" s="7"/>
      <c r="AD647" s="7"/>
      <c r="AE647" s="7"/>
      <c r="AF647" s="16"/>
      <c r="AG647" s="16"/>
      <c r="AH647" s="16"/>
      <c r="AI647" s="16"/>
    </row>
    <row r="648" spans="1:35" x14ac:dyDescent="0.2">
      <c r="A648" s="5">
        <v>2021</v>
      </c>
      <c r="B648" s="2" t="s">
        <v>746</v>
      </c>
      <c r="C648" s="2" t="s">
        <v>727</v>
      </c>
      <c r="D648" s="2" t="s">
        <v>675</v>
      </c>
      <c r="S648" s="2"/>
      <c r="T648" s="2"/>
      <c r="U648" s="2"/>
      <c r="V648" s="2"/>
      <c r="AB648" s="7"/>
      <c r="AC648" s="7"/>
      <c r="AD648" s="7"/>
      <c r="AE648" s="7"/>
      <c r="AF648" s="16"/>
      <c r="AG648" s="16"/>
      <c r="AH648" s="16"/>
      <c r="AI648" s="16"/>
    </row>
    <row r="649" spans="1:35" x14ac:dyDescent="0.2">
      <c r="A649" s="5">
        <v>2021</v>
      </c>
      <c r="B649" s="2" t="s">
        <v>746</v>
      </c>
      <c r="C649" s="2" t="s">
        <v>394</v>
      </c>
      <c r="D649" s="2" t="s">
        <v>675</v>
      </c>
      <c r="H649" s="2">
        <v>412165</v>
      </c>
      <c r="S649" s="2"/>
      <c r="T649" s="2"/>
      <c r="U649" s="2"/>
      <c r="V649" s="2"/>
      <c r="AB649" s="7"/>
      <c r="AC649" s="7"/>
      <c r="AD649" s="7"/>
      <c r="AE649" s="7"/>
      <c r="AF649" s="16"/>
      <c r="AG649" s="16"/>
      <c r="AH649" s="16"/>
      <c r="AI649" s="16"/>
    </row>
    <row r="650" spans="1:35" x14ac:dyDescent="0.2">
      <c r="A650" s="5">
        <v>2021</v>
      </c>
      <c r="B650" s="2" t="s">
        <v>746</v>
      </c>
      <c r="C650" s="2" t="s">
        <v>395</v>
      </c>
      <c r="D650" s="2" t="s">
        <v>675</v>
      </c>
      <c r="H650" s="2">
        <v>453371</v>
      </c>
      <c r="S650" s="2"/>
      <c r="T650" s="2"/>
      <c r="U650" s="2"/>
      <c r="V650" s="2"/>
      <c r="AB650" s="7"/>
      <c r="AC650" s="7"/>
      <c r="AD650" s="7"/>
      <c r="AE650" s="7"/>
      <c r="AF650" s="16"/>
      <c r="AG650" s="16"/>
      <c r="AH650" s="16"/>
      <c r="AI650" s="16"/>
    </row>
    <row r="651" spans="1:35" x14ac:dyDescent="0.2">
      <c r="A651" s="5">
        <v>2021</v>
      </c>
      <c r="B651" s="2" t="s">
        <v>746</v>
      </c>
      <c r="C651" s="2" t="s">
        <v>747</v>
      </c>
      <c r="D651" s="2" t="s">
        <v>675</v>
      </c>
      <c r="S651" s="2"/>
      <c r="T651" s="2"/>
      <c r="U651" s="2"/>
      <c r="V651" s="2"/>
      <c r="AB651" s="7"/>
      <c r="AC651" s="7"/>
      <c r="AD651" s="7"/>
      <c r="AE651" s="7"/>
      <c r="AF651" s="16"/>
      <c r="AG651" s="16"/>
      <c r="AH651" s="16"/>
      <c r="AI651" s="16"/>
    </row>
    <row r="652" spans="1:35" x14ac:dyDescent="0.2">
      <c r="A652" s="5">
        <v>2021</v>
      </c>
      <c r="B652" s="2" t="s">
        <v>746</v>
      </c>
      <c r="C652" s="2" t="s">
        <v>728</v>
      </c>
      <c r="D652" s="2" t="s">
        <v>675</v>
      </c>
      <c r="S652" s="2"/>
      <c r="T652" s="2"/>
      <c r="U652" s="2"/>
      <c r="V652" s="2"/>
      <c r="AB652" s="7"/>
      <c r="AC652" s="7"/>
      <c r="AD652" s="7"/>
      <c r="AE652" s="7"/>
      <c r="AF652" s="16"/>
      <c r="AG652" s="16"/>
      <c r="AH652" s="16"/>
      <c r="AI652" s="16"/>
    </row>
    <row r="653" spans="1:35" x14ac:dyDescent="0.2">
      <c r="A653" s="5">
        <v>2021</v>
      </c>
      <c r="B653" s="2" t="s">
        <v>746</v>
      </c>
      <c r="C653" s="2" t="s">
        <v>398</v>
      </c>
      <c r="D653" s="2" t="s">
        <v>675</v>
      </c>
      <c r="H653" s="2">
        <v>412165</v>
      </c>
      <c r="S653" s="2"/>
      <c r="T653" s="2"/>
      <c r="U653" s="2"/>
      <c r="V653" s="2"/>
      <c r="AB653" s="7"/>
      <c r="AC653" s="7"/>
      <c r="AD653" s="7"/>
      <c r="AE653" s="7"/>
      <c r="AF653" s="16"/>
      <c r="AG653" s="16"/>
      <c r="AH653" s="16"/>
      <c r="AI653" s="16"/>
    </row>
    <row r="654" spans="1:35" x14ac:dyDescent="0.2">
      <c r="A654" s="5">
        <v>2021</v>
      </c>
      <c r="B654" s="2" t="s">
        <v>746</v>
      </c>
      <c r="C654" s="2" t="s">
        <v>729</v>
      </c>
      <c r="D654" s="2" t="s">
        <v>675</v>
      </c>
      <c r="S654" s="2"/>
      <c r="T654" s="2"/>
      <c r="U654" s="2"/>
      <c r="V654" s="2"/>
      <c r="AB654" s="7"/>
      <c r="AC654" s="7"/>
      <c r="AD654" s="7"/>
      <c r="AE654" s="7"/>
      <c r="AF654" s="16"/>
      <c r="AG654" s="16"/>
      <c r="AH654" s="16"/>
      <c r="AI654" s="16"/>
    </row>
    <row r="655" spans="1:35" x14ac:dyDescent="0.2">
      <c r="A655" s="5">
        <v>2021</v>
      </c>
      <c r="B655" s="2" t="s">
        <v>746</v>
      </c>
      <c r="C655" s="2" t="s">
        <v>730</v>
      </c>
      <c r="D655" s="2" t="s">
        <v>675</v>
      </c>
      <c r="S655" s="2"/>
      <c r="T655" s="2"/>
      <c r="U655" s="2"/>
      <c r="V655" s="2"/>
      <c r="AB655" s="7"/>
      <c r="AC655" s="7"/>
      <c r="AD655" s="7"/>
      <c r="AE655" s="7"/>
      <c r="AF655" s="16"/>
      <c r="AG655" s="16"/>
      <c r="AH655" s="16"/>
      <c r="AI655" s="16"/>
    </row>
    <row r="656" spans="1:35" x14ac:dyDescent="0.2">
      <c r="A656" s="5">
        <v>2021</v>
      </c>
      <c r="B656" s="2" t="s">
        <v>746</v>
      </c>
      <c r="C656" s="2" t="s">
        <v>401</v>
      </c>
      <c r="D656" s="2" t="s">
        <v>675</v>
      </c>
      <c r="H656" s="2">
        <v>281335</v>
      </c>
      <c r="S656" s="2"/>
      <c r="T656" s="2"/>
      <c r="U656" s="2"/>
      <c r="V656" s="2"/>
      <c r="AB656" s="7"/>
      <c r="AC656" s="7"/>
      <c r="AD656" s="7"/>
      <c r="AE656" s="7"/>
      <c r="AF656" s="16"/>
      <c r="AG656" s="16"/>
      <c r="AH656" s="16"/>
      <c r="AI656" s="16"/>
    </row>
    <row r="657" spans="1:35" x14ac:dyDescent="0.2">
      <c r="A657" s="5">
        <v>2021</v>
      </c>
      <c r="B657" s="2" t="s">
        <v>746</v>
      </c>
      <c r="C657" s="2" t="s">
        <v>731</v>
      </c>
      <c r="D657" s="2" t="s">
        <v>675</v>
      </c>
      <c r="S657" s="2"/>
      <c r="T657" s="2"/>
      <c r="U657" s="2"/>
      <c r="V657" s="2"/>
      <c r="AB657" s="7"/>
      <c r="AC657" s="7"/>
      <c r="AD657" s="7"/>
      <c r="AE657" s="7"/>
      <c r="AF657" s="16"/>
      <c r="AG657" s="16"/>
      <c r="AH657" s="16"/>
      <c r="AI657" s="16"/>
    </row>
    <row r="658" spans="1:35" x14ac:dyDescent="0.2">
      <c r="A658" s="5">
        <v>2021</v>
      </c>
      <c r="B658" s="2" t="s">
        <v>746</v>
      </c>
      <c r="C658" s="2" t="s">
        <v>732</v>
      </c>
      <c r="D658" s="2" t="s">
        <v>675</v>
      </c>
      <c r="S658" s="2"/>
      <c r="T658" s="2"/>
      <c r="U658" s="2"/>
      <c r="V658" s="2"/>
      <c r="AB658" s="7"/>
      <c r="AC658" s="7"/>
      <c r="AD658" s="7"/>
      <c r="AE658" s="7"/>
      <c r="AF658" s="16"/>
      <c r="AG658" s="16"/>
      <c r="AH658" s="16"/>
      <c r="AI658" s="16"/>
    </row>
    <row r="659" spans="1:35" x14ac:dyDescent="0.2">
      <c r="A659" s="5">
        <v>2021</v>
      </c>
      <c r="B659" s="2" t="s">
        <v>746</v>
      </c>
      <c r="C659" s="2" t="s">
        <v>733</v>
      </c>
      <c r="D659" s="2" t="s">
        <v>675</v>
      </c>
      <c r="S659" s="2"/>
      <c r="T659" s="2"/>
      <c r="U659" s="2"/>
      <c r="V659" s="2"/>
      <c r="AB659" s="7"/>
      <c r="AC659" s="7"/>
      <c r="AD659" s="7"/>
      <c r="AE659" s="7"/>
      <c r="AF659" s="16"/>
      <c r="AG659" s="16"/>
      <c r="AH659" s="16"/>
      <c r="AI659" s="16"/>
    </row>
    <row r="660" spans="1:35" x14ac:dyDescent="0.2">
      <c r="A660" s="5">
        <v>2021</v>
      </c>
      <c r="B660" s="2" t="s">
        <v>746</v>
      </c>
      <c r="C660" s="2" t="s">
        <v>734</v>
      </c>
      <c r="D660" s="2" t="s">
        <v>675</v>
      </c>
      <c r="S660" s="2"/>
      <c r="T660" s="2"/>
      <c r="U660" s="2"/>
      <c r="V660" s="2"/>
      <c r="AB660" s="7"/>
      <c r="AC660" s="7"/>
      <c r="AD660" s="7"/>
      <c r="AE660" s="7"/>
      <c r="AF660" s="16"/>
      <c r="AG660" s="16"/>
      <c r="AH660" s="16"/>
      <c r="AI660" s="16"/>
    </row>
    <row r="661" spans="1:35" x14ac:dyDescent="0.2">
      <c r="A661" s="5">
        <v>2021</v>
      </c>
      <c r="B661" s="2" t="s">
        <v>626</v>
      </c>
      <c r="C661" s="2" t="s">
        <v>735</v>
      </c>
      <c r="D661" s="2" t="s">
        <v>675</v>
      </c>
      <c r="H661" s="2">
        <v>447176</v>
      </c>
      <c r="S661" s="2"/>
      <c r="T661" s="2"/>
      <c r="U661" s="2"/>
      <c r="V661" s="2"/>
      <c r="AB661" s="7"/>
      <c r="AC661" s="7"/>
      <c r="AD661" s="7"/>
      <c r="AE661" s="7"/>
      <c r="AF661" s="16"/>
      <c r="AG661" s="16"/>
      <c r="AH661" s="16"/>
      <c r="AI661" s="16"/>
    </row>
    <row r="662" spans="1:35" x14ac:dyDescent="0.2">
      <c r="A662" s="5">
        <v>2021</v>
      </c>
      <c r="B662" s="2" t="s">
        <v>626</v>
      </c>
      <c r="C662" s="2" t="s">
        <v>736</v>
      </c>
      <c r="D662" s="2" t="s">
        <v>675</v>
      </c>
      <c r="H662" s="2">
        <v>535213</v>
      </c>
      <c r="S662" s="2"/>
      <c r="T662" s="2"/>
      <c r="U662" s="2"/>
      <c r="V662" s="2"/>
      <c r="AB662" s="7"/>
      <c r="AC662" s="7"/>
      <c r="AD662" s="7"/>
      <c r="AE662" s="7"/>
      <c r="AF662" s="16"/>
      <c r="AG662" s="16"/>
      <c r="AH662" s="16"/>
      <c r="AI662" s="16"/>
    </row>
    <row r="663" spans="1:35" x14ac:dyDescent="0.2">
      <c r="A663" s="5">
        <v>2021</v>
      </c>
      <c r="B663" s="2" t="s">
        <v>626</v>
      </c>
      <c r="C663" s="2" t="s">
        <v>737</v>
      </c>
      <c r="D663" s="2" t="s">
        <v>675</v>
      </c>
      <c r="S663" s="2"/>
      <c r="T663" s="2"/>
      <c r="U663" s="2"/>
      <c r="V663" s="2"/>
      <c r="AB663" s="7"/>
      <c r="AC663" s="7"/>
      <c r="AD663" s="7"/>
      <c r="AE663" s="7"/>
      <c r="AF663" s="16"/>
      <c r="AG663" s="16"/>
      <c r="AH663" s="16"/>
      <c r="AI663" s="16"/>
    </row>
    <row r="664" spans="1:35" x14ac:dyDescent="0.2">
      <c r="A664" s="5">
        <v>2021</v>
      </c>
      <c r="B664" s="2" t="s">
        <v>626</v>
      </c>
      <c r="C664" s="2" t="s">
        <v>630</v>
      </c>
      <c r="D664" s="2" t="s">
        <v>675</v>
      </c>
      <c r="S664" s="2"/>
      <c r="T664" s="2"/>
      <c r="U664" s="2"/>
      <c r="V664" s="2"/>
      <c r="AB664" s="7"/>
      <c r="AC664" s="7"/>
      <c r="AD664" s="7"/>
      <c r="AE664" s="7"/>
      <c r="AF664" s="16"/>
      <c r="AG664" s="16"/>
      <c r="AH664" s="16"/>
      <c r="AI664" s="16"/>
    </row>
    <row r="665" spans="1:35" x14ac:dyDescent="0.2">
      <c r="A665" s="5">
        <v>2021</v>
      </c>
      <c r="B665" s="2" t="s">
        <v>626</v>
      </c>
      <c r="C665" s="2" t="s">
        <v>738</v>
      </c>
      <c r="D665" s="2" t="s">
        <v>675</v>
      </c>
      <c r="S665" s="2"/>
      <c r="T665" s="2"/>
      <c r="U665" s="2"/>
      <c r="V665" s="2"/>
      <c r="AB665" s="7"/>
      <c r="AC665" s="7"/>
      <c r="AD665" s="7"/>
      <c r="AE665" s="7"/>
      <c r="AF665" s="16"/>
      <c r="AG665" s="16"/>
      <c r="AH665" s="16"/>
      <c r="AI665" s="16"/>
    </row>
    <row r="666" spans="1:35" x14ac:dyDescent="0.2">
      <c r="A666" s="5">
        <v>2021</v>
      </c>
      <c r="B666" s="2" t="s">
        <v>626</v>
      </c>
      <c r="C666" s="2" t="s">
        <v>739</v>
      </c>
      <c r="D666" s="2" t="s">
        <v>675</v>
      </c>
      <c r="S666" s="2"/>
      <c r="T666" s="2"/>
      <c r="U666" s="2"/>
      <c r="V666" s="2"/>
      <c r="AB666" s="7"/>
      <c r="AC666" s="7"/>
      <c r="AD666" s="7"/>
      <c r="AE666" s="7"/>
      <c r="AF666" s="16"/>
      <c r="AG666" s="16"/>
      <c r="AH666" s="16"/>
      <c r="AI666" s="16"/>
    </row>
    <row r="667" spans="1:35" x14ac:dyDescent="0.2">
      <c r="A667" s="5">
        <v>2021</v>
      </c>
      <c r="B667" s="2" t="s">
        <v>626</v>
      </c>
      <c r="C667" s="2" t="s">
        <v>740</v>
      </c>
      <c r="D667" s="2" t="s">
        <v>675</v>
      </c>
      <c r="S667" s="2"/>
      <c r="T667" s="2"/>
      <c r="U667" s="2"/>
      <c r="V667" s="2"/>
      <c r="AB667" s="7"/>
      <c r="AC667" s="7"/>
      <c r="AD667" s="7"/>
      <c r="AE667" s="7"/>
      <c r="AF667" s="16"/>
      <c r="AG667" s="16"/>
      <c r="AH667" s="16"/>
      <c r="AI667" s="16"/>
    </row>
    <row r="668" spans="1:35" x14ac:dyDescent="0.2">
      <c r="A668" s="5">
        <v>2021</v>
      </c>
      <c r="B668" s="2" t="s">
        <v>626</v>
      </c>
      <c r="C668" s="2" t="s">
        <v>741</v>
      </c>
      <c r="D668" s="2" t="s">
        <v>675</v>
      </c>
      <c r="S668" s="2"/>
      <c r="T668" s="2"/>
      <c r="U668" s="2"/>
      <c r="V668" s="2"/>
      <c r="AB668" s="7"/>
      <c r="AC668" s="7"/>
      <c r="AD668" s="7"/>
      <c r="AE668" s="7"/>
      <c r="AF668" s="16"/>
      <c r="AG668" s="16"/>
      <c r="AH668" s="16"/>
      <c r="AI668" s="16"/>
    </row>
    <row r="669" spans="1:35" x14ac:dyDescent="0.2">
      <c r="A669" s="5">
        <v>2021</v>
      </c>
      <c r="B669" s="2" t="s">
        <v>626</v>
      </c>
      <c r="C669" s="2" t="s">
        <v>742</v>
      </c>
      <c r="D669" s="2" t="s">
        <v>675</v>
      </c>
      <c r="H669" s="2">
        <v>447176</v>
      </c>
      <c r="S669" s="2"/>
      <c r="T669" s="2"/>
      <c r="U669" s="2"/>
      <c r="V669" s="2"/>
      <c r="AB669" s="7"/>
      <c r="AC669" s="7"/>
      <c r="AD669" s="7"/>
      <c r="AE669" s="7"/>
      <c r="AF669" s="16"/>
      <c r="AG669" s="16"/>
      <c r="AH669" s="16"/>
      <c r="AI669" s="16"/>
    </row>
    <row r="670" spans="1:35" x14ac:dyDescent="0.2">
      <c r="A670" s="5">
        <v>2021</v>
      </c>
      <c r="B670" s="2" t="s">
        <v>626</v>
      </c>
      <c r="C670" s="2" t="s">
        <v>743</v>
      </c>
      <c r="D670" s="2" t="s">
        <v>675</v>
      </c>
      <c r="S670" s="2"/>
      <c r="T670" s="2"/>
      <c r="U670" s="2"/>
      <c r="V670" s="2"/>
      <c r="AB670" s="7"/>
      <c r="AC670" s="7"/>
      <c r="AD670" s="7"/>
      <c r="AE670" s="7"/>
      <c r="AF670" s="16"/>
      <c r="AG670" s="16"/>
      <c r="AH670" s="16"/>
      <c r="AI670" s="16"/>
    </row>
    <row r="671" spans="1:35" x14ac:dyDescent="0.2">
      <c r="A671" s="5">
        <v>2021</v>
      </c>
      <c r="B671" s="2" t="s">
        <v>626</v>
      </c>
      <c r="C671" s="2" t="s">
        <v>744</v>
      </c>
      <c r="D671" s="2" t="s">
        <v>675</v>
      </c>
      <c r="S671" s="2"/>
      <c r="T671" s="2"/>
      <c r="U671" s="2"/>
      <c r="V671" s="2"/>
      <c r="AB671" s="7"/>
      <c r="AC671" s="7"/>
      <c r="AD671" s="7"/>
      <c r="AE671" s="7"/>
      <c r="AF671" s="16"/>
      <c r="AG671" s="16"/>
      <c r="AH671" s="16"/>
      <c r="AI671" s="16"/>
    </row>
    <row r="672" spans="1:35" x14ac:dyDescent="0.2">
      <c r="A672" s="5">
        <v>2021</v>
      </c>
      <c r="B672" s="2" t="s">
        <v>626</v>
      </c>
      <c r="C672" s="2" t="s">
        <v>745</v>
      </c>
      <c r="D672" s="2" t="s">
        <v>675</v>
      </c>
      <c r="S672" s="2"/>
      <c r="T672" s="2"/>
      <c r="U672" s="2"/>
      <c r="V672" s="2"/>
      <c r="AB672" s="7"/>
      <c r="AC672" s="7"/>
      <c r="AD672" s="7"/>
      <c r="AE672" s="7"/>
      <c r="AF672" s="16"/>
      <c r="AG672" s="16"/>
      <c r="AH672" s="16"/>
      <c r="AI672" s="16"/>
    </row>
    <row r="673" spans="1:35" x14ac:dyDescent="0.2">
      <c r="A673" s="5">
        <v>2021</v>
      </c>
      <c r="B673" s="2" t="s">
        <v>626</v>
      </c>
      <c r="C673" s="2" t="s">
        <v>748</v>
      </c>
      <c r="D673" s="2" t="s">
        <v>675</v>
      </c>
      <c r="S673" s="2"/>
      <c r="T673" s="2"/>
      <c r="U673" s="2"/>
      <c r="V673" s="2"/>
      <c r="AB673" s="7"/>
      <c r="AC673" s="7"/>
      <c r="AD673" s="7"/>
      <c r="AE673" s="7"/>
      <c r="AF673" s="16"/>
      <c r="AG673" s="16"/>
      <c r="AH673" s="16"/>
      <c r="AI673" s="16"/>
    </row>
    <row r="674" spans="1:35" x14ac:dyDescent="0.2">
      <c r="A674" s="5">
        <v>2022</v>
      </c>
      <c r="B674" s="2" t="s">
        <v>746</v>
      </c>
      <c r="C674" s="2" t="s">
        <v>725</v>
      </c>
      <c r="D674" s="2" t="s">
        <v>665</v>
      </c>
      <c r="I674" s="2">
        <v>511266733</v>
      </c>
      <c r="J674" s="2">
        <v>5194702</v>
      </c>
      <c r="K674" s="2">
        <v>149603238</v>
      </c>
      <c r="L674" s="2">
        <v>3770134</v>
      </c>
      <c r="M674" s="2">
        <v>10558240</v>
      </c>
      <c r="O674" s="2">
        <v>31185189</v>
      </c>
      <c r="P674" s="2">
        <v>906</v>
      </c>
      <c r="Q674" s="2">
        <v>1958311</v>
      </c>
      <c r="R674" s="2">
        <v>1321810</v>
      </c>
      <c r="S674" s="2"/>
      <c r="T674" s="2"/>
      <c r="U674" s="2"/>
      <c r="V674" s="2"/>
      <c r="W674" s="16"/>
      <c r="X674" s="16"/>
      <c r="Y674" s="16"/>
      <c r="Z674" s="16"/>
      <c r="AA674" s="16"/>
      <c r="AB674" s="16"/>
      <c r="AC674" s="16"/>
      <c r="AD674" s="16"/>
      <c r="AE674" s="16"/>
      <c r="AF674" s="16"/>
      <c r="AG674" s="16"/>
      <c r="AH674" s="16"/>
      <c r="AI674" s="16"/>
    </row>
    <row r="675" spans="1:35" x14ac:dyDescent="0.2">
      <c r="A675" s="5">
        <v>2022</v>
      </c>
      <c r="B675" s="2" t="s">
        <v>746</v>
      </c>
      <c r="C675" s="2" t="s">
        <v>726</v>
      </c>
      <c r="D675" s="2" t="s">
        <v>665</v>
      </c>
      <c r="I675" s="2">
        <v>614935145</v>
      </c>
      <c r="J675" s="2">
        <v>10876233</v>
      </c>
      <c r="K675" s="2">
        <v>160972522</v>
      </c>
      <c r="L675" s="2">
        <v>5933972</v>
      </c>
      <c r="M675" s="2">
        <v>12522635</v>
      </c>
      <c r="O675" s="2">
        <v>10857379</v>
      </c>
      <c r="P675" s="2">
        <v>906</v>
      </c>
      <c r="Q675" s="2">
        <v>1958311</v>
      </c>
      <c r="R675" s="2">
        <v>10183987</v>
      </c>
      <c r="S675" s="2"/>
      <c r="T675" s="2"/>
      <c r="U675" s="2"/>
      <c r="V675" s="2"/>
      <c r="W675" s="16"/>
      <c r="X675" s="16"/>
      <c r="Y675" s="16"/>
      <c r="Z675" s="16"/>
      <c r="AA675" s="16"/>
      <c r="AB675" s="16"/>
      <c r="AC675" s="16"/>
      <c r="AD675" s="16"/>
      <c r="AE675" s="16"/>
      <c r="AF675" s="16"/>
      <c r="AG675" s="16"/>
      <c r="AH675" s="16"/>
      <c r="AI675" s="16"/>
    </row>
    <row r="676" spans="1:35" x14ac:dyDescent="0.2">
      <c r="A676" s="5">
        <v>2022</v>
      </c>
      <c r="B676" s="2" t="s">
        <v>746</v>
      </c>
      <c r="C676" s="2" t="s">
        <v>727</v>
      </c>
      <c r="D676" s="2" t="s">
        <v>665</v>
      </c>
      <c r="I676" s="2">
        <v>494152589</v>
      </c>
      <c r="J676" s="2">
        <v>6168774</v>
      </c>
      <c r="K676" s="2">
        <v>100801378</v>
      </c>
      <c r="L676" s="2">
        <v>4345460</v>
      </c>
      <c r="M676" s="2">
        <v>4683192</v>
      </c>
      <c r="O676" s="2">
        <v>12271951</v>
      </c>
      <c r="P676" s="2">
        <v>906</v>
      </c>
      <c r="Q676" s="2">
        <v>1958311</v>
      </c>
      <c r="R676" s="2">
        <v>1300742</v>
      </c>
      <c r="S676" s="2"/>
      <c r="T676" s="2"/>
      <c r="U676" s="2"/>
      <c r="V676" s="2"/>
      <c r="W676" s="16"/>
      <c r="X676" s="16"/>
      <c r="Y676" s="16"/>
      <c r="Z676" s="16"/>
      <c r="AA676" s="16"/>
      <c r="AB676" s="16"/>
      <c r="AC676" s="16"/>
      <c r="AD676" s="16"/>
      <c r="AE676" s="16"/>
      <c r="AF676" s="16"/>
      <c r="AG676" s="16"/>
      <c r="AH676" s="16"/>
      <c r="AI676" s="16"/>
    </row>
    <row r="677" spans="1:35" x14ac:dyDescent="0.2">
      <c r="A677" s="5">
        <v>2022</v>
      </c>
      <c r="B677" s="2" t="s">
        <v>746</v>
      </c>
      <c r="C677" s="2" t="s">
        <v>394</v>
      </c>
      <c r="D677" s="2" t="s">
        <v>665</v>
      </c>
      <c r="I677" s="2">
        <v>464686698</v>
      </c>
      <c r="J677" s="2">
        <v>5018225</v>
      </c>
      <c r="L677" s="2">
        <v>6145825</v>
      </c>
      <c r="M677" s="2">
        <v>32077753</v>
      </c>
      <c r="O677" s="2">
        <v>101598747</v>
      </c>
      <c r="P677" s="2">
        <v>906</v>
      </c>
      <c r="Q677" s="2">
        <v>1958311</v>
      </c>
      <c r="R677" s="2">
        <v>1300742</v>
      </c>
      <c r="S677" s="2"/>
      <c r="T677" s="2"/>
      <c r="U677" s="2"/>
      <c r="V677" s="2"/>
      <c r="W677" s="16"/>
      <c r="X677" s="16"/>
      <c r="Y677" s="16"/>
      <c r="Z677" s="16"/>
      <c r="AA677" s="16"/>
      <c r="AB677" s="16"/>
      <c r="AC677" s="16"/>
      <c r="AD677" s="16"/>
      <c r="AE677" s="16"/>
      <c r="AF677" s="16"/>
      <c r="AG677" s="16"/>
      <c r="AH677" s="16"/>
      <c r="AI677" s="16"/>
    </row>
    <row r="678" spans="1:35" x14ac:dyDescent="0.2">
      <c r="A678" s="5">
        <v>2022</v>
      </c>
      <c r="B678" s="2" t="s">
        <v>746</v>
      </c>
      <c r="C678" s="2" t="s">
        <v>395</v>
      </c>
      <c r="D678" s="2" t="s">
        <v>665</v>
      </c>
      <c r="I678" s="2">
        <v>702057099</v>
      </c>
      <c r="L678" s="2">
        <v>34600361</v>
      </c>
      <c r="M678" s="2">
        <v>4702900</v>
      </c>
      <c r="O678" s="2">
        <v>10857379</v>
      </c>
      <c r="P678" s="2">
        <v>906</v>
      </c>
      <c r="Q678" s="2">
        <v>1958311</v>
      </c>
      <c r="R678" s="2">
        <v>1393085</v>
      </c>
      <c r="S678" s="2"/>
      <c r="T678" s="2"/>
      <c r="U678" s="2"/>
      <c r="V678" s="2"/>
      <c r="W678" s="16"/>
      <c r="X678" s="16"/>
      <c r="Y678" s="16"/>
      <c r="Z678" s="16"/>
      <c r="AA678" s="16"/>
      <c r="AB678" s="16"/>
      <c r="AC678" s="16"/>
      <c r="AD678" s="16"/>
      <c r="AE678" s="16"/>
      <c r="AF678" s="16"/>
      <c r="AG678" s="16"/>
      <c r="AH678" s="16"/>
      <c r="AI678" s="16"/>
    </row>
    <row r="679" spans="1:35" x14ac:dyDescent="0.2">
      <c r="A679" s="5">
        <v>2022</v>
      </c>
      <c r="B679" s="2" t="s">
        <v>746</v>
      </c>
      <c r="C679" s="2" t="s">
        <v>747</v>
      </c>
      <c r="D679" s="2" t="s">
        <v>665</v>
      </c>
      <c r="I679" s="2">
        <v>458306668</v>
      </c>
      <c r="J679" s="2">
        <v>12366292</v>
      </c>
      <c r="K679" s="2">
        <v>101065791</v>
      </c>
      <c r="L679" s="2">
        <v>2928919</v>
      </c>
      <c r="M679" s="2">
        <v>4705115</v>
      </c>
      <c r="O679" s="2">
        <v>10857379</v>
      </c>
      <c r="P679" s="2">
        <v>906</v>
      </c>
      <c r="Q679" s="2">
        <v>1958311</v>
      </c>
      <c r="R679" s="2">
        <v>1300742</v>
      </c>
      <c r="S679" s="2"/>
      <c r="T679" s="2"/>
      <c r="U679" s="2"/>
      <c r="V679" s="2"/>
      <c r="W679" s="16"/>
      <c r="X679" s="16"/>
      <c r="Y679" s="16"/>
      <c r="Z679" s="16"/>
      <c r="AA679" s="16"/>
      <c r="AB679" s="16"/>
      <c r="AC679" s="16"/>
      <c r="AD679" s="16"/>
      <c r="AE679" s="16"/>
      <c r="AF679" s="16"/>
      <c r="AG679" s="16"/>
      <c r="AH679" s="16"/>
      <c r="AI679" s="16"/>
    </row>
    <row r="680" spans="1:35" x14ac:dyDescent="0.2">
      <c r="A680" s="5">
        <v>2022</v>
      </c>
      <c r="B680" s="2" t="s">
        <v>746</v>
      </c>
      <c r="C680" s="2" t="s">
        <v>728</v>
      </c>
      <c r="D680" s="2" t="s">
        <v>665</v>
      </c>
      <c r="I680" s="2">
        <v>501161793</v>
      </c>
      <c r="J680" s="2">
        <v>4412313</v>
      </c>
      <c r="K680" s="2">
        <v>126524240</v>
      </c>
      <c r="L680" s="2">
        <v>4166690</v>
      </c>
      <c r="M680" s="2">
        <v>4973240</v>
      </c>
      <c r="O680" s="2">
        <v>12353674</v>
      </c>
      <c r="P680" s="2">
        <v>906</v>
      </c>
      <c r="Q680" s="2">
        <v>1958311</v>
      </c>
      <c r="R680" s="2">
        <v>1364543</v>
      </c>
      <c r="S680" s="2"/>
      <c r="T680" s="2"/>
      <c r="U680" s="2"/>
      <c r="V680" s="2"/>
      <c r="W680" s="16"/>
      <c r="X680" s="16"/>
      <c r="Y680" s="16"/>
      <c r="Z680" s="16"/>
      <c r="AA680" s="16"/>
      <c r="AB680" s="16"/>
      <c r="AC680" s="16"/>
      <c r="AD680" s="16"/>
      <c r="AE680" s="16"/>
      <c r="AF680" s="16"/>
      <c r="AG680" s="16"/>
      <c r="AH680" s="16"/>
      <c r="AI680" s="16"/>
    </row>
    <row r="681" spans="1:35" x14ac:dyDescent="0.2">
      <c r="A681" s="5">
        <v>2022</v>
      </c>
      <c r="B681" s="2" t="s">
        <v>746</v>
      </c>
      <c r="C681" s="2" t="s">
        <v>398</v>
      </c>
      <c r="D681" s="2" t="s">
        <v>665</v>
      </c>
      <c r="I681" s="2">
        <v>393387326</v>
      </c>
      <c r="J681" s="2">
        <v>6750142</v>
      </c>
      <c r="L681" s="2">
        <v>4450716</v>
      </c>
      <c r="M681" s="2">
        <v>9026591</v>
      </c>
      <c r="O681" s="2">
        <v>10857379</v>
      </c>
      <c r="P681" s="2">
        <v>906</v>
      </c>
      <c r="Q681" s="2">
        <v>1958311</v>
      </c>
      <c r="R681" s="2">
        <v>8527039</v>
      </c>
      <c r="S681" s="2"/>
      <c r="T681" s="2"/>
      <c r="U681" s="2"/>
      <c r="V681" s="2"/>
      <c r="W681" s="16"/>
      <c r="X681" s="16"/>
      <c r="Y681" s="16"/>
      <c r="Z681" s="16"/>
      <c r="AA681" s="16"/>
      <c r="AB681" s="16"/>
      <c r="AC681" s="16"/>
      <c r="AD681" s="16"/>
      <c r="AE681" s="16"/>
      <c r="AF681" s="16"/>
      <c r="AG681" s="16"/>
      <c r="AH681" s="16"/>
      <c r="AI681" s="16"/>
    </row>
    <row r="682" spans="1:35" x14ac:dyDescent="0.2">
      <c r="A682" s="5">
        <v>2022</v>
      </c>
      <c r="B682" s="2" t="s">
        <v>746</v>
      </c>
      <c r="C682" s="2" t="s">
        <v>729</v>
      </c>
      <c r="D682" s="2" t="s">
        <v>665</v>
      </c>
      <c r="I682" s="2">
        <v>468182610</v>
      </c>
      <c r="K682" s="2">
        <v>94981459</v>
      </c>
      <c r="L682" s="2">
        <v>7526385</v>
      </c>
      <c r="M682" s="2">
        <v>16810910</v>
      </c>
      <c r="O682" s="2">
        <v>34842058</v>
      </c>
      <c r="P682" s="2">
        <v>906</v>
      </c>
      <c r="Q682" s="2">
        <v>1958311</v>
      </c>
      <c r="R682" s="2">
        <v>1839692</v>
      </c>
      <c r="S682" s="2"/>
      <c r="T682" s="2"/>
      <c r="U682" s="2"/>
      <c r="V682" s="2"/>
      <c r="W682" s="16"/>
      <c r="X682" s="16"/>
      <c r="Y682" s="16"/>
      <c r="Z682" s="16"/>
      <c r="AA682" s="16"/>
      <c r="AB682" s="16"/>
      <c r="AC682" s="16"/>
      <c r="AD682" s="16"/>
      <c r="AE682" s="16"/>
      <c r="AF682" s="16"/>
      <c r="AG682" s="16"/>
      <c r="AH682" s="16"/>
      <c r="AI682" s="16"/>
    </row>
    <row r="683" spans="1:35" x14ac:dyDescent="0.2">
      <c r="A683" s="5">
        <v>2022</v>
      </c>
      <c r="B683" s="2" t="s">
        <v>746</v>
      </c>
      <c r="C683" s="2" t="s">
        <v>730</v>
      </c>
      <c r="D683" s="2" t="s">
        <v>665</v>
      </c>
      <c r="I683" s="2">
        <v>361963958</v>
      </c>
      <c r="J683" s="2">
        <v>11421439</v>
      </c>
      <c r="K683" s="2">
        <v>57057475</v>
      </c>
      <c r="L683" s="2">
        <v>2749752</v>
      </c>
      <c r="M683" s="2">
        <v>4561379</v>
      </c>
      <c r="O683" s="2">
        <v>10857379</v>
      </c>
      <c r="P683" s="2">
        <v>906</v>
      </c>
      <c r="Q683" s="2">
        <v>1958311</v>
      </c>
      <c r="R683" s="2">
        <v>1300742</v>
      </c>
      <c r="S683" s="2"/>
      <c r="T683" s="2"/>
      <c r="U683" s="2"/>
      <c r="V683" s="2"/>
      <c r="W683" s="16"/>
      <c r="X683" s="16"/>
      <c r="Y683" s="16"/>
      <c r="Z683" s="16"/>
      <c r="AA683" s="16"/>
      <c r="AB683" s="16"/>
      <c r="AC683" s="16"/>
      <c r="AD683" s="16"/>
      <c r="AE683" s="16"/>
      <c r="AF683" s="16"/>
      <c r="AG683" s="16"/>
      <c r="AH683" s="16"/>
      <c r="AI683" s="16"/>
    </row>
    <row r="684" spans="1:35" x14ac:dyDescent="0.2">
      <c r="A684" s="5">
        <v>2022</v>
      </c>
      <c r="B684" s="2" t="s">
        <v>746</v>
      </c>
      <c r="C684" s="2" t="s">
        <v>401</v>
      </c>
      <c r="D684" s="2" t="s">
        <v>665</v>
      </c>
      <c r="I684" s="2">
        <v>353039596</v>
      </c>
      <c r="J684" s="2">
        <v>6096895</v>
      </c>
      <c r="K684" s="2">
        <v>11747310</v>
      </c>
      <c r="L684" s="2">
        <v>5301346</v>
      </c>
      <c r="M684" s="2">
        <v>4360596</v>
      </c>
      <c r="O684" s="2">
        <v>10955949</v>
      </c>
      <c r="P684" s="2">
        <v>906</v>
      </c>
      <c r="Q684" s="2">
        <v>1958311</v>
      </c>
      <c r="R684" s="2">
        <v>1308753</v>
      </c>
      <c r="S684" s="2"/>
      <c r="T684" s="2"/>
      <c r="U684" s="2"/>
      <c r="V684" s="2"/>
      <c r="W684" s="16"/>
      <c r="X684" s="16"/>
      <c r="Y684" s="16"/>
      <c r="Z684" s="16"/>
      <c r="AA684" s="16"/>
      <c r="AB684" s="16"/>
      <c r="AC684" s="16"/>
      <c r="AD684" s="16"/>
      <c r="AE684" s="16"/>
      <c r="AF684" s="16"/>
      <c r="AG684" s="16"/>
      <c r="AH684" s="16"/>
      <c r="AI684" s="16"/>
    </row>
    <row r="685" spans="1:35" x14ac:dyDescent="0.2">
      <c r="A685" s="5">
        <v>2022</v>
      </c>
      <c r="B685" s="2" t="s">
        <v>746</v>
      </c>
      <c r="C685" s="2" t="s">
        <v>731</v>
      </c>
      <c r="D685" s="2" t="s">
        <v>665</v>
      </c>
      <c r="I685" s="2">
        <v>348896970</v>
      </c>
      <c r="J685" s="2">
        <v>3281264</v>
      </c>
      <c r="K685" s="2">
        <v>74473858</v>
      </c>
      <c r="L685" s="2">
        <v>2602132</v>
      </c>
      <c r="M685" s="2">
        <v>4826236</v>
      </c>
      <c r="O685" s="2">
        <v>11052104</v>
      </c>
      <c r="P685" s="2">
        <v>2573</v>
      </c>
      <c r="Q685" s="2">
        <v>1958311</v>
      </c>
      <c r="R685" s="2">
        <v>1300742</v>
      </c>
      <c r="S685" s="2"/>
      <c r="T685" s="2"/>
      <c r="U685" s="2"/>
      <c r="V685" s="2"/>
      <c r="W685" s="16"/>
      <c r="X685" s="16"/>
      <c r="Y685" s="16"/>
      <c r="Z685" s="16"/>
      <c r="AA685" s="16"/>
      <c r="AB685" s="16"/>
      <c r="AC685" s="16"/>
      <c r="AD685" s="16"/>
      <c r="AE685" s="16"/>
      <c r="AF685" s="16"/>
      <c r="AG685" s="16"/>
      <c r="AH685" s="16"/>
      <c r="AI685" s="16"/>
    </row>
    <row r="686" spans="1:35" x14ac:dyDescent="0.2">
      <c r="A686" s="5">
        <v>2022</v>
      </c>
      <c r="B686" s="2" t="s">
        <v>746</v>
      </c>
      <c r="C686" s="2" t="s">
        <v>732</v>
      </c>
      <c r="D686" s="2" t="s">
        <v>665</v>
      </c>
      <c r="I686" s="2">
        <v>379906431</v>
      </c>
      <c r="J686" s="2">
        <v>9380102</v>
      </c>
      <c r="K686" s="2">
        <v>94882285</v>
      </c>
      <c r="L686" s="2">
        <v>2977756</v>
      </c>
      <c r="M686" s="2">
        <v>4795243</v>
      </c>
      <c r="O686" s="2">
        <v>10895870</v>
      </c>
      <c r="P686" s="2">
        <v>906</v>
      </c>
      <c r="Q686" s="2">
        <v>1958311</v>
      </c>
      <c r="R686" s="2">
        <v>1317532</v>
      </c>
      <c r="S686" s="2"/>
      <c r="T686" s="2"/>
      <c r="U686" s="2"/>
      <c r="V686" s="2"/>
      <c r="W686" s="16"/>
      <c r="X686" s="16"/>
      <c r="Y686" s="16"/>
      <c r="Z686" s="16"/>
      <c r="AA686" s="16"/>
      <c r="AB686" s="16"/>
      <c r="AC686" s="16"/>
      <c r="AD686" s="16"/>
      <c r="AE686" s="16"/>
      <c r="AF686" s="16"/>
      <c r="AG686" s="16"/>
      <c r="AH686" s="16"/>
      <c r="AI686" s="16"/>
    </row>
    <row r="687" spans="1:35" x14ac:dyDescent="0.2">
      <c r="A687" s="5">
        <v>2022</v>
      </c>
      <c r="B687" s="2" t="s">
        <v>746</v>
      </c>
      <c r="C687" s="2" t="s">
        <v>733</v>
      </c>
      <c r="D687" s="2" t="s">
        <v>665</v>
      </c>
      <c r="I687" s="2">
        <v>324405495</v>
      </c>
      <c r="J687" s="2">
        <v>6220649</v>
      </c>
      <c r="K687" s="2">
        <v>57961389</v>
      </c>
      <c r="L687" s="2">
        <v>2675267</v>
      </c>
      <c r="M687" s="2">
        <v>4982356</v>
      </c>
      <c r="O687" s="2">
        <v>13457519</v>
      </c>
      <c r="P687" s="2">
        <v>906</v>
      </c>
      <c r="Q687" s="2">
        <v>1958311</v>
      </c>
      <c r="R687" s="2">
        <v>1386274</v>
      </c>
      <c r="S687" s="2"/>
      <c r="T687" s="2"/>
      <c r="U687" s="2"/>
      <c r="V687" s="2"/>
      <c r="W687" s="16"/>
      <c r="X687" s="16"/>
      <c r="Y687" s="16"/>
      <c r="Z687" s="16"/>
      <c r="AA687" s="16"/>
      <c r="AB687" s="16"/>
      <c r="AC687" s="16"/>
      <c r="AD687" s="16"/>
      <c r="AE687" s="16"/>
      <c r="AF687" s="16"/>
      <c r="AG687" s="16"/>
      <c r="AH687" s="16"/>
      <c r="AI687" s="16"/>
    </row>
    <row r="688" spans="1:35" x14ac:dyDescent="0.2">
      <c r="A688" s="5">
        <v>2022</v>
      </c>
      <c r="B688" s="2" t="s">
        <v>746</v>
      </c>
      <c r="C688" s="2" t="s">
        <v>734</v>
      </c>
      <c r="D688" s="2" t="s">
        <v>665</v>
      </c>
      <c r="I688" s="2">
        <v>328616753</v>
      </c>
      <c r="J688" s="2">
        <v>6442219</v>
      </c>
      <c r="K688" s="2">
        <v>58428307</v>
      </c>
      <c r="L688" s="2">
        <v>2556344</v>
      </c>
      <c r="M688" s="2">
        <v>10434903</v>
      </c>
      <c r="O688" s="2">
        <v>23995553</v>
      </c>
      <c r="P688" s="2">
        <v>11014</v>
      </c>
      <c r="Q688" s="2">
        <v>1958311</v>
      </c>
      <c r="R688" s="2">
        <v>1300742</v>
      </c>
      <c r="S688" s="2"/>
      <c r="T688" s="2"/>
      <c r="U688" s="2"/>
      <c r="V688" s="2"/>
      <c r="W688" s="16"/>
      <c r="X688" s="16"/>
      <c r="Y688" s="16"/>
      <c r="Z688" s="16"/>
      <c r="AA688" s="16"/>
      <c r="AB688" s="16"/>
      <c r="AC688" s="16"/>
      <c r="AD688" s="16"/>
      <c r="AE688" s="16"/>
      <c r="AF688" s="16"/>
      <c r="AG688" s="16"/>
      <c r="AH688" s="16"/>
      <c r="AI688" s="16"/>
    </row>
    <row r="689" spans="1:35" x14ac:dyDescent="0.2">
      <c r="A689" s="5">
        <v>2022</v>
      </c>
      <c r="B689" s="2" t="s">
        <v>626</v>
      </c>
      <c r="C689" s="2" t="s">
        <v>735</v>
      </c>
      <c r="D689" s="2" t="s">
        <v>665</v>
      </c>
      <c r="I689" s="2">
        <v>641700770</v>
      </c>
      <c r="K689" s="2">
        <v>118544617</v>
      </c>
      <c r="L689" s="2">
        <v>2910419</v>
      </c>
      <c r="M689" s="2">
        <v>27960344</v>
      </c>
      <c r="N689" s="2">
        <v>28894805</v>
      </c>
      <c r="O689" s="2">
        <v>1745364</v>
      </c>
      <c r="P689" s="2">
        <v>7907132</v>
      </c>
      <c r="Q689" s="2">
        <v>1958311</v>
      </c>
      <c r="R689" s="2">
        <v>30293</v>
      </c>
      <c r="S689" s="2"/>
      <c r="T689" s="2"/>
      <c r="U689" s="2"/>
      <c r="V689" s="2"/>
      <c r="W689" s="16"/>
      <c r="X689" s="16"/>
      <c r="Y689" s="16"/>
      <c r="Z689" s="16"/>
      <c r="AA689" s="16"/>
      <c r="AB689" s="16"/>
      <c r="AC689" s="16"/>
      <c r="AD689" s="16"/>
      <c r="AE689" s="16"/>
      <c r="AF689" s="16"/>
      <c r="AG689" s="16"/>
      <c r="AH689" s="16"/>
      <c r="AI689" s="16"/>
    </row>
    <row r="690" spans="1:35" x14ac:dyDescent="0.2">
      <c r="A690" s="5">
        <v>2022</v>
      </c>
      <c r="B690" s="2" t="s">
        <v>626</v>
      </c>
      <c r="C690" s="2" t="s">
        <v>736</v>
      </c>
      <c r="D690" s="2" t="s">
        <v>665</v>
      </c>
      <c r="I690" s="2">
        <v>491575047</v>
      </c>
      <c r="J690" s="2">
        <v>10009733</v>
      </c>
      <c r="K690" s="2">
        <v>126604417</v>
      </c>
      <c r="L690" s="2">
        <v>9674946</v>
      </c>
      <c r="M690" s="2">
        <v>7996555</v>
      </c>
      <c r="N690" s="2">
        <v>28894805</v>
      </c>
      <c r="O690" s="2">
        <v>1745364</v>
      </c>
      <c r="P690" s="2">
        <v>2836985</v>
      </c>
      <c r="Q690" s="2">
        <v>1958311</v>
      </c>
      <c r="R690" s="2">
        <v>40928</v>
      </c>
      <c r="S690" s="2"/>
      <c r="T690" s="2"/>
      <c r="U690" s="2"/>
      <c r="V690" s="2"/>
      <c r="W690" s="16"/>
      <c r="X690" s="16"/>
      <c r="Y690" s="16"/>
      <c r="Z690" s="16"/>
      <c r="AA690" s="16"/>
      <c r="AB690" s="16"/>
      <c r="AC690" s="16"/>
      <c r="AD690" s="16"/>
      <c r="AE690" s="16"/>
      <c r="AF690" s="16"/>
      <c r="AG690" s="16"/>
      <c r="AH690" s="16"/>
      <c r="AI690" s="16"/>
    </row>
    <row r="691" spans="1:35" x14ac:dyDescent="0.2">
      <c r="A691" s="5">
        <v>2022</v>
      </c>
      <c r="B691" s="2" t="s">
        <v>626</v>
      </c>
      <c r="C691" s="2" t="s">
        <v>737</v>
      </c>
      <c r="D691" s="2" t="s">
        <v>665</v>
      </c>
      <c r="I691" s="2">
        <v>496641880</v>
      </c>
      <c r="J691" s="2">
        <v>2550748</v>
      </c>
      <c r="K691" s="2">
        <v>162861263</v>
      </c>
      <c r="L691" s="2">
        <v>4344463</v>
      </c>
      <c r="M691" s="2">
        <v>110679535</v>
      </c>
      <c r="N691" s="2">
        <v>36319056</v>
      </c>
      <c r="O691" s="2">
        <v>2424202</v>
      </c>
      <c r="P691" s="2">
        <v>3540930</v>
      </c>
      <c r="Q691" s="2">
        <v>1958311</v>
      </c>
      <c r="R691" s="2">
        <v>9225</v>
      </c>
      <c r="S691" s="2"/>
      <c r="T691" s="2"/>
      <c r="U691" s="2"/>
      <c r="V691" s="2"/>
      <c r="W691" s="16"/>
      <c r="X691" s="16"/>
      <c r="Y691" s="16"/>
      <c r="Z691" s="16"/>
      <c r="AA691" s="16"/>
      <c r="AB691" s="16"/>
      <c r="AC691" s="16"/>
      <c r="AD691" s="16"/>
      <c r="AE691" s="16"/>
      <c r="AF691" s="16"/>
      <c r="AG691" s="16"/>
      <c r="AH691" s="16"/>
      <c r="AI691" s="16"/>
    </row>
    <row r="692" spans="1:35" x14ac:dyDescent="0.2">
      <c r="A692" s="5">
        <v>2022</v>
      </c>
      <c r="B692" s="2" t="s">
        <v>626</v>
      </c>
      <c r="C692" s="2" t="s">
        <v>630</v>
      </c>
      <c r="D692" s="2" t="s">
        <v>665</v>
      </c>
      <c r="I692" s="2">
        <v>457994121</v>
      </c>
      <c r="L692" s="2">
        <v>10634917</v>
      </c>
      <c r="M692" s="2">
        <v>5224249</v>
      </c>
      <c r="N692" s="2">
        <v>28894805</v>
      </c>
      <c r="O692" s="2">
        <v>1745364</v>
      </c>
      <c r="P692" s="2">
        <v>2824838</v>
      </c>
      <c r="Q692" s="2">
        <v>1958311</v>
      </c>
      <c r="R692" s="2">
        <v>9225</v>
      </c>
      <c r="S692" s="2"/>
      <c r="T692" s="2"/>
      <c r="U692" s="2"/>
      <c r="V692" s="2"/>
      <c r="W692" s="16"/>
      <c r="X692" s="16"/>
      <c r="Y692" s="16"/>
      <c r="Z692" s="16"/>
      <c r="AA692" s="16"/>
      <c r="AB692" s="16"/>
      <c r="AC692" s="16"/>
      <c r="AD692" s="16"/>
      <c r="AE692" s="16"/>
      <c r="AF692" s="16"/>
      <c r="AG692" s="16"/>
      <c r="AH692" s="16"/>
      <c r="AI692" s="16"/>
    </row>
    <row r="693" spans="1:35" x14ac:dyDescent="0.2">
      <c r="A693" s="5">
        <v>2022</v>
      </c>
      <c r="B693" s="2" t="s">
        <v>626</v>
      </c>
      <c r="C693" s="2" t="s">
        <v>738</v>
      </c>
      <c r="D693" s="2" t="s">
        <v>665</v>
      </c>
      <c r="I693" s="2">
        <v>644234374</v>
      </c>
      <c r="J693" s="2">
        <v>1770863</v>
      </c>
      <c r="K693" s="2">
        <v>92294135</v>
      </c>
      <c r="L693" s="2">
        <v>2092793</v>
      </c>
      <c r="M693" s="2">
        <v>12119527</v>
      </c>
      <c r="N693" s="2">
        <v>28894805</v>
      </c>
      <c r="O693" s="2">
        <v>22666705</v>
      </c>
      <c r="P693" s="2">
        <v>2823601</v>
      </c>
      <c r="Q693" s="2">
        <v>1958311</v>
      </c>
      <c r="R693" s="2">
        <v>9225</v>
      </c>
      <c r="S693" s="2"/>
      <c r="T693" s="2"/>
      <c r="U693" s="2"/>
      <c r="V693" s="2"/>
      <c r="W693" s="16"/>
      <c r="X693" s="16"/>
      <c r="Y693" s="16"/>
      <c r="Z693" s="16"/>
      <c r="AA693" s="16"/>
      <c r="AB693" s="16"/>
      <c r="AC693" s="16"/>
      <c r="AD693" s="16"/>
      <c r="AE693" s="16"/>
      <c r="AF693" s="16"/>
      <c r="AG693" s="16"/>
      <c r="AH693" s="16"/>
      <c r="AI693" s="16"/>
    </row>
    <row r="694" spans="1:35" x14ac:dyDescent="0.2">
      <c r="A694" s="5">
        <v>2022</v>
      </c>
      <c r="B694" s="2" t="s">
        <v>626</v>
      </c>
      <c r="C694" s="2" t="s">
        <v>739</v>
      </c>
      <c r="D694" s="2" t="s">
        <v>665</v>
      </c>
      <c r="I694" s="2">
        <v>434873296</v>
      </c>
      <c r="K694" s="2">
        <v>95019649</v>
      </c>
      <c r="L694" s="2">
        <v>2248098</v>
      </c>
      <c r="M694" s="2">
        <v>7250566</v>
      </c>
      <c r="N694" s="2">
        <v>28894805</v>
      </c>
      <c r="O694" s="2">
        <v>1745364</v>
      </c>
      <c r="P694" s="2">
        <v>2870754</v>
      </c>
      <c r="Q694" s="2">
        <v>1958311</v>
      </c>
      <c r="R694" s="2">
        <v>9225</v>
      </c>
      <c r="S694" s="2"/>
      <c r="T694" s="2"/>
      <c r="U694" s="2"/>
      <c r="V694" s="2"/>
      <c r="W694" s="16"/>
      <c r="X694" s="16"/>
      <c r="Y694" s="16"/>
      <c r="Z694" s="16"/>
      <c r="AA694" s="16"/>
      <c r="AB694" s="16"/>
      <c r="AC694" s="16"/>
      <c r="AD694" s="16"/>
      <c r="AE694" s="16"/>
      <c r="AF694" s="16"/>
      <c r="AG694" s="16"/>
      <c r="AH694" s="16"/>
      <c r="AI694" s="16"/>
    </row>
    <row r="695" spans="1:35" x14ac:dyDescent="0.2">
      <c r="A695" s="5">
        <v>2022</v>
      </c>
      <c r="B695" s="2" t="s">
        <v>626</v>
      </c>
      <c r="C695" s="2" t="s">
        <v>740</v>
      </c>
      <c r="D695" s="2" t="s">
        <v>665</v>
      </c>
      <c r="I695" s="2">
        <v>494344389</v>
      </c>
      <c r="K695" s="2">
        <v>98703298</v>
      </c>
      <c r="L695" s="2">
        <v>16667026</v>
      </c>
      <c r="M695" s="2">
        <v>247924364</v>
      </c>
      <c r="N695" s="2">
        <v>336726662</v>
      </c>
      <c r="O695" s="2">
        <v>1745364</v>
      </c>
      <c r="P695" s="2">
        <v>14241711</v>
      </c>
      <c r="Q695" s="2">
        <v>1958311</v>
      </c>
      <c r="R695" s="2">
        <v>9225</v>
      </c>
      <c r="S695" s="2"/>
      <c r="T695" s="2"/>
      <c r="U695" s="2"/>
      <c r="V695" s="2"/>
      <c r="W695" s="16"/>
      <c r="X695" s="16"/>
      <c r="Y695" s="16"/>
      <c r="Z695" s="16"/>
      <c r="AA695" s="16"/>
      <c r="AB695" s="16"/>
      <c r="AC695" s="16"/>
      <c r="AD695" s="16"/>
      <c r="AE695" s="16"/>
      <c r="AF695" s="16"/>
      <c r="AG695" s="16"/>
      <c r="AH695" s="16"/>
      <c r="AI695" s="16"/>
    </row>
    <row r="696" spans="1:35" x14ac:dyDescent="0.2">
      <c r="A696" s="5">
        <v>2022</v>
      </c>
      <c r="B696" s="2" t="s">
        <v>626</v>
      </c>
      <c r="C696" s="2" t="s">
        <v>741</v>
      </c>
      <c r="D696" s="2" t="s">
        <v>665</v>
      </c>
      <c r="I696" s="2">
        <v>422301104</v>
      </c>
      <c r="J696" s="2">
        <v>7891719</v>
      </c>
      <c r="K696" s="2">
        <v>61510869</v>
      </c>
      <c r="L696" s="2">
        <v>1874154</v>
      </c>
      <c r="M696" s="2">
        <v>7658075</v>
      </c>
      <c r="N696" s="2">
        <v>28894805</v>
      </c>
      <c r="O696" s="2">
        <v>1745364</v>
      </c>
      <c r="P696" s="2">
        <v>7745847</v>
      </c>
      <c r="Q696" s="2">
        <v>1958311</v>
      </c>
      <c r="R696" s="2">
        <v>9225</v>
      </c>
      <c r="S696" s="2"/>
      <c r="T696" s="2"/>
      <c r="U696" s="2"/>
      <c r="V696" s="2"/>
      <c r="W696" s="16"/>
      <c r="X696" s="16"/>
      <c r="Y696" s="16"/>
      <c r="Z696" s="16"/>
      <c r="AA696" s="16"/>
      <c r="AB696" s="16"/>
      <c r="AC696" s="16"/>
      <c r="AD696" s="16"/>
      <c r="AE696" s="16"/>
      <c r="AF696" s="16"/>
      <c r="AG696" s="16"/>
      <c r="AH696" s="16"/>
      <c r="AI696" s="16"/>
    </row>
    <row r="697" spans="1:35" x14ac:dyDescent="0.2">
      <c r="A697" s="5">
        <v>2022</v>
      </c>
      <c r="B697" s="2" t="s">
        <v>626</v>
      </c>
      <c r="C697" s="2" t="s">
        <v>742</v>
      </c>
      <c r="D697" s="2" t="s">
        <v>665</v>
      </c>
      <c r="I697" s="2">
        <v>569173342</v>
      </c>
      <c r="K697" s="2">
        <v>80444961</v>
      </c>
      <c r="L697" s="2">
        <v>2156597</v>
      </c>
      <c r="M697" s="2">
        <v>11697203</v>
      </c>
      <c r="N697" s="2">
        <v>28894805</v>
      </c>
      <c r="O697" s="2">
        <v>1745364</v>
      </c>
      <c r="P697" s="2">
        <v>12930052</v>
      </c>
      <c r="Q697" s="2">
        <v>1958311</v>
      </c>
      <c r="R697" s="2">
        <v>9225</v>
      </c>
      <c r="S697" s="2"/>
      <c r="T697" s="2"/>
      <c r="U697" s="2"/>
      <c r="V697" s="2"/>
      <c r="W697" s="16"/>
      <c r="X697" s="16"/>
      <c r="Y697" s="16"/>
      <c r="Z697" s="16"/>
      <c r="AA697" s="16"/>
      <c r="AB697" s="16"/>
      <c r="AC697" s="16"/>
      <c r="AD697" s="16"/>
      <c r="AE697" s="16"/>
      <c r="AF697" s="16"/>
      <c r="AG697" s="16"/>
      <c r="AH697" s="16"/>
      <c r="AI697" s="16"/>
    </row>
    <row r="698" spans="1:35" x14ac:dyDescent="0.2">
      <c r="A698" s="5">
        <v>2022</v>
      </c>
      <c r="B698" s="2" t="s">
        <v>626</v>
      </c>
      <c r="C698" s="2" t="s">
        <v>743</v>
      </c>
      <c r="D698" s="2" t="s">
        <v>665</v>
      </c>
      <c r="I698" s="2">
        <v>401833080</v>
      </c>
      <c r="J698" s="2">
        <v>2059443</v>
      </c>
      <c r="K698" s="2">
        <v>183825584</v>
      </c>
      <c r="L698" s="2">
        <v>1761469</v>
      </c>
      <c r="M698" s="2">
        <v>6857500</v>
      </c>
      <c r="N698" s="2">
        <v>28894805</v>
      </c>
      <c r="O698" s="2">
        <v>1745364</v>
      </c>
      <c r="P698" s="2">
        <v>2823601</v>
      </c>
      <c r="Q698" s="2">
        <v>1958311</v>
      </c>
      <c r="R698" s="2">
        <v>9225</v>
      </c>
      <c r="S698" s="2"/>
      <c r="T698" s="2"/>
      <c r="U698" s="2"/>
      <c r="V698" s="2"/>
      <c r="W698" s="16"/>
      <c r="X698" s="16"/>
      <c r="Y698" s="16"/>
      <c r="Z698" s="16"/>
      <c r="AA698" s="16"/>
      <c r="AB698" s="16"/>
      <c r="AC698" s="16"/>
      <c r="AD698" s="16"/>
      <c r="AE698" s="16"/>
      <c r="AF698" s="16"/>
      <c r="AG698" s="16"/>
      <c r="AH698" s="16"/>
      <c r="AI698" s="16"/>
    </row>
    <row r="699" spans="1:35" x14ac:dyDescent="0.2">
      <c r="A699" s="5">
        <v>2022</v>
      </c>
      <c r="B699" s="2" t="s">
        <v>626</v>
      </c>
      <c r="C699" s="2" t="s">
        <v>744</v>
      </c>
      <c r="D699" s="2" t="s">
        <v>665</v>
      </c>
      <c r="I699" s="2">
        <v>463243481</v>
      </c>
      <c r="K699" s="2">
        <v>162902580</v>
      </c>
      <c r="L699" s="2">
        <v>1661953</v>
      </c>
      <c r="M699" s="2">
        <v>7190755</v>
      </c>
      <c r="N699" s="2">
        <v>28894805</v>
      </c>
      <c r="O699" s="2">
        <v>1745364</v>
      </c>
      <c r="P699" s="2">
        <v>2825275</v>
      </c>
      <c r="Q699" s="2">
        <v>1958311</v>
      </c>
      <c r="R699" s="2">
        <v>17236</v>
      </c>
      <c r="S699" s="2"/>
      <c r="T699" s="2"/>
      <c r="U699" s="2"/>
      <c r="V699" s="2"/>
      <c r="W699" s="16"/>
      <c r="X699" s="16"/>
      <c r="Y699" s="16"/>
      <c r="Z699" s="16"/>
      <c r="AA699" s="16"/>
      <c r="AB699" s="16"/>
      <c r="AC699" s="16"/>
      <c r="AD699" s="16"/>
      <c r="AE699" s="16"/>
      <c r="AF699" s="16"/>
      <c r="AG699" s="16"/>
      <c r="AH699" s="16"/>
      <c r="AI699" s="16"/>
    </row>
    <row r="700" spans="1:35" x14ac:dyDescent="0.2">
      <c r="A700" s="5">
        <v>2022</v>
      </c>
      <c r="B700" s="2" t="s">
        <v>626</v>
      </c>
      <c r="C700" s="2" t="s">
        <v>745</v>
      </c>
      <c r="D700" s="2" t="s">
        <v>665</v>
      </c>
      <c r="I700" s="2">
        <v>317050694</v>
      </c>
      <c r="J700" s="2">
        <v>1261042</v>
      </c>
      <c r="K700" s="2">
        <v>49405589</v>
      </c>
      <c r="L700" s="2">
        <v>1726110</v>
      </c>
      <c r="M700" s="2">
        <v>5914303</v>
      </c>
      <c r="N700" s="2">
        <v>28894805</v>
      </c>
      <c r="O700" s="2">
        <v>1745364</v>
      </c>
      <c r="P700" s="2">
        <v>3328310</v>
      </c>
      <c r="Q700" s="2">
        <v>1958311</v>
      </c>
      <c r="R700" s="2">
        <v>9225</v>
      </c>
      <c r="S700" s="2"/>
      <c r="T700" s="2"/>
      <c r="U700" s="2"/>
      <c r="V700" s="2"/>
      <c r="W700" s="16"/>
      <c r="X700" s="16"/>
      <c r="Y700" s="16"/>
      <c r="Z700" s="16"/>
      <c r="AA700" s="16"/>
      <c r="AB700" s="16"/>
      <c r="AC700" s="16"/>
      <c r="AD700" s="16"/>
      <c r="AE700" s="16"/>
      <c r="AF700" s="16"/>
      <c r="AG700" s="16"/>
      <c r="AH700" s="16"/>
      <c r="AI700" s="16"/>
    </row>
    <row r="701" spans="1:35" x14ac:dyDescent="0.2">
      <c r="A701" s="5">
        <v>2022</v>
      </c>
      <c r="B701" s="2" t="s">
        <v>626</v>
      </c>
      <c r="C701" s="2" t="s">
        <v>748</v>
      </c>
      <c r="D701" s="2" t="s">
        <v>665</v>
      </c>
      <c r="I701" s="2">
        <v>344097123</v>
      </c>
      <c r="K701" s="2">
        <v>131656542</v>
      </c>
      <c r="L701" s="2">
        <v>1657216</v>
      </c>
      <c r="M701" s="2">
        <v>8034929</v>
      </c>
      <c r="N701" s="2">
        <v>28894805</v>
      </c>
      <c r="O701" s="2">
        <v>1745364</v>
      </c>
      <c r="P701" s="2">
        <v>2823601</v>
      </c>
      <c r="Q701" s="2">
        <v>1958311</v>
      </c>
      <c r="R701" s="2">
        <v>9225</v>
      </c>
      <c r="S701" s="2"/>
      <c r="T701" s="2"/>
      <c r="U701" s="2"/>
      <c r="V701" s="2"/>
      <c r="W701" s="16"/>
      <c r="X701" s="16"/>
      <c r="Y701" s="16"/>
      <c r="Z701" s="16"/>
      <c r="AA701" s="16"/>
      <c r="AB701" s="16"/>
      <c r="AC701" s="16"/>
      <c r="AD701" s="16"/>
      <c r="AE701" s="16"/>
      <c r="AF701" s="16"/>
      <c r="AG701" s="16"/>
      <c r="AH701" s="16"/>
      <c r="AI701" s="16"/>
    </row>
    <row r="702" spans="1:35" x14ac:dyDescent="0.2">
      <c r="A702" s="5">
        <v>2022</v>
      </c>
      <c r="B702" s="2" t="s">
        <v>746</v>
      </c>
      <c r="C702" s="2" t="s">
        <v>725</v>
      </c>
      <c r="D702" s="2" t="s">
        <v>673</v>
      </c>
      <c r="E702" s="2">
        <v>6259083</v>
      </c>
      <c r="H702" s="2">
        <v>89221494</v>
      </c>
      <c r="S702" s="2"/>
      <c r="T702" s="2"/>
      <c r="U702" s="2"/>
      <c r="V702" s="2"/>
      <c r="W702" s="16"/>
      <c r="X702" s="16"/>
      <c r="Y702" s="16"/>
      <c r="Z702" s="16"/>
      <c r="AA702" s="16"/>
      <c r="AB702" s="16"/>
      <c r="AC702" s="16"/>
      <c r="AD702" s="16"/>
      <c r="AE702" s="16"/>
      <c r="AF702" s="16"/>
      <c r="AG702" s="16"/>
      <c r="AH702" s="16"/>
      <c r="AI702" s="16"/>
    </row>
    <row r="703" spans="1:35" x14ac:dyDescent="0.2">
      <c r="A703" s="5">
        <v>2022</v>
      </c>
      <c r="B703" s="2" t="s">
        <v>746</v>
      </c>
      <c r="C703" s="2" t="s">
        <v>726</v>
      </c>
      <c r="D703" s="2" t="s">
        <v>673</v>
      </c>
      <c r="E703" s="2">
        <v>14030168</v>
      </c>
      <c r="H703" s="2">
        <v>141383438</v>
      </c>
      <c r="S703" s="2"/>
      <c r="T703" s="2"/>
      <c r="U703" s="2"/>
      <c r="V703" s="2"/>
      <c r="W703" s="16"/>
      <c r="X703" s="16"/>
      <c r="Y703" s="16"/>
      <c r="Z703" s="16"/>
      <c r="AA703" s="16"/>
      <c r="AB703" s="16"/>
      <c r="AC703" s="16"/>
      <c r="AD703" s="16"/>
      <c r="AE703" s="16"/>
      <c r="AF703" s="16"/>
      <c r="AG703" s="16"/>
      <c r="AH703" s="16"/>
      <c r="AI703" s="16"/>
    </row>
    <row r="704" spans="1:35" x14ac:dyDescent="0.2">
      <c r="A704" s="5">
        <v>2022</v>
      </c>
      <c r="B704" s="2" t="s">
        <v>746</v>
      </c>
      <c r="C704" s="2" t="s">
        <v>727</v>
      </c>
      <c r="D704" s="2" t="s">
        <v>673</v>
      </c>
      <c r="E704" s="2">
        <v>14244061</v>
      </c>
      <c r="H704" s="2">
        <v>77058706</v>
      </c>
      <c r="S704" s="2"/>
      <c r="T704" s="2"/>
      <c r="U704" s="2"/>
      <c r="V704" s="2"/>
      <c r="W704" s="16"/>
      <c r="X704" s="16"/>
      <c r="Y704" s="16"/>
      <c r="Z704" s="16"/>
      <c r="AA704" s="16"/>
      <c r="AB704" s="16"/>
      <c r="AC704" s="16"/>
      <c r="AD704" s="16"/>
      <c r="AE704" s="16"/>
      <c r="AF704" s="16"/>
      <c r="AG704" s="16"/>
      <c r="AH704" s="16"/>
      <c r="AI704" s="16"/>
    </row>
    <row r="705" spans="1:35" x14ac:dyDescent="0.2">
      <c r="A705" s="5">
        <v>2022</v>
      </c>
      <c r="B705" s="2" t="s">
        <v>746</v>
      </c>
      <c r="C705" s="2" t="s">
        <v>394</v>
      </c>
      <c r="D705" s="2" t="s">
        <v>673</v>
      </c>
      <c r="E705" s="2">
        <v>7073062</v>
      </c>
      <c r="H705" s="2">
        <v>67128096</v>
      </c>
      <c r="S705" s="2"/>
      <c r="T705" s="2"/>
      <c r="U705" s="2"/>
      <c r="V705" s="2"/>
      <c r="W705" s="16"/>
      <c r="X705" s="16"/>
      <c r="Y705" s="16"/>
      <c r="Z705" s="16"/>
      <c r="AA705" s="16"/>
      <c r="AB705" s="16"/>
      <c r="AC705" s="16"/>
      <c r="AD705" s="16"/>
      <c r="AE705" s="16"/>
      <c r="AF705" s="16"/>
      <c r="AG705" s="16"/>
      <c r="AH705" s="16"/>
      <c r="AI705" s="16"/>
    </row>
    <row r="706" spans="1:35" x14ac:dyDescent="0.2">
      <c r="A706" s="5">
        <v>2022</v>
      </c>
      <c r="B706" s="2" t="s">
        <v>746</v>
      </c>
      <c r="C706" s="2" t="s">
        <v>395</v>
      </c>
      <c r="D706" s="2" t="s">
        <v>673</v>
      </c>
      <c r="E706" s="2">
        <v>20575477</v>
      </c>
      <c r="H706" s="2">
        <v>148091488</v>
      </c>
      <c r="S706" s="2"/>
      <c r="T706" s="2"/>
      <c r="U706" s="2"/>
      <c r="V706" s="2"/>
      <c r="W706" s="16"/>
      <c r="X706" s="16"/>
      <c r="Y706" s="16"/>
      <c r="Z706" s="16"/>
      <c r="AA706" s="16"/>
      <c r="AB706" s="16"/>
      <c r="AC706" s="16"/>
      <c r="AD706" s="16"/>
      <c r="AE706" s="16"/>
      <c r="AF706" s="16"/>
      <c r="AG706" s="16"/>
      <c r="AH706" s="16"/>
      <c r="AI706" s="16"/>
    </row>
    <row r="707" spans="1:35" x14ac:dyDescent="0.2">
      <c r="A707" s="5">
        <v>2022</v>
      </c>
      <c r="B707" s="2" t="s">
        <v>746</v>
      </c>
      <c r="C707" s="2" t="s">
        <v>747</v>
      </c>
      <c r="D707" s="2" t="s">
        <v>673</v>
      </c>
      <c r="E707" s="2">
        <v>36542499</v>
      </c>
      <c r="H707" s="2">
        <v>59264067</v>
      </c>
      <c r="S707" s="2"/>
      <c r="T707" s="2"/>
      <c r="U707" s="2"/>
      <c r="V707" s="2"/>
      <c r="W707" s="16"/>
      <c r="X707" s="16"/>
      <c r="Y707" s="16"/>
      <c r="Z707" s="16"/>
      <c r="AA707" s="16"/>
      <c r="AB707" s="16"/>
      <c r="AC707" s="16"/>
      <c r="AD707" s="16"/>
      <c r="AE707" s="16"/>
      <c r="AF707" s="16"/>
      <c r="AG707" s="16"/>
      <c r="AH707" s="16"/>
      <c r="AI707" s="16"/>
    </row>
    <row r="708" spans="1:35" x14ac:dyDescent="0.2">
      <c r="A708" s="5">
        <v>2022</v>
      </c>
      <c r="B708" s="2" t="s">
        <v>746</v>
      </c>
      <c r="C708" s="2" t="s">
        <v>728</v>
      </c>
      <c r="D708" s="2" t="s">
        <v>673</v>
      </c>
      <c r="E708" s="2">
        <v>11021911</v>
      </c>
      <c r="H708" s="2">
        <v>99228143</v>
      </c>
      <c r="S708" s="2"/>
      <c r="T708" s="2"/>
      <c r="U708" s="2"/>
      <c r="V708" s="2"/>
      <c r="W708" s="16"/>
      <c r="X708" s="16"/>
      <c r="Y708" s="16"/>
      <c r="Z708" s="16"/>
      <c r="AA708" s="16"/>
      <c r="AB708" s="16"/>
      <c r="AC708" s="16"/>
      <c r="AD708" s="16"/>
      <c r="AE708" s="16"/>
      <c r="AF708" s="16"/>
      <c r="AG708" s="16"/>
      <c r="AH708" s="16"/>
      <c r="AI708" s="16"/>
    </row>
    <row r="709" spans="1:35" x14ac:dyDescent="0.2">
      <c r="A709" s="5">
        <v>2022</v>
      </c>
      <c r="B709" s="2" t="s">
        <v>746</v>
      </c>
      <c r="C709" s="2" t="s">
        <v>398</v>
      </c>
      <c r="D709" s="2" t="s">
        <v>673</v>
      </c>
      <c r="E709" s="2">
        <v>10955624</v>
      </c>
      <c r="H709" s="2">
        <v>46088463</v>
      </c>
      <c r="S709" s="2"/>
      <c r="T709" s="2"/>
      <c r="U709" s="2"/>
      <c r="V709" s="2"/>
      <c r="W709" s="16"/>
      <c r="X709" s="16"/>
      <c r="Y709" s="16"/>
      <c r="Z709" s="16"/>
      <c r="AA709" s="16"/>
      <c r="AB709" s="16"/>
      <c r="AC709" s="16"/>
      <c r="AD709" s="16"/>
      <c r="AE709" s="16"/>
      <c r="AF709" s="16"/>
      <c r="AG709" s="16"/>
      <c r="AH709" s="16"/>
      <c r="AI709" s="16"/>
    </row>
    <row r="710" spans="1:35" x14ac:dyDescent="0.2">
      <c r="A710" s="5">
        <v>2022</v>
      </c>
      <c r="B710" s="2" t="s">
        <v>746</v>
      </c>
      <c r="C710" s="2" t="s">
        <v>729</v>
      </c>
      <c r="D710" s="2" t="s">
        <v>673</v>
      </c>
      <c r="E710" s="2">
        <v>27264933</v>
      </c>
      <c r="H710" s="2">
        <v>84546540</v>
      </c>
      <c r="S710" s="2"/>
      <c r="T710" s="2"/>
      <c r="U710" s="2"/>
      <c r="V710" s="2"/>
      <c r="W710" s="16"/>
      <c r="X710" s="16"/>
      <c r="Y710" s="16"/>
      <c r="Z710" s="16"/>
      <c r="AA710" s="16"/>
      <c r="AB710" s="16"/>
      <c r="AC710" s="16"/>
      <c r="AD710" s="16"/>
      <c r="AE710" s="16"/>
      <c r="AF710" s="16"/>
      <c r="AG710" s="16"/>
      <c r="AH710" s="16"/>
      <c r="AI710" s="16"/>
    </row>
    <row r="711" spans="1:35" x14ac:dyDescent="0.2">
      <c r="A711" s="5">
        <v>2022</v>
      </c>
      <c r="B711" s="2" t="s">
        <v>746</v>
      </c>
      <c r="C711" s="2" t="s">
        <v>730</v>
      </c>
      <c r="D711" s="2" t="s">
        <v>673</v>
      </c>
      <c r="E711" s="2">
        <v>4055484</v>
      </c>
      <c r="H711" s="2">
        <v>31651991</v>
      </c>
      <c r="S711" s="2"/>
      <c r="T711" s="2"/>
      <c r="U711" s="2"/>
      <c r="V711" s="2"/>
      <c r="W711" s="16"/>
      <c r="X711" s="16"/>
      <c r="Y711" s="16"/>
      <c r="Z711" s="16"/>
      <c r="AA711" s="16"/>
      <c r="AB711" s="16"/>
      <c r="AC711" s="16"/>
      <c r="AD711" s="16"/>
      <c r="AE711" s="16"/>
      <c r="AF711" s="16"/>
      <c r="AG711" s="16"/>
      <c r="AH711" s="16"/>
      <c r="AI711" s="16"/>
    </row>
    <row r="712" spans="1:35" x14ac:dyDescent="0.2">
      <c r="A712" s="5">
        <v>2022</v>
      </c>
      <c r="B712" s="2" t="s">
        <v>746</v>
      </c>
      <c r="C712" s="2" t="s">
        <v>401</v>
      </c>
      <c r="D712" s="2" t="s">
        <v>673</v>
      </c>
      <c r="E712" s="2">
        <v>16229854</v>
      </c>
      <c r="H712" s="2">
        <v>44994539</v>
      </c>
      <c r="S712" s="2"/>
      <c r="T712" s="2"/>
      <c r="U712" s="2"/>
      <c r="V712" s="2"/>
      <c r="W712" s="16"/>
      <c r="X712" s="16"/>
      <c r="Y712" s="16"/>
      <c r="Z712" s="16"/>
      <c r="AA712" s="16"/>
      <c r="AB712" s="16"/>
      <c r="AC712" s="16"/>
      <c r="AD712" s="16"/>
      <c r="AE712" s="16"/>
      <c r="AF712" s="16"/>
      <c r="AG712" s="16"/>
      <c r="AH712" s="16"/>
      <c r="AI712" s="16"/>
    </row>
    <row r="713" spans="1:35" x14ac:dyDescent="0.2">
      <c r="A713" s="5">
        <v>2022</v>
      </c>
      <c r="B713" s="2" t="s">
        <v>746</v>
      </c>
      <c r="C713" s="2" t="s">
        <v>731</v>
      </c>
      <c r="D713" s="2" t="s">
        <v>673</v>
      </c>
      <c r="E713" s="2">
        <v>9541188</v>
      </c>
      <c r="H713" s="2">
        <v>36723812</v>
      </c>
      <c r="S713" s="2"/>
      <c r="T713" s="2"/>
      <c r="U713" s="2"/>
      <c r="V713" s="2"/>
      <c r="W713" s="16"/>
      <c r="X713" s="16"/>
      <c r="Y713" s="16"/>
      <c r="Z713" s="16"/>
      <c r="AA713" s="16"/>
      <c r="AB713" s="16"/>
      <c r="AC713" s="16"/>
      <c r="AD713" s="16"/>
      <c r="AE713" s="16"/>
      <c r="AF713" s="16"/>
      <c r="AG713" s="16"/>
      <c r="AH713" s="16"/>
      <c r="AI713" s="16"/>
    </row>
    <row r="714" spans="1:35" x14ac:dyDescent="0.2">
      <c r="A714" s="5">
        <v>2022</v>
      </c>
      <c r="B714" s="2" t="s">
        <v>746</v>
      </c>
      <c r="C714" s="2" t="s">
        <v>732</v>
      </c>
      <c r="D714" s="2" t="s">
        <v>673</v>
      </c>
      <c r="E714" s="2">
        <v>10412771</v>
      </c>
      <c r="H714" s="2">
        <v>53242185</v>
      </c>
      <c r="S714" s="2"/>
      <c r="T714" s="2"/>
      <c r="U714" s="2"/>
      <c r="V714" s="2"/>
      <c r="W714" s="16"/>
      <c r="X714" s="16"/>
      <c r="Y714" s="16"/>
      <c r="Z714" s="16"/>
      <c r="AA714" s="16"/>
      <c r="AB714" s="16"/>
      <c r="AC714" s="16"/>
      <c r="AD714" s="16"/>
      <c r="AE714" s="16"/>
      <c r="AF714" s="16"/>
      <c r="AG714" s="16"/>
      <c r="AH714" s="16"/>
      <c r="AI714" s="16"/>
    </row>
    <row r="715" spans="1:35" x14ac:dyDescent="0.2">
      <c r="A715" s="5">
        <v>2022</v>
      </c>
      <c r="B715" s="2" t="s">
        <v>746</v>
      </c>
      <c r="C715" s="2" t="s">
        <v>733</v>
      </c>
      <c r="D715" s="2" t="s">
        <v>673</v>
      </c>
      <c r="E715" s="2">
        <v>10115772</v>
      </c>
      <c r="H715" s="2">
        <v>29878066</v>
      </c>
      <c r="S715" s="2"/>
      <c r="T715" s="2"/>
      <c r="U715" s="2"/>
      <c r="V715" s="2"/>
      <c r="W715" s="16"/>
      <c r="X715" s="16"/>
      <c r="Y715" s="16"/>
      <c r="Z715" s="16"/>
      <c r="AA715" s="16"/>
      <c r="AB715" s="16"/>
      <c r="AC715" s="16"/>
      <c r="AD715" s="16"/>
      <c r="AE715" s="16"/>
      <c r="AF715" s="16"/>
      <c r="AG715" s="16"/>
      <c r="AH715" s="16"/>
      <c r="AI715" s="16"/>
    </row>
    <row r="716" spans="1:35" x14ac:dyDescent="0.2">
      <c r="A716" s="5">
        <v>2022</v>
      </c>
      <c r="B716" s="2" t="s">
        <v>746</v>
      </c>
      <c r="C716" s="2" t="s">
        <v>734</v>
      </c>
      <c r="D716" s="2" t="s">
        <v>673</v>
      </c>
      <c r="E716" s="2">
        <v>5631748</v>
      </c>
      <c r="H716" s="2">
        <v>28868602</v>
      </c>
      <c r="S716" s="2"/>
      <c r="T716" s="2"/>
      <c r="U716" s="2"/>
      <c r="V716" s="2"/>
      <c r="W716" s="16"/>
      <c r="X716" s="16"/>
      <c r="Y716" s="16"/>
      <c r="Z716" s="16"/>
      <c r="AA716" s="16"/>
      <c r="AB716" s="16"/>
      <c r="AC716" s="16"/>
      <c r="AD716" s="16"/>
      <c r="AE716" s="16"/>
      <c r="AF716" s="16"/>
      <c r="AG716" s="16"/>
      <c r="AH716" s="16"/>
      <c r="AI716" s="16"/>
    </row>
    <row r="717" spans="1:35" x14ac:dyDescent="0.2">
      <c r="A717" s="5">
        <v>2022</v>
      </c>
      <c r="B717" s="2" t="s">
        <v>626</v>
      </c>
      <c r="C717" s="2" t="s">
        <v>735</v>
      </c>
      <c r="D717" s="2" t="s">
        <v>673</v>
      </c>
      <c r="E717" s="2">
        <v>3906901</v>
      </c>
      <c r="H717" s="2">
        <v>45420537</v>
      </c>
      <c r="S717" s="2"/>
      <c r="T717" s="2"/>
      <c r="U717" s="2"/>
      <c r="V717" s="2"/>
      <c r="W717" s="16"/>
      <c r="X717" s="16"/>
      <c r="Y717" s="16"/>
      <c r="Z717" s="16"/>
      <c r="AA717" s="16"/>
      <c r="AB717" s="16"/>
      <c r="AC717" s="16"/>
      <c r="AD717" s="16"/>
      <c r="AE717" s="16"/>
      <c r="AF717" s="16"/>
      <c r="AG717" s="16"/>
      <c r="AH717" s="16"/>
      <c r="AI717" s="16"/>
    </row>
    <row r="718" spans="1:35" x14ac:dyDescent="0.2">
      <c r="A718" s="5">
        <v>2022</v>
      </c>
      <c r="B718" s="2" t="s">
        <v>626</v>
      </c>
      <c r="C718" s="2" t="s">
        <v>736</v>
      </c>
      <c r="D718" s="2" t="s">
        <v>673</v>
      </c>
      <c r="E718" s="2">
        <v>11895358</v>
      </c>
      <c r="H718" s="2">
        <v>71321573</v>
      </c>
      <c r="S718" s="2"/>
      <c r="T718" s="2"/>
      <c r="U718" s="2"/>
      <c r="V718" s="2"/>
      <c r="W718" s="16"/>
      <c r="X718" s="16"/>
      <c r="Y718" s="16"/>
      <c r="Z718" s="16"/>
      <c r="AA718" s="16"/>
      <c r="AB718" s="16"/>
      <c r="AC718" s="16"/>
      <c r="AD718" s="16"/>
      <c r="AE718" s="16"/>
      <c r="AF718" s="16"/>
      <c r="AG718" s="16"/>
      <c r="AH718" s="16"/>
      <c r="AI718" s="16"/>
    </row>
    <row r="719" spans="1:35" x14ac:dyDescent="0.2">
      <c r="A719" s="5">
        <v>2022</v>
      </c>
      <c r="B719" s="2" t="s">
        <v>626</v>
      </c>
      <c r="C719" s="2" t="s">
        <v>737</v>
      </c>
      <c r="D719" s="2" t="s">
        <v>673</v>
      </c>
      <c r="E719" s="2">
        <v>9313518</v>
      </c>
      <c r="H719" s="2">
        <v>68438094</v>
      </c>
      <c r="S719" s="2"/>
      <c r="T719" s="2"/>
      <c r="U719" s="2"/>
      <c r="V719" s="2"/>
      <c r="W719" s="16"/>
      <c r="X719" s="16"/>
      <c r="Y719" s="16"/>
      <c r="Z719" s="16"/>
      <c r="AA719" s="16"/>
      <c r="AB719" s="16"/>
      <c r="AC719" s="16"/>
      <c r="AD719" s="16"/>
      <c r="AE719" s="16"/>
      <c r="AF719" s="16"/>
      <c r="AG719" s="16"/>
      <c r="AH719" s="16"/>
      <c r="AI719" s="16"/>
    </row>
    <row r="720" spans="1:35" x14ac:dyDescent="0.2">
      <c r="A720" s="5">
        <v>2022</v>
      </c>
      <c r="B720" s="2" t="s">
        <v>626</v>
      </c>
      <c r="C720" s="2" t="s">
        <v>630</v>
      </c>
      <c r="D720" s="2" t="s">
        <v>673</v>
      </c>
      <c r="E720" s="2">
        <v>18766827</v>
      </c>
      <c r="H720" s="2">
        <v>63839143</v>
      </c>
      <c r="S720" s="2"/>
      <c r="T720" s="2"/>
      <c r="U720" s="2"/>
      <c r="V720" s="2"/>
      <c r="W720" s="16"/>
      <c r="X720" s="16"/>
      <c r="Y720" s="16"/>
      <c r="Z720" s="16"/>
      <c r="AA720" s="16"/>
      <c r="AB720" s="16"/>
      <c r="AC720" s="16"/>
      <c r="AD720" s="16"/>
      <c r="AE720" s="16"/>
      <c r="AF720" s="16"/>
      <c r="AG720" s="16"/>
      <c r="AH720" s="16"/>
      <c r="AI720" s="16"/>
    </row>
    <row r="721" spans="1:35" x14ac:dyDescent="0.2">
      <c r="A721" s="5">
        <v>2022</v>
      </c>
      <c r="B721" s="2" t="s">
        <v>626</v>
      </c>
      <c r="C721" s="2" t="s">
        <v>738</v>
      </c>
      <c r="D721" s="2" t="s">
        <v>673</v>
      </c>
      <c r="E721" s="2">
        <v>14854395</v>
      </c>
      <c r="H721" s="2">
        <v>37169596</v>
      </c>
      <c r="S721" s="2"/>
      <c r="T721" s="2"/>
      <c r="U721" s="2"/>
      <c r="V721" s="2"/>
      <c r="W721" s="16"/>
      <c r="X721" s="16"/>
      <c r="Y721" s="16"/>
      <c r="Z721" s="16"/>
      <c r="AA721" s="16"/>
      <c r="AB721" s="16"/>
      <c r="AC721" s="16"/>
      <c r="AD721" s="16"/>
      <c r="AE721" s="16"/>
      <c r="AF721" s="16"/>
      <c r="AG721" s="16"/>
      <c r="AH721" s="16"/>
      <c r="AI721" s="16"/>
    </row>
    <row r="722" spans="1:35" x14ac:dyDescent="0.2">
      <c r="A722" s="5">
        <v>2022</v>
      </c>
      <c r="B722" s="2" t="s">
        <v>626</v>
      </c>
      <c r="C722" s="2" t="s">
        <v>739</v>
      </c>
      <c r="D722" s="2" t="s">
        <v>673</v>
      </c>
      <c r="E722" s="2">
        <v>15466382</v>
      </c>
      <c r="H722" s="2">
        <v>41950077</v>
      </c>
      <c r="S722" s="2"/>
      <c r="T722" s="2"/>
      <c r="U722" s="2"/>
      <c r="V722" s="2"/>
      <c r="W722" s="16"/>
      <c r="X722" s="16"/>
      <c r="Y722" s="16"/>
      <c r="Z722" s="16"/>
      <c r="AA722" s="16"/>
      <c r="AB722" s="16"/>
      <c r="AC722" s="16"/>
      <c r="AD722" s="16"/>
      <c r="AE722" s="16"/>
      <c r="AF722" s="16"/>
      <c r="AG722" s="16"/>
      <c r="AH722" s="16"/>
      <c r="AI722" s="16"/>
    </row>
    <row r="723" spans="1:35" x14ac:dyDescent="0.2">
      <c r="A723" s="5">
        <v>2022</v>
      </c>
      <c r="B723" s="2" t="s">
        <v>626</v>
      </c>
      <c r="C723" s="2" t="s">
        <v>740</v>
      </c>
      <c r="D723" s="2" t="s">
        <v>673</v>
      </c>
      <c r="E723" s="2">
        <v>7144352</v>
      </c>
      <c r="H723" s="2">
        <v>39652355</v>
      </c>
      <c r="S723" s="2"/>
      <c r="T723" s="2"/>
      <c r="U723" s="2"/>
      <c r="V723" s="2"/>
      <c r="W723" s="16"/>
      <c r="X723" s="16"/>
      <c r="Y723" s="16"/>
      <c r="Z723" s="16"/>
      <c r="AA723" s="16"/>
      <c r="AB723" s="16"/>
      <c r="AC723" s="16"/>
      <c r="AD723" s="16"/>
      <c r="AE723" s="16"/>
      <c r="AF723" s="16"/>
      <c r="AG723" s="16"/>
      <c r="AH723" s="16"/>
      <c r="AI723" s="16"/>
    </row>
    <row r="724" spans="1:35" x14ac:dyDescent="0.2">
      <c r="A724" s="5">
        <v>2022</v>
      </c>
      <c r="B724" s="2" t="s">
        <v>626</v>
      </c>
      <c r="C724" s="2" t="s">
        <v>741</v>
      </c>
      <c r="D724" s="2" t="s">
        <v>673</v>
      </c>
      <c r="E724" s="2">
        <v>17597044</v>
      </c>
      <c r="H724" s="2">
        <v>20525285</v>
      </c>
      <c r="S724" s="2"/>
      <c r="T724" s="2"/>
      <c r="U724" s="2"/>
      <c r="V724" s="2"/>
      <c r="W724" s="16"/>
      <c r="X724" s="16"/>
      <c r="Y724" s="16"/>
      <c r="Z724" s="16"/>
      <c r="AA724" s="16"/>
      <c r="AB724" s="16"/>
      <c r="AC724" s="16"/>
      <c r="AD724" s="16"/>
      <c r="AE724" s="16"/>
      <c r="AF724" s="16"/>
      <c r="AG724" s="16"/>
      <c r="AH724" s="16"/>
      <c r="AI724" s="16"/>
    </row>
    <row r="725" spans="1:35" x14ac:dyDescent="0.2">
      <c r="A725" s="5">
        <v>2022</v>
      </c>
      <c r="B725" s="2" t="s">
        <v>626</v>
      </c>
      <c r="C725" s="2" t="s">
        <v>742</v>
      </c>
      <c r="D725" s="2" t="s">
        <v>673</v>
      </c>
      <c r="E725" s="2">
        <v>3793430</v>
      </c>
      <c r="H725" s="2">
        <v>37521659</v>
      </c>
      <c r="S725" s="2"/>
      <c r="T725" s="2"/>
      <c r="U725" s="2"/>
      <c r="V725" s="2"/>
      <c r="W725" s="16"/>
      <c r="X725" s="16"/>
      <c r="Y725" s="16"/>
      <c r="Z725" s="16"/>
      <c r="AA725" s="16"/>
      <c r="AB725" s="16"/>
      <c r="AC725" s="16"/>
      <c r="AD725" s="16"/>
      <c r="AE725" s="16"/>
      <c r="AF725" s="16"/>
      <c r="AG725" s="16"/>
      <c r="AH725" s="16"/>
      <c r="AI725" s="16"/>
    </row>
    <row r="726" spans="1:35" x14ac:dyDescent="0.2">
      <c r="A726" s="5">
        <v>2022</v>
      </c>
      <c r="B726" s="2" t="s">
        <v>626</v>
      </c>
      <c r="C726" s="2" t="s">
        <v>743</v>
      </c>
      <c r="D726" s="2" t="s">
        <v>673</v>
      </c>
      <c r="E726" s="2">
        <v>21742629</v>
      </c>
      <c r="H726" s="2">
        <v>18026646</v>
      </c>
      <c r="S726" s="2"/>
      <c r="T726" s="2"/>
      <c r="U726" s="2"/>
      <c r="V726" s="2"/>
      <c r="W726" s="16"/>
      <c r="X726" s="16"/>
      <c r="Y726" s="16"/>
      <c r="Z726" s="16"/>
      <c r="AA726" s="16"/>
      <c r="AB726" s="16"/>
      <c r="AC726" s="16"/>
      <c r="AD726" s="16"/>
      <c r="AE726" s="16"/>
      <c r="AF726" s="16"/>
      <c r="AG726" s="16"/>
      <c r="AH726" s="16"/>
      <c r="AI726" s="16"/>
    </row>
    <row r="727" spans="1:35" x14ac:dyDescent="0.2">
      <c r="A727" s="5">
        <v>2022</v>
      </c>
      <c r="B727" s="2" t="s">
        <v>626</v>
      </c>
      <c r="C727" s="2" t="s">
        <v>744</v>
      </c>
      <c r="D727" s="2" t="s">
        <v>673</v>
      </c>
      <c r="E727" s="2">
        <v>16723778</v>
      </c>
      <c r="H727" s="2">
        <v>13647201</v>
      </c>
      <c r="S727" s="2"/>
      <c r="T727" s="2"/>
      <c r="U727" s="2"/>
      <c r="V727" s="2"/>
      <c r="W727" s="16"/>
      <c r="X727" s="16"/>
      <c r="Y727" s="16"/>
      <c r="Z727" s="16"/>
      <c r="AA727" s="16"/>
      <c r="AB727" s="16"/>
      <c r="AC727" s="16"/>
      <c r="AD727" s="16"/>
      <c r="AE727" s="16"/>
      <c r="AF727" s="16"/>
      <c r="AG727" s="16"/>
      <c r="AH727" s="16"/>
      <c r="AI727" s="16"/>
    </row>
    <row r="728" spans="1:35" x14ac:dyDescent="0.2">
      <c r="A728" s="5">
        <v>2022</v>
      </c>
      <c r="B728" s="2" t="s">
        <v>626</v>
      </c>
      <c r="C728" s="2" t="s">
        <v>745</v>
      </c>
      <c r="D728" s="2" t="s">
        <v>673</v>
      </c>
      <c r="E728" s="2">
        <v>4972442</v>
      </c>
      <c r="H728" s="2">
        <v>12595065</v>
      </c>
      <c r="S728" s="2"/>
      <c r="T728" s="2"/>
      <c r="U728" s="2"/>
      <c r="V728" s="2"/>
      <c r="W728" s="16"/>
      <c r="X728" s="16"/>
      <c r="Y728" s="16"/>
      <c r="Z728" s="16"/>
      <c r="AA728" s="16"/>
      <c r="AB728" s="16"/>
      <c r="AC728" s="16"/>
      <c r="AD728" s="16"/>
      <c r="AE728" s="16"/>
      <c r="AF728" s="16"/>
      <c r="AG728" s="16"/>
      <c r="AH728" s="16"/>
      <c r="AI728" s="16"/>
    </row>
    <row r="729" spans="1:35" x14ac:dyDescent="0.2">
      <c r="A729" s="5">
        <v>2022</v>
      </c>
      <c r="B729" s="2" t="s">
        <v>626</v>
      </c>
      <c r="C729" s="2" t="s">
        <v>748</v>
      </c>
      <c r="D729" s="2" t="s">
        <v>673</v>
      </c>
      <c r="E729" s="2">
        <v>10847955</v>
      </c>
      <c r="H729" s="2">
        <v>20407343</v>
      </c>
      <c r="S729" s="2"/>
      <c r="T729" s="2"/>
      <c r="U729" s="2"/>
      <c r="V729" s="2"/>
      <c r="W729" s="16"/>
      <c r="X729" s="16"/>
      <c r="Y729" s="16"/>
      <c r="Z729" s="16"/>
      <c r="AA729" s="16"/>
      <c r="AB729" s="16"/>
      <c r="AC729" s="16"/>
      <c r="AD729" s="16"/>
      <c r="AE729" s="16"/>
      <c r="AF729" s="16"/>
      <c r="AG729" s="16"/>
      <c r="AH729" s="16"/>
      <c r="AI729" s="16"/>
    </row>
    <row r="730" spans="1:35" x14ac:dyDescent="0.2">
      <c r="A730" s="5">
        <v>2022</v>
      </c>
      <c r="B730" s="2" t="s">
        <v>746</v>
      </c>
      <c r="C730" s="2" t="s">
        <v>725</v>
      </c>
      <c r="D730" s="2" t="s">
        <v>674</v>
      </c>
      <c r="E730" s="2">
        <v>76341437</v>
      </c>
      <c r="H730" s="2">
        <v>16426536</v>
      </c>
      <c r="S730" s="2"/>
      <c r="T730" s="2"/>
      <c r="U730" s="2"/>
      <c r="V730" s="2"/>
      <c r="W730" s="16"/>
      <c r="X730" s="16"/>
      <c r="Y730" s="16"/>
      <c r="Z730" s="16"/>
      <c r="AA730" s="16"/>
      <c r="AB730" s="16"/>
      <c r="AC730" s="16"/>
      <c r="AD730" s="16"/>
      <c r="AE730" s="16"/>
      <c r="AF730" s="16"/>
      <c r="AG730" s="16"/>
      <c r="AH730" s="16"/>
      <c r="AI730" s="16"/>
    </row>
    <row r="731" spans="1:35" x14ac:dyDescent="0.2">
      <c r="A731" s="5">
        <v>2022</v>
      </c>
      <c r="B731" s="2" t="s">
        <v>746</v>
      </c>
      <c r="C731" s="2" t="s">
        <v>726</v>
      </c>
      <c r="D731" s="2" t="s">
        <v>674</v>
      </c>
      <c r="E731" s="2">
        <v>38605975</v>
      </c>
      <c r="H731" s="2">
        <v>29297476</v>
      </c>
      <c r="S731" s="2"/>
      <c r="T731" s="2"/>
      <c r="U731" s="2"/>
      <c r="V731" s="2"/>
      <c r="W731" s="16"/>
      <c r="X731" s="16"/>
      <c r="Y731" s="16"/>
      <c r="Z731" s="16"/>
      <c r="AA731" s="16"/>
      <c r="AB731" s="16"/>
      <c r="AC731" s="16"/>
      <c r="AD731" s="16"/>
      <c r="AE731" s="16"/>
      <c r="AF731" s="16"/>
      <c r="AG731" s="16"/>
      <c r="AH731" s="16"/>
      <c r="AI731" s="16"/>
    </row>
    <row r="732" spans="1:35" x14ac:dyDescent="0.2">
      <c r="A732" s="5">
        <v>2022</v>
      </c>
      <c r="B732" s="2" t="s">
        <v>746</v>
      </c>
      <c r="C732" s="2" t="s">
        <v>727</v>
      </c>
      <c r="D732" s="2" t="s">
        <v>674</v>
      </c>
      <c r="E732" s="2">
        <v>63268963</v>
      </c>
      <c r="H732" s="2">
        <v>16410737</v>
      </c>
      <c r="S732" s="2"/>
      <c r="T732" s="2"/>
      <c r="U732" s="2"/>
      <c r="V732" s="2"/>
      <c r="W732" s="16"/>
      <c r="X732" s="16"/>
      <c r="Y732" s="16"/>
      <c r="Z732" s="16"/>
      <c r="AA732" s="16"/>
      <c r="AB732" s="16"/>
      <c r="AC732" s="16"/>
      <c r="AD732" s="16"/>
      <c r="AE732" s="16"/>
      <c r="AF732" s="16"/>
      <c r="AG732" s="16"/>
      <c r="AH732" s="16"/>
      <c r="AI732" s="16"/>
    </row>
    <row r="733" spans="1:35" x14ac:dyDescent="0.2">
      <c r="A733" s="5">
        <v>2022</v>
      </c>
      <c r="B733" s="2" t="s">
        <v>746</v>
      </c>
      <c r="C733" s="2" t="s">
        <v>394</v>
      </c>
      <c r="D733" s="2" t="s">
        <v>674</v>
      </c>
      <c r="E733" s="2">
        <v>15598267</v>
      </c>
      <c r="H733" s="2">
        <v>8429258</v>
      </c>
      <c r="S733" s="2"/>
      <c r="T733" s="2"/>
      <c r="U733" s="2"/>
      <c r="V733" s="2"/>
      <c r="W733" s="16"/>
      <c r="X733" s="16"/>
      <c r="Y733" s="16"/>
      <c r="Z733" s="16"/>
      <c r="AA733" s="16"/>
      <c r="AB733" s="16"/>
      <c r="AC733" s="16"/>
      <c r="AD733" s="16"/>
      <c r="AE733" s="16"/>
      <c r="AF733" s="16"/>
      <c r="AG733" s="16"/>
      <c r="AH733" s="16"/>
      <c r="AI733" s="16"/>
    </row>
    <row r="734" spans="1:35" x14ac:dyDescent="0.2">
      <c r="A734" s="5">
        <v>2022</v>
      </c>
      <c r="B734" s="2" t="s">
        <v>746</v>
      </c>
      <c r="C734" s="2" t="s">
        <v>395</v>
      </c>
      <c r="D734" s="2" t="s">
        <v>674</v>
      </c>
      <c r="E734" s="2">
        <v>17925922</v>
      </c>
      <c r="H734" s="2">
        <v>11348873</v>
      </c>
      <c r="S734" s="2"/>
      <c r="T734" s="2"/>
      <c r="U734" s="2"/>
      <c r="V734" s="2"/>
      <c r="W734" s="16"/>
      <c r="X734" s="16"/>
      <c r="Y734" s="16"/>
      <c r="Z734" s="16"/>
      <c r="AA734" s="16"/>
      <c r="AB734" s="16"/>
      <c r="AC734" s="16"/>
      <c r="AD734" s="16"/>
      <c r="AE734" s="16"/>
      <c r="AF734" s="16"/>
      <c r="AG734" s="16"/>
      <c r="AH734" s="16"/>
      <c r="AI734" s="16"/>
    </row>
    <row r="735" spans="1:35" x14ac:dyDescent="0.2">
      <c r="A735" s="5">
        <v>2022</v>
      </c>
      <c r="B735" s="2" t="s">
        <v>746</v>
      </c>
      <c r="C735" s="2" t="s">
        <v>747</v>
      </c>
      <c r="D735" s="2" t="s">
        <v>674</v>
      </c>
      <c r="E735" s="2">
        <v>112650258</v>
      </c>
      <c r="H735" s="2">
        <v>24989137</v>
      </c>
      <c r="S735" s="2"/>
      <c r="T735" s="2"/>
      <c r="U735" s="2"/>
      <c r="V735" s="2"/>
      <c r="W735" s="16"/>
      <c r="X735" s="16"/>
      <c r="Y735" s="16"/>
      <c r="Z735" s="16"/>
      <c r="AA735" s="16"/>
      <c r="AB735" s="16"/>
      <c r="AC735" s="16"/>
      <c r="AD735" s="16"/>
      <c r="AE735" s="16"/>
      <c r="AF735" s="16"/>
      <c r="AG735" s="16"/>
      <c r="AH735" s="16"/>
      <c r="AI735" s="16"/>
    </row>
    <row r="736" spans="1:35" x14ac:dyDescent="0.2">
      <c r="A736" s="5">
        <v>2022</v>
      </c>
      <c r="B736" s="2" t="s">
        <v>746</v>
      </c>
      <c r="C736" s="2" t="s">
        <v>728</v>
      </c>
      <c r="D736" s="2" t="s">
        <v>674</v>
      </c>
      <c r="E736" s="2">
        <v>29279469</v>
      </c>
      <c r="H736" s="2">
        <v>19001738</v>
      </c>
      <c r="S736" s="2"/>
      <c r="T736" s="2"/>
      <c r="U736" s="2"/>
      <c r="V736" s="2"/>
      <c r="W736" s="16"/>
      <c r="X736" s="16"/>
      <c r="Y736" s="16"/>
      <c r="Z736" s="16"/>
      <c r="AA736" s="16"/>
      <c r="AB736" s="16"/>
      <c r="AC736" s="16"/>
      <c r="AD736" s="16"/>
      <c r="AE736" s="16"/>
      <c r="AF736" s="16"/>
      <c r="AG736" s="16"/>
      <c r="AH736" s="16"/>
      <c r="AI736" s="16"/>
    </row>
    <row r="737" spans="1:35" x14ac:dyDescent="0.2">
      <c r="A737" s="5">
        <v>2022</v>
      </c>
      <c r="B737" s="2" t="s">
        <v>746</v>
      </c>
      <c r="C737" s="2" t="s">
        <v>398</v>
      </c>
      <c r="D737" s="2" t="s">
        <v>674</v>
      </c>
      <c r="E737" s="2">
        <v>13683729</v>
      </c>
      <c r="H737" s="2">
        <v>6319612</v>
      </c>
      <c r="S737" s="2"/>
      <c r="T737" s="2"/>
      <c r="U737" s="2"/>
      <c r="V737" s="2"/>
      <c r="W737" s="16"/>
      <c r="X737" s="16"/>
      <c r="Y737" s="16"/>
      <c r="Z737" s="16"/>
      <c r="AA737" s="16"/>
      <c r="AB737" s="16"/>
      <c r="AC737" s="16"/>
      <c r="AD737" s="16"/>
      <c r="AE737" s="16"/>
      <c r="AF737" s="16"/>
      <c r="AG737" s="16"/>
      <c r="AH737" s="16"/>
      <c r="AI737" s="16"/>
    </row>
    <row r="738" spans="1:35" x14ac:dyDescent="0.2">
      <c r="A738" s="5">
        <v>2022</v>
      </c>
      <c r="B738" s="2" t="s">
        <v>746</v>
      </c>
      <c r="C738" s="2" t="s">
        <v>729</v>
      </c>
      <c r="D738" s="2" t="s">
        <v>674</v>
      </c>
      <c r="E738" s="2">
        <v>57732222</v>
      </c>
      <c r="H738" s="2">
        <v>15481228</v>
      </c>
      <c r="S738" s="2"/>
      <c r="T738" s="2"/>
      <c r="U738" s="2"/>
      <c r="V738" s="2"/>
      <c r="W738" s="16"/>
      <c r="X738" s="16"/>
      <c r="Y738" s="16"/>
      <c r="Z738" s="16"/>
      <c r="AA738" s="16"/>
      <c r="AB738" s="16"/>
      <c r="AC738" s="16"/>
      <c r="AD738" s="16"/>
      <c r="AE738" s="16"/>
      <c r="AF738" s="16"/>
      <c r="AG738" s="16"/>
      <c r="AH738" s="16"/>
      <c r="AI738" s="16"/>
    </row>
    <row r="739" spans="1:35" x14ac:dyDescent="0.2">
      <c r="A739" s="5">
        <v>2022</v>
      </c>
      <c r="B739" s="2" t="s">
        <v>746</v>
      </c>
      <c r="C739" s="2" t="s">
        <v>730</v>
      </c>
      <c r="D739" s="2" t="s">
        <v>674</v>
      </c>
      <c r="E739" s="2">
        <v>11462263</v>
      </c>
      <c r="H739" s="2">
        <v>14719669</v>
      </c>
      <c r="S739" s="2"/>
      <c r="T739" s="2"/>
      <c r="U739" s="2"/>
      <c r="V739" s="2"/>
      <c r="W739" s="16"/>
      <c r="X739" s="16"/>
      <c r="Y739" s="16"/>
      <c r="Z739" s="16"/>
      <c r="AA739" s="16"/>
      <c r="AB739" s="16"/>
      <c r="AC739" s="16"/>
      <c r="AD739" s="16"/>
      <c r="AE739" s="16"/>
      <c r="AF739" s="16"/>
      <c r="AG739" s="16"/>
      <c r="AH739" s="16"/>
      <c r="AI739" s="16"/>
    </row>
    <row r="740" spans="1:35" x14ac:dyDescent="0.2">
      <c r="A740" s="5">
        <v>2022</v>
      </c>
      <c r="B740" s="2" t="s">
        <v>746</v>
      </c>
      <c r="C740" s="2" t="s">
        <v>401</v>
      </c>
      <c r="D740" s="2" t="s">
        <v>674</v>
      </c>
      <c r="E740" s="2">
        <v>5420517</v>
      </c>
      <c r="H740" s="2">
        <v>3902464</v>
      </c>
      <c r="S740" s="2"/>
      <c r="T740" s="2"/>
      <c r="U740" s="2"/>
      <c r="V740" s="2"/>
      <c r="W740" s="16"/>
      <c r="X740" s="16"/>
      <c r="Y740" s="16"/>
      <c r="Z740" s="16"/>
      <c r="AA740" s="16"/>
      <c r="AB740" s="16"/>
      <c r="AC740" s="16"/>
      <c r="AD740" s="16"/>
      <c r="AE740" s="16"/>
      <c r="AF740" s="16"/>
      <c r="AG740" s="16"/>
      <c r="AH740" s="16"/>
      <c r="AI740" s="16"/>
    </row>
    <row r="741" spans="1:35" x14ac:dyDescent="0.2">
      <c r="A741" s="5">
        <v>2022</v>
      </c>
      <c r="B741" s="2" t="s">
        <v>746</v>
      </c>
      <c r="C741" s="2" t="s">
        <v>731</v>
      </c>
      <c r="D741" s="2" t="s">
        <v>674</v>
      </c>
      <c r="E741" s="2">
        <v>96778642</v>
      </c>
      <c r="H741" s="2">
        <v>13119262</v>
      </c>
      <c r="S741" s="2"/>
      <c r="T741" s="2"/>
      <c r="U741" s="2"/>
      <c r="V741" s="2"/>
      <c r="W741" s="16"/>
      <c r="X741" s="16"/>
      <c r="Y741" s="16"/>
      <c r="Z741" s="16"/>
      <c r="AA741" s="16"/>
      <c r="AB741" s="16"/>
      <c r="AC741" s="16"/>
      <c r="AD741" s="16"/>
      <c r="AE741" s="16"/>
      <c r="AF741" s="16"/>
      <c r="AG741" s="16"/>
      <c r="AH741" s="16"/>
      <c r="AI741" s="16"/>
    </row>
    <row r="742" spans="1:35" x14ac:dyDescent="0.2">
      <c r="A742" s="5">
        <v>2022</v>
      </c>
      <c r="B742" s="2" t="s">
        <v>746</v>
      </c>
      <c r="C742" s="2" t="s">
        <v>732</v>
      </c>
      <c r="D742" s="2" t="s">
        <v>674</v>
      </c>
      <c r="E742" s="2">
        <v>24336772</v>
      </c>
      <c r="H742" s="2">
        <v>13239511</v>
      </c>
      <c r="S742" s="2"/>
      <c r="T742" s="2"/>
      <c r="U742" s="2"/>
      <c r="V742" s="2"/>
      <c r="W742" s="16"/>
      <c r="X742" s="16"/>
      <c r="Y742" s="16"/>
      <c r="Z742" s="16"/>
      <c r="AA742" s="16"/>
      <c r="AB742" s="16"/>
      <c r="AC742" s="16"/>
      <c r="AD742" s="16"/>
      <c r="AE742" s="16"/>
      <c r="AF742" s="16"/>
      <c r="AG742" s="16"/>
      <c r="AH742" s="16"/>
      <c r="AI742" s="16"/>
    </row>
    <row r="743" spans="1:35" x14ac:dyDescent="0.2">
      <c r="A743" s="5">
        <v>2022</v>
      </c>
      <c r="B743" s="2" t="s">
        <v>746</v>
      </c>
      <c r="C743" s="2" t="s">
        <v>733</v>
      </c>
      <c r="D743" s="2" t="s">
        <v>674</v>
      </c>
      <c r="E743" s="2">
        <v>81273367</v>
      </c>
      <c r="H743" s="2">
        <v>9796747</v>
      </c>
      <c r="S743" s="2"/>
      <c r="T743" s="2"/>
      <c r="U743" s="2"/>
      <c r="V743" s="2"/>
      <c r="W743" s="16"/>
      <c r="X743" s="16"/>
      <c r="Y743" s="16"/>
      <c r="Z743" s="16"/>
      <c r="AA743" s="16"/>
      <c r="AB743" s="16"/>
      <c r="AC743" s="16"/>
      <c r="AD743" s="16"/>
      <c r="AE743" s="16"/>
      <c r="AF743" s="16"/>
      <c r="AG743" s="16"/>
      <c r="AH743" s="16"/>
      <c r="AI743" s="16"/>
    </row>
    <row r="744" spans="1:35" x14ac:dyDescent="0.2">
      <c r="A744" s="5">
        <v>2022</v>
      </c>
      <c r="B744" s="2" t="s">
        <v>746</v>
      </c>
      <c r="C744" s="2" t="s">
        <v>734</v>
      </c>
      <c r="D744" s="2" t="s">
        <v>674</v>
      </c>
      <c r="E744" s="2">
        <v>13394696</v>
      </c>
      <c r="H744" s="2">
        <v>12690478</v>
      </c>
      <c r="S744" s="2"/>
      <c r="T744" s="2"/>
      <c r="U744" s="2"/>
      <c r="V744" s="2"/>
      <c r="W744" s="16"/>
      <c r="X744" s="16"/>
      <c r="Y744" s="16"/>
      <c r="Z744" s="16"/>
      <c r="AA744" s="16"/>
      <c r="AB744" s="16"/>
      <c r="AC744" s="16"/>
      <c r="AD744" s="16"/>
      <c r="AE744" s="16"/>
      <c r="AF744" s="16"/>
      <c r="AG744" s="16"/>
      <c r="AH744" s="16"/>
      <c r="AI744" s="16"/>
    </row>
    <row r="745" spans="1:35" x14ac:dyDescent="0.2">
      <c r="A745" s="5">
        <v>2022</v>
      </c>
      <c r="B745" s="2" t="s">
        <v>626</v>
      </c>
      <c r="C745" s="2" t="s">
        <v>735</v>
      </c>
      <c r="D745" s="2" t="s">
        <v>674</v>
      </c>
      <c r="E745" s="2">
        <v>26463518</v>
      </c>
      <c r="H745" s="2">
        <v>23869051</v>
      </c>
      <c r="S745" s="2"/>
      <c r="T745" s="2"/>
      <c r="U745" s="2"/>
      <c r="V745" s="2"/>
      <c r="W745" s="16"/>
      <c r="X745" s="16"/>
      <c r="Y745" s="16"/>
      <c r="Z745" s="16"/>
      <c r="AA745" s="16"/>
      <c r="AB745" s="16"/>
      <c r="AC745" s="16"/>
      <c r="AD745" s="16"/>
      <c r="AE745" s="16"/>
      <c r="AF745" s="16"/>
      <c r="AG745" s="16"/>
      <c r="AH745" s="16"/>
      <c r="AI745" s="16"/>
    </row>
    <row r="746" spans="1:35" x14ac:dyDescent="0.2">
      <c r="A746" s="5">
        <v>2022</v>
      </c>
      <c r="B746" s="2" t="s">
        <v>626</v>
      </c>
      <c r="C746" s="2" t="s">
        <v>736</v>
      </c>
      <c r="D746" s="2" t="s">
        <v>674</v>
      </c>
      <c r="E746" s="2">
        <v>11098290</v>
      </c>
      <c r="H746" s="2">
        <v>26173770</v>
      </c>
      <c r="S746" s="2"/>
      <c r="T746" s="2"/>
      <c r="U746" s="2"/>
      <c r="V746" s="2"/>
      <c r="W746" s="16"/>
      <c r="X746" s="16"/>
      <c r="Y746" s="16"/>
      <c r="Z746" s="16"/>
      <c r="AA746" s="16"/>
      <c r="AB746" s="16"/>
      <c r="AC746" s="16"/>
      <c r="AD746" s="16"/>
      <c r="AE746" s="16"/>
      <c r="AF746" s="16"/>
      <c r="AG746" s="16"/>
      <c r="AH746" s="16"/>
      <c r="AI746" s="16"/>
    </row>
    <row r="747" spans="1:35" x14ac:dyDescent="0.2">
      <c r="A747" s="5">
        <v>2022</v>
      </c>
      <c r="B747" s="2" t="s">
        <v>626</v>
      </c>
      <c r="C747" s="2" t="s">
        <v>737</v>
      </c>
      <c r="D747" s="2" t="s">
        <v>674</v>
      </c>
      <c r="E747" s="2">
        <v>56404020</v>
      </c>
      <c r="H747" s="2">
        <v>18735670</v>
      </c>
      <c r="S747" s="2"/>
      <c r="T747" s="2"/>
      <c r="U747" s="2"/>
      <c r="V747" s="2"/>
      <c r="W747" s="16"/>
      <c r="X747" s="16"/>
      <c r="Y747" s="16"/>
      <c r="Z747" s="16"/>
      <c r="AA747" s="16"/>
      <c r="AB747" s="16"/>
      <c r="AC747" s="16"/>
      <c r="AD747" s="16"/>
      <c r="AE747" s="16"/>
      <c r="AF747" s="16"/>
      <c r="AG747" s="16"/>
      <c r="AH747" s="16"/>
      <c r="AI747" s="16"/>
    </row>
    <row r="748" spans="1:35" x14ac:dyDescent="0.2">
      <c r="A748" s="5">
        <v>2022</v>
      </c>
      <c r="B748" s="2" t="s">
        <v>626</v>
      </c>
      <c r="C748" s="2" t="s">
        <v>630</v>
      </c>
      <c r="D748" s="2" t="s">
        <v>674</v>
      </c>
      <c r="E748" s="2">
        <v>46074887</v>
      </c>
      <c r="H748" s="2">
        <v>8912040</v>
      </c>
      <c r="S748" s="2"/>
      <c r="T748" s="2"/>
      <c r="U748" s="2"/>
      <c r="V748" s="2"/>
      <c r="W748" s="16"/>
      <c r="X748" s="16"/>
      <c r="Y748" s="16"/>
      <c r="Z748" s="16"/>
      <c r="AA748" s="16"/>
      <c r="AB748" s="16"/>
      <c r="AC748" s="16"/>
      <c r="AD748" s="16"/>
      <c r="AE748" s="16"/>
      <c r="AF748" s="16"/>
      <c r="AG748" s="16"/>
      <c r="AH748" s="16"/>
      <c r="AI748" s="16"/>
    </row>
    <row r="749" spans="1:35" x14ac:dyDescent="0.2">
      <c r="A749" s="5">
        <v>2022</v>
      </c>
      <c r="B749" s="2" t="s">
        <v>626</v>
      </c>
      <c r="C749" s="2" t="s">
        <v>738</v>
      </c>
      <c r="D749" s="2" t="s">
        <v>674</v>
      </c>
      <c r="E749" s="2">
        <v>80143126</v>
      </c>
      <c r="H749" s="2">
        <v>30563398</v>
      </c>
      <c r="S749" s="2"/>
      <c r="T749" s="2"/>
      <c r="U749" s="2"/>
      <c r="V749" s="2"/>
      <c r="W749" s="16"/>
      <c r="X749" s="16"/>
      <c r="Y749" s="16"/>
      <c r="Z749" s="16"/>
      <c r="AA749" s="16"/>
      <c r="AB749" s="16"/>
      <c r="AC749" s="16"/>
      <c r="AD749" s="16"/>
      <c r="AE749" s="16"/>
      <c r="AF749" s="16"/>
      <c r="AG749" s="16"/>
      <c r="AH749" s="16"/>
      <c r="AI749" s="16"/>
    </row>
    <row r="750" spans="1:35" x14ac:dyDescent="0.2">
      <c r="A750" s="5">
        <v>2022</v>
      </c>
      <c r="B750" s="2" t="s">
        <v>626</v>
      </c>
      <c r="C750" s="2" t="s">
        <v>739</v>
      </c>
      <c r="D750" s="2" t="s">
        <v>674</v>
      </c>
      <c r="E750" s="2">
        <v>26295430</v>
      </c>
      <c r="H750" s="2">
        <v>25024323</v>
      </c>
      <c r="S750" s="2"/>
      <c r="T750" s="2"/>
      <c r="U750" s="2"/>
      <c r="V750" s="2"/>
      <c r="W750" s="16"/>
      <c r="X750" s="16"/>
      <c r="Y750" s="16"/>
      <c r="Z750" s="16"/>
      <c r="AA750" s="16"/>
      <c r="AB750" s="16"/>
      <c r="AC750" s="16"/>
      <c r="AD750" s="16"/>
      <c r="AE750" s="16"/>
      <c r="AF750" s="16"/>
      <c r="AG750" s="16"/>
      <c r="AH750" s="16"/>
      <c r="AI750" s="16"/>
    </row>
    <row r="751" spans="1:35" x14ac:dyDescent="0.2">
      <c r="A751" s="5">
        <v>2022</v>
      </c>
      <c r="B751" s="2" t="s">
        <v>626</v>
      </c>
      <c r="C751" s="2" t="s">
        <v>740</v>
      </c>
      <c r="D751" s="2" t="s">
        <v>674</v>
      </c>
      <c r="E751" s="2">
        <v>6238212</v>
      </c>
      <c r="H751" s="2">
        <v>28668649</v>
      </c>
      <c r="S751" s="2"/>
      <c r="T751" s="2"/>
      <c r="U751" s="2"/>
      <c r="V751" s="2"/>
      <c r="W751" s="16"/>
      <c r="X751" s="16"/>
      <c r="Y751" s="16"/>
      <c r="Z751" s="16"/>
      <c r="AA751" s="16"/>
      <c r="AB751" s="16"/>
      <c r="AC751" s="16"/>
      <c r="AD751" s="16"/>
      <c r="AE751" s="16"/>
      <c r="AF751" s="16"/>
      <c r="AG751" s="16"/>
      <c r="AH751" s="16"/>
      <c r="AI751" s="16"/>
    </row>
    <row r="752" spans="1:35" x14ac:dyDescent="0.2">
      <c r="A752" s="5">
        <v>2022</v>
      </c>
      <c r="B752" s="2" t="s">
        <v>626</v>
      </c>
      <c r="C752" s="2" t="s">
        <v>741</v>
      </c>
      <c r="D752" s="2" t="s">
        <v>674</v>
      </c>
      <c r="E752" s="2">
        <v>24365053</v>
      </c>
      <c r="H752" s="2">
        <v>11497509</v>
      </c>
      <c r="S752" s="2"/>
      <c r="T752" s="2"/>
      <c r="U752" s="2"/>
      <c r="V752" s="2"/>
      <c r="W752" s="16"/>
      <c r="X752" s="16"/>
      <c r="Y752" s="16"/>
      <c r="Z752" s="16"/>
      <c r="AA752" s="16"/>
      <c r="AB752" s="16"/>
      <c r="AC752" s="16"/>
      <c r="AD752" s="16"/>
      <c r="AE752" s="16"/>
      <c r="AF752" s="16"/>
      <c r="AG752" s="16"/>
      <c r="AH752" s="16"/>
      <c r="AI752" s="16"/>
    </row>
    <row r="753" spans="1:35" x14ac:dyDescent="0.2">
      <c r="A753" s="5">
        <v>2022</v>
      </c>
      <c r="B753" s="2" t="s">
        <v>626</v>
      </c>
      <c r="C753" s="2" t="s">
        <v>742</v>
      </c>
      <c r="D753" s="2" t="s">
        <v>674</v>
      </c>
      <c r="E753" s="2">
        <v>7398335</v>
      </c>
      <c r="H753" s="2">
        <v>11673513</v>
      </c>
      <c r="S753" s="2"/>
      <c r="T753" s="2"/>
      <c r="U753" s="2"/>
      <c r="V753" s="2"/>
      <c r="W753" s="16"/>
      <c r="X753" s="16"/>
      <c r="Y753" s="16"/>
      <c r="Z753" s="16"/>
      <c r="AA753" s="16"/>
      <c r="AB753" s="16"/>
      <c r="AC753" s="16"/>
      <c r="AD753" s="16"/>
      <c r="AE753" s="16"/>
      <c r="AF753" s="16"/>
      <c r="AG753" s="16"/>
      <c r="AH753" s="16"/>
      <c r="AI753" s="16"/>
    </row>
    <row r="754" spans="1:35" x14ac:dyDescent="0.2">
      <c r="A754" s="5">
        <v>2022</v>
      </c>
      <c r="B754" s="2" t="s">
        <v>626</v>
      </c>
      <c r="C754" s="2" t="s">
        <v>743</v>
      </c>
      <c r="D754" s="2" t="s">
        <v>674</v>
      </c>
      <c r="E754" s="2">
        <v>154076848</v>
      </c>
      <c r="H754" s="2">
        <v>20526691</v>
      </c>
      <c r="S754" s="2"/>
      <c r="T754" s="2"/>
      <c r="U754" s="2"/>
      <c r="V754" s="2"/>
      <c r="W754" s="16"/>
      <c r="X754" s="16"/>
      <c r="Y754" s="16"/>
      <c r="Z754" s="16"/>
      <c r="AA754" s="16"/>
      <c r="AB754" s="16"/>
      <c r="AC754" s="16"/>
      <c r="AD754" s="16"/>
      <c r="AE754" s="16"/>
      <c r="AF754" s="16"/>
      <c r="AG754" s="16"/>
      <c r="AH754" s="16"/>
      <c r="AI754" s="16"/>
    </row>
    <row r="755" spans="1:35" x14ac:dyDescent="0.2">
      <c r="A755" s="5">
        <v>2022</v>
      </c>
      <c r="B755" s="2" t="s">
        <v>626</v>
      </c>
      <c r="C755" s="2" t="s">
        <v>744</v>
      </c>
      <c r="D755" s="2" t="s">
        <v>674</v>
      </c>
      <c r="E755" s="2">
        <v>230410543</v>
      </c>
      <c r="H755" s="2">
        <v>15007202</v>
      </c>
      <c r="S755" s="2"/>
      <c r="T755" s="2"/>
      <c r="U755" s="2"/>
      <c r="V755" s="2"/>
      <c r="W755" s="16"/>
      <c r="X755" s="16"/>
      <c r="Y755" s="16"/>
      <c r="Z755" s="16"/>
      <c r="AA755" s="16"/>
      <c r="AB755" s="16"/>
      <c r="AC755" s="16"/>
      <c r="AD755" s="16"/>
      <c r="AE755" s="16"/>
      <c r="AF755" s="16"/>
      <c r="AG755" s="16"/>
      <c r="AH755" s="16"/>
      <c r="AI755" s="16"/>
    </row>
    <row r="756" spans="1:35" x14ac:dyDescent="0.2">
      <c r="A756" s="5">
        <v>2022</v>
      </c>
      <c r="B756" s="2" t="s">
        <v>626</v>
      </c>
      <c r="C756" s="2" t="s">
        <v>745</v>
      </c>
      <c r="D756" s="2" t="s">
        <v>674</v>
      </c>
      <c r="E756" s="2">
        <v>10945597</v>
      </c>
      <c r="H756" s="2">
        <v>8702284</v>
      </c>
      <c r="S756" s="2"/>
      <c r="T756" s="2"/>
      <c r="U756" s="2"/>
      <c r="V756" s="2"/>
      <c r="W756" s="16"/>
      <c r="X756" s="16"/>
      <c r="Y756" s="16"/>
      <c r="Z756" s="16"/>
      <c r="AA756" s="16"/>
      <c r="AB756" s="16"/>
      <c r="AC756" s="16"/>
      <c r="AD756" s="16"/>
      <c r="AE756" s="16"/>
      <c r="AF756" s="16"/>
      <c r="AG756" s="16"/>
      <c r="AH756" s="16"/>
      <c r="AI756" s="16"/>
    </row>
    <row r="757" spans="1:35" x14ac:dyDescent="0.2">
      <c r="A757" s="5">
        <v>2022</v>
      </c>
      <c r="B757" s="2" t="s">
        <v>626</v>
      </c>
      <c r="C757" s="2" t="s">
        <v>748</v>
      </c>
      <c r="D757" s="2" t="s">
        <v>674</v>
      </c>
      <c r="E757" s="2">
        <v>30783114</v>
      </c>
      <c r="H757" s="2">
        <v>11757372</v>
      </c>
      <c r="S757" s="2"/>
      <c r="T757" s="2"/>
      <c r="U757" s="2"/>
      <c r="V757" s="2"/>
      <c r="W757" s="16"/>
      <c r="X757" s="16"/>
      <c r="Y757" s="16"/>
      <c r="Z757" s="16"/>
      <c r="AA757" s="16"/>
      <c r="AB757" s="16"/>
      <c r="AC757" s="16"/>
      <c r="AD757" s="16"/>
      <c r="AE757" s="16"/>
      <c r="AF757" s="16"/>
      <c r="AG757" s="16"/>
      <c r="AH757" s="16"/>
      <c r="AI757" s="16"/>
    </row>
    <row r="758" spans="1:35" x14ac:dyDescent="0.2">
      <c r="A758" s="5">
        <v>2022</v>
      </c>
      <c r="B758" s="2" t="s">
        <v>746</v>
      </c>
      <c r="C758" s="2" t="s">
        <v>725</v>
      </c>
      <c r="D758" s="2" t="s">
        <v>675</v>
      </c>
      <c r="S758" s="2"/>
      <c r="T758" s="2"/>
      <c r="U758" s="2"/>
      <c r="V758" s="2"/>
      <c r="W758" s="16"/>
      <c r="X758" s="16"/>
      <c r="Y758" s="16"/>
      <c r="Z758" s="16"/>
      <c r="AA758" s="16"/>
      <c r="AB758" s="16"/>
      <c r="AC758" s="16"/>
      <c r="AD758" s="16"/>
      <c r="AE758" s="16"/>
      <c r="AF758" s="16"/>
      <c r="AG758" s="16"/>
      <c r="AH758" s="16"/>
      <c r="AI758" s="16"/>
    </row>
    <row r="759" spans="1:35" x14ac:dyDescent="0.2">
      <c r="A759" s="5">
        <v>2022</v>
      </c>
      <c r="B759" s="2" t="s">
        <v>746</v>
      </c>
      <c r="C759" s="2" t="s">
        <v>726</v>
      </c>
      <c r="D759" s="2" t="s">
        <v>675</v>
      </c>
      <c r="S759" s="2"/>
      <c r="T759" s="2"/>
      <c r="U759" s="2"/>
      <c r="V759" s="2"/>
      <c r="W759" s="16"/>
      <c r="X759" s="16"/>
      <c r="Y759" s="16"/>
      <c r="Z759" s="16"/>
      <c r="AA759" s="16"/>
      <c r="AB759" s="16"/>
      <c r="AC759" s="16"/>
      <c r="AD759" s="16"/>
      <c r="AE759" s="16"/>
      <c r="AF759" s="16"/>
      <c r="AG759" s="16"/>
      <c r="AH759" s="16"/>
      <c r="AI759" s="16"/>
    </row>
    <row r="760" spans="1:35" x14ac:dyDescent="0.2">
      <c r="A760" s="5">
        <v>2022</v>
      </c>
      <c r="B760" s="2" t="s">
        <v>746</v>
      </c>
      <c r="C760" s="2" t="s">
        <v>727</v>
      </c>
      <c r="D760" s="2" t="s">
        <v>675</v>
      </c>
      <c r="S760" s="2"/>
      <c r="T760" s="2"/>
      <c r="U760" s="2"/>
      <c r="V760" s="2"/>
      <c r="W760" s="16"/>
      <c r="X760" s="16"/>
      <c r="Y760" s="16"/>
      <c r="Z760" s="16"/>
      <c r="AA760" s="16"/>
      <c r="AB760" s="16"/>
      <c r="AC760" s="16"/>
      <c r="AD760" s="16"/>
      <c r="AE760" s="16"/>
      <c r="AF760" s="16"/>
      <c r="AG760" s="16"/>
      <c r="AH760" s="16"/>
      <c r="AI760" s="16"/>
    </row>
    <row r="761" spans="1:35" x14ac:dyDescent="0.2">
      <c r="A761" s="5">
        <v>2022</v>
      </c>
      <c r="B761" s="2" t="s">
        <v>746</v>
      </c>
      <c r="C761" s="2" t="s">
        <v>394</v>
      </c>
      <c r="D761" s="2" t="s">
        <v>675</v>
      </c>
      <c r="H761" s="2">
        <v>601800</v>
      </c>
      <c r="S761" s="2"/>
      <c r="T761" s="2"/>
      <c r="U761" s="2"/>
      <c r="V761" s="2"/>
      <c r="W761" s="16"/>
      <c r="X761" s="16"/>
      <c r="Y761" s="16"/>
      <c r="Z761" s="16"/>
      <c r="AA761" s="16"/>
      <c r="AB761" s="16"/>
      <c r="AC761" s="16"/>
      <c r="AD761" s="16"/>
      <c r="AE761" s="16"/>
      <c r="AF761" s="16"/>
      <c r="AG761" s="16"/>
      <c r="AH761" s="16"/>
      <c r="AI761" s="16"/>
    </row>
    <row r="762" spans="1:35" x14ac:dyDescent="0.2">
      <c r="A762" s="5">
        <v>2022</v>
      </c>
      <c r="B762" s="2" t="s">
        <v>746</v>
      </c>
      <c r="C762" s="2" t="s">
        <v>395</v>
      </c>
      <c r="D762" s="2" t="s">
        <v>675</v>
      </c>
      <c r="H762" s="2">
        <v>451800</v>
      </c>
      <c r="S762" s="2"/>
      <c r="T762" s="2"/>
      <c r="U762" s="2"/>
      <c r="V762" s="2"/>
      <c r="W762" s="16"/>
      <c r="X762" s="16"/>
      <c r="Y762" s="16"/>
      <c r="Z762" s="16"/>
      <c r="AA762" s="16"/>
      <c r="AB762" s="16"/>
      <c r="AC762" s="16"/>
      <c r="AD762" s="16"/>
      <c r="AE762" s="16"/>
      <c r="AF762" s="16"/>
      <c r="AG762" s="16"/>
      <c r="AH762" s="16"/>
      <c r="AI762" s="16"/>
    </row>
    <row r="763" spans="1:35" x14ac:dyDescent="0.2">
      <c r="A763" s="5">
        <v>2022</v>
      </c>
      <c r="B763" s="2" t="s">
        <v>746</v>
      </c>
      <c r="C763" s="2" t="s">
        <v>747</v>
      </c>
      <c r="D763" s="2" t="s">
        <v>675</v>
      </c>
      <c r="S763" s="2"/>
      <c r="T763" s="2"/>
      <c r="U763" s="2"/>
      <c r="V763" s="2"/>
      <c r="W763" s="16"/>
      <c r="X763" s="16"/>
      <c r="Y763" s="16"/>
      <c r="Z763" s="16"/>
      <c r="AA763" s="16"/>
      <c r="AB763" s="16"/>
      <c r="AC763" s="16"/>
      <c r="AD763" s="16"/>
      <c r="AE763" s="16"/>
      <c r="AF763" s="16"/>
      <c r="AG763" s="16"/>
      <c r="AH763" s="16"/>
      <c r="AI763" s="16"/>
    </row>
    <row r="764" spans="1:35" x14ac:dyDescent="0.2">
      <c r="A764" s="5">
        <v>2022</v>
      </c>
      <c r="B764" s="2" t="s">
        <v>746</v>
      </c>
      <c r="C764" s="2" t="s">
        <v>728</v>
      </c>
      <c r="D764" s="2" t="s">
        <v>675</v>
      </c>
      <c r="S764" s="2"/>
      <c r="T764" s="2"/>
      <c r="U764" s="2"/>
      <c r="V764" s="2"/>
      <c r="W764" s="16"/>
      <c r="X764" s="16"/>
      <c r="Y764" s="16"/>
      <c r="Z764" s="16"/>
      <c r="AA764" s="16"/>
      <c r="AB764" s="16"/>
      <c r="AC764" s="16"/>
      <c r="AD764" s="16"/>
      <c r="AE764" s="16"/>
      <c r="AF764" s="16"/>
      <c r="AG764" s="16"/>
      <c r="AH764" s="16"/>
      <c r="AI764" s="16"/>
    </row>
    <row r="765" spans="1:35" x14ac:dyDescent="0.2">
      <c r="A765" s="5">
        <v>2022</v>
      </c>
      <c r="B765" s="2" t="s">
        <v>746</v>
      </c>
      <c r="C765" s="2" t="s">
        <v>398</v>
      </c>
      <c r="D765" s="2" t="s">
        <v>675</v>
      </c>
      <c r="H765" s="2">
        <v>451800</v>
      </c>
      <c r="S765" s="2"/>
      <c r="T765" s="2"/>
      <c r="U765" s="2"/>
      <c r="V765" s="2"/>
      <c r="W765" s="16"/>
      <c r="X765" s="16"/>
      <c r="Y765" s="16"/>
      <c r="Z765" s="16"/>
      <c r="AA765" s="16"/>
      <c r="AB765" s="16"/>
      <c r="AC765" s="16"/>
      <c r="AD765" s="16"/>
      <c r="AE765" s="16"/>
      <c r="AF765" s="16"/>
      <c r="AG765" s="16"/>
      <c r="AH765" s="16"/>
      <c r="AI765" s="16"/>
    </row>
    <row r="766" spans="1:35" x14ac:dyDescent="0.2">
      <c r="A766" s="5">
        <v>2022</v>
      </c>
      <c r="B766" s="2" t="s">
        <v>746</v>
      </c>
      <c r="C766" s="2" t="s">
        <v>729</v>
      </c>
      <c r="D766" s="2" t="s">
        <v>675</v>
      </c>
      <c r="S766" s="2"/>
      <c r="T766" s="2"/>
      <c r="U766" s="2"/>
      <c r="V766" s="2"/>
      <c r="W766" s="16"/>
      <c r="X766" s="16"/>
      <c r="Y766" s="16"/>
      <c r="Z766" s="16"/>
      <c r="AA766" s="16"/>
      <c r="AB766" s="16"/>
      <c r="AC766" s="16"/>
      <c r="AD766" s="16"/>
      <c r="AE766" s="16"/>
      <c r="AF766" s="16"/>
      <c r="AG766" s="16"/>
      <c r="AH766" s="16"/>
      <c r="AI766" s="16"/>
    </row>
    <row r="767" spans="1:35" x14ac:dyDescent="0.2">
      <c r="A767" s="5">
        <v>2022</v>
      </c>
      <c r="B767" s="2" t="s">
        <v>746</v>
      </c>
      <c r="C767" s="2" t="s">
        <v>730</v>
      </c>
      <c r="D767" s="2" t="s">
        <v>675</v>
      </c>
      <c r="H767" s="2">
        <v>451800</v>
      </c>
      <c r="S767" s="2"/>
      <c r="T767" s="2"/>
      <c r="U767" s="2"/>
      <c r="V767" s="2"/>
      <c r="W767" s="16"/>
      <c r="X767" s="16"/>
      <c r="Y767" s="16"/>
      <c r="Z767" s="16"/>
      <c r="AA767" s="16"/>
      <c r="AB767" s="16"/>
      <c r="AC767" s="16"/>
      <c r="AD767" s="16"/>
      <c r="AE767" s="16"/>
      <c r="AF767" s="16"/>
      <c r="AG767" s="16"/>
      <c r="AH767" s="16"/>
      <c r="AI767" s="16"/>
    </row>
    <row r="768" spans="1:35" x14ac:dyDescent="0.2">
      <c r="A768" s="5">
        <v>2022</v>
      </c>
      <c r="B768" s="2" t="s">
        <v>746</v>
      </c>
      <c r="C768" s="2" t="s">
        <v>401</v>
      </c>
      <c r="D768" s="2" t="s">
        <v>675</v>
      </c>
      <c r="H768" s="2">
        <v>601800</v>
      </c>
      <c r="S768" s="2"/>
      <c r="T768" s="2"/>
      <c r="U768" s="2"/>
      <c r="V768" s="2"/>
      <c r="W768" s="16"/>
      <c r="X768" s="16"/>
      <c r="Y768" s="16"/>
      <c r="Z768" s="16"/>
      <c r="AA768" s="16"/>
      <c r="AB768" s="16"/>
      <c r="AC768" s="16"/>
      <c r="AD768" s="16"/>
      <c r="AE768" s="16"/>
      <c r="AF768" s="16"/>
      <c r="AG768" s="16"/>
      <c r="AH768" s="16"/>
      <c r="AI768" s="16"/>
    </row>
    <row r="769" spans="1:35" x14ac:dyDescent="0.2">
      <c r="A769" s="5">
        <v>2022</v>
      </c>
      <c r="B769" s="2" t="s">
        <v>746</v>
      </c>
      <c r="C769" s="2" t="s">
        <v>731</v>
      </c>
      <c r="D769" s="2" t="s">
        <v>675</v>
      </c>
      <c r="H769" s="2">
        <v>601800</v>
      </c>
      <c r="S769" s="2"/>
      <c r="T769" s="2"/>
      <c r="U769" s="2"/>
      <c r="V769" s="2"/>
      <c r="W769" s="16"/>
      <c r="X769" s="16"/>
      <c r="Y769" s="16"/>
      <c r="Z769" s="16"/>
      <c r="AA769" s="16"/>
      <c r="AB769" s="16"/>
      <c r="AC769" s="16"/>
      <c r="AD769" s="16"/>
      <c r="AE769" s="16"/>
      <c r="AF769" s="16"/>
      <c r="AG769" s="16"/>
      <c r="AH769" s="16"/>
      <c r="AI769" s="16"/>
    </row>
    <row r="770" spans="1:35" x14ac:dyDescent="0.2">
      <c r="A770" s="5">
        <v>2022</v>
      </c>
      <c r="B770" s="2" t="s">
        <v>746</v>
      </c>
      <c r="C770" s="2" t="s">
        <v>732</v>
      </c>
      <c r="D770" s="2" t="s">
        <v>675</v>
      </c>
      <c r="H770" s="2">
        <v>451800</v>
      </c>
      <c r="S770" s="2"/>
      <c r="T770" s="2"/>
      <c r="U770" s="2"/>
      <c r="V770" s="2"/>
      <c r="W770" s="16"/>
      <c r="X770" s="16"/>
      <c r="Y770" s="16"/>
      <c r="Z770" s="16"/>
      <c r="AA770" s="16"/>
      <c r="AB770" s="16"/>
      <c r="AC770" s="16"/>
      <c r="AD770" s="16"/>
      <c r="AE770" s="16"/>
      <c r="AF770" s="16"/>
      <c r="AG770" s="16"/>
      <c r="AH770" s="16"/>
      <c r="AI770" s="16"/>
    </row>
    <row r="771" spans="1:35" x14ac:dyDescent="0.2">
      <c r="A771" s="5">
        <v>2022</v>
      </c>
      <c r="B771" s="2" t="s">
        <v>746</v>
      </c>
      <c r="C771" s="2" t="s">
        <v>733</v>
      </c>
      <c r="D771" s="2" t="s">
        <v>675</v>
      </c>
      <c r="H771" s="2">
        <v>601800</v>
      </c>
      <c r="S771" s="2"/>
      <c r="T771" s="2"/>
      <c r="U771" s="2"/>
      <c r="V771" s="2"/>
      <c r="W771" s="16"/>
      <c r="X771" s="16"/>
      <c r="Y771" s="16"/>
      <c r="Z771" s="16"/>
      <c r="AA771" s="16"/>
      <c r="AB771" s="16"/>
      <c r="AC771" s="16"/>
      <c r="AD771" s="16"/>
      <c r="AE771" s="16"/>
      <c r="AF771" s="16"/>
      <c r="AG771" s="16"/>
      <c r="AH771" s="16"/>
      <c r="AI771" s="16"/>
    </row>
    <row r="772" spans="1:35" x14ac:dyDescent="0.2">
      <c r="A772" s="5">
        <v>2022</v>
      </c>
      <c r="B772" s="2" t="s">
        <v>746</v>
      </c>
      <c r="C772" s="2" t="s">
        <v>734</v>
      </c>
      <c r="D772" s="2" t="s">
        <v>675</v>
      </c>
      <c r="S772" s="2"/>
      <c r="T772" s="2"/>
      <c r="U772" s="2"/>
      <c r="V772" s="2"/>
      <c r="W772" s="16"/>
      <c r="X772" s="16"/>
      <c r="Y772" s="16"/>
      <c r="Z772" s="16"/>
      <c r="AA772" s="16"/>
      <c r="AB772" s="16"/>
      <c r="AC772" s="16"/>
      <c r="AD772" s="16"/>
      <c r="AE772" s="16"/>
      <c r="AF772" s="16"/>
      <c r="AG772" s="16"/>
      <c r="AH772" s="16"/>
      <c r="AI772" s="16"/>
    </row>
    <row r="773" spans="1:35" x14ac:dyDescent="0.2">
      <c r="A773" s="5">
        <v>2022</v>
      </c>
      <c r="B773" s="2" t="s">
        <v>626</v>
      </c>
      <c r="C773" s="2" t="s">
        <v>735</v>
      </c>
      <c r="D773" s="2" t="s">
        <v>675</v>
      </c>
      <c r="H773" s="2">
        <v>451800</v>
      </c>
      <c r="S773" s="2"/>
      <c r="T773" s="2"/>
      <c r="U773" s="2"/>
      <c r="V773" s="2"/>
      <c r="W773" s="16"/>
      <c r="X773" s="16"/>
      <c r="Y773" s="16"/>
      <c r="Z773" s="16"/>
      <c r="AA773" s="16"/>
      <c r="AB773" s="16"/>
      <c r="AC773" s="16"/>
      <c r="AD773" s="16"/>
      <c r="AE773" s="16"/>
      <c r="AF773" s="16"/>
      <c r="AG773" s="16"/>
      <c r="AH773" s="16"/>
      <c r="AI773" s="16"/>
    </row>
    <row r="774" spans="1:35" x14ac:dyDescent="0.2">
      <c r="A774" s="5">
        <v>2022</v>
      </c>
      <c r="B774" s="2" t="s">
        <v>626</v>
      </c>
      <c r="C774" s="2" t="s">
        <v>736</v>
      </c>
      <c r="D774" s="2" t="s">
        <v>675</v>
      </c>
      <c r="H774" s="2">
        <v>601800</v>
      </c>
      <c r="S774" s="2"/>
      <c r="T774" s="2"/>
      <c r="U774" s="2"/>
      <c r="V774" s="2"/>
      <c r="W774" s="16"/>
      <c r="X774" s="16"/>
      <c r="Y774" s="16"/>
      <c r="Z774" s="16"/>
      <c r="AA774" s="16"/>
      <c r="AB774" s="16"/>
      <c r="AC774" s="16"/>
      <c r="AD774" s="16"/>
      <c r="AE774" s="16"/>
      <c r="AF774" s="16"/>
      <c r="AG774" s="16"/>
      <c r="AH774" s="16"/>
      <c r="AI774" s="16"/>
    </row>
    <row r="775" spans="1:35" x14ac:dyDescent="0.2">
      <c r="A775" s="5">
        <v>2022</v>
      </c>
      <c r="B775" s="2" t="s">
        <v>626</v>
      </c>
      <c r="C775" s="2" t="s">
        <v>737</v>
      </c>
      <c r="D775" s="2" t="s">
        <v>675</v>
      </c>
      <c r="S775" s="2"/>
      <c r="T775" s="2"/>
      <c r="U775" s="2"/>
      <c r="V775" s="2"/>
      <c r="W775" s="16"/>
      <c r="X775" s="16"/>
      <c r="Y775" s="16"/>
      <c r="Z775" s="16"/>
      <c r="AA775" s="16"/>
      <c r="AB775" s="16"/>
      <c r="AC775" s="16"/>
      <c r="AD775" s="16"/>
      <c r="AE775" s="16"/>
      <c r="AF775" s="16"/>
      <c r="AG775" s="16"/>
      <c r="AH775" s="16"/>
      <c r="AI775" s="16"/>
    </row>
    <row r="776" spans="1:35" x14ac:dyDescent="0.2">
      <c r="A776" s="5">
        <v>2022</v>
      </c>
      <c r="B776" s="2" t="s">
        <v>626</v>
      </c>
      <c r="C776" s="2" t="s">
        <v>630</v>
      </c>
      <c r="D776" s="2" t="s">
        <v>675</v>
      </c>
      <c r="S776" s="2"/>
      <c r="T776" s="2"/>
      <c r="U776" s="2"/>
      <c r="V776" s="2"/>
      <c r="W776" s="16"/>
      <c r="X776" s="16"/>
      <c r="Y776" s="16"/>
      <c r="Z776" s="16"/>
      <c r="AA776" s="16"/>
      <c r="AB776" s="16"/>
      <c r="AC776" s="16"/>
      <c r="AD776" s="16"/>
      <c r="AE776" s="16"/>
      <c r="AF776" s="16"/>
      <c r="AG776" s="16"/>
      <c r="AH776" s="16"/>
      <c r="AI776" s="16"/>
    </row>
    <row r="777" spans="1:35" x14ac:dyDescent="0.2">
      <c r="A777" s="5">
        <v>2022</v>
      </c>
      <c r="B777" s="2" t="s">
        <v>626</v>
      </c>
      <c r="C777" s="2" t="s">
        <v>738</v>
      </c>
      <c r="D777" s="2" t="s">
        <v>675</v>
      </c>
      <c r="S777" s="2"/>
      <c r="T777" s="2"/>
      <c r="U777" s="2"/>
      <c r="V777" s="2"/>
      <c r="W777" s="16"/>
      <c r="X777" s="16"/>
      <c r="Y777" s="16"/>
      <c r="Z777" s="16"/>
      <c r="AA777" s="16"/>
      <c r="AB777" s="16"/>
      <c r="AC777" s="16"/>
      <c r="AD777" s="16"/>
      <c r="AE777" s="16"/>
      <c r="AF777" s="16"/>
      <c r="AG777" s="16"/>
      <c r="AH777" s="16"/>
      <c r="AI777" s="16"/>
    </row>
    <row r="778" spans="1:35" x14ac:dyDescent="0.2">
      <c r="A778" s="5">
        <v>2022</v>
      </c>
      <c r="B778" s="2" t="s">
        <v>626</v>
      </c>
      <c r="C778" s="2" t="s">
        <v>739</v>
      </c>
      <c r="D778" s="2" t="s">
        <v>675</v>
      </c>
      <c r="S778" s="2"/>
      <c r="T778" s="2"/>
      <c r="U778" s="2"/>
      <c r="V778" s="2"/>
      <c r="W778" s="16"/>
      <c r="X778" s="16"/>
      <c r="Y778" s="16"/>
      <c r="Z778" s="16"/>
      <c r="AA778" s="16"/>
      <c r="AB778" s="16"/>
      <c r="AC778" s="16"/>
      <c r="AD778" s="16"/>
      <c r="AE778" s="16"/>
      <c r="AF778" s="16"/>
      <c r="AG778" s="16"/>
      <c r="AH778" s="16"/>
      <c r="AI778" s="16"/>
    </row>
    <row r="779" spans="1:35" x14ac:dyDescent="0.2">
      <c r="A779" s="5">
        <v>2022</v>
      </c>
      <c r="B779" s="2" t="s">
        <v>626</v>
      </c>
      <c r="C779" s="2" t="s">
        <v>740</v>
      </c>
      <c r="D779" s="2" t="s">
        <v>675</v>
      </c>
      <c r="S779" s="2"/>
      <c r="T779" s="2"/>
      <c r="U779" s="2"/>
      <c r="V779" s="2"/>
      <c r="W779" s="16"/>
      <c r="X779" s="16"/>
      <c r="Y779" s="16"/>
      <c r="Z779" s="16"/>
      <c r="AA779" s="16"/>
      <c r="AB779" s="16"/>
      <c r="AC779" s="16"/>
      <c r="AD779" s="16"/>
      <c r="AE779" s="16"/>
      <c r="AF779" s="16"/>
      <c r="AG779" s="16"/>
      <c r="AH779" s="16"/>
      <c r="AI779" s="16"/>
    </row>
    <row r="780" spans="1:35" x14ac:dyDescent="0.2">
      <c r="A780" s="5">
        <v>2022</v>
      </c>
      <c r="B780" s="2" t="s">
        <v>626</v>
      </c>
      <c r="C780" s="2" t="s">
        <v>741</v>
      </c>
      <c r="D780" s="2" t="s">
        <v>675</v>
      </c>
      <c r="H780" s="2">
        <v>601800</v>
      </c>
      <c r="S780" s="2"/>
      <c r="T780" s="2"/>
      <c r="U780" s="2"/>
      <c r="V780" s="2"/>
      <c r="W780" s="16"/>
      <c r="X780" s="16"/>
      <c r="Y780" s="16"/>
      <c r="Z780" s="16"/>
      <c r="AA780" s="16"/>
      <c r="AB780" s="16"/>
      <c r="AC780" s="16"/>
      <c r="AD780" s="16"/>
      <c r="AE780" s="16"/>
      <c r="AF780" s="16"/>
      <c r="AG780" s="16"/>
      <c r="AH780" s="16"/>
      <c r="AI780" s="16"/>
    </row>
    <row r="781" spans="1:35" x14ac:dyDescent="0.2">
      <c r="A781" s="5">
        <v>2022</v>
      </c>
      <c r="B781" s="2" t="s">
        <v>626</v>
      </c>
      <c r="C781" s="2" t="s">
        <v>742</v>
      </c>
      <c r="D781" s="2" t="s">
        <v>675</v>
      </c>
      <c r="S781" s="2"/>
      <c r="T781" s="2"/>
      <c r="U781" s="2"/>
      <c r="V781" s="2"/>
      <c r="W781" s="16"/>
      <c r="X781" s="16"/>
      <c r="Y781" s="16"/>
      <c r="Z781" s="16"/>
      <c r="AA781" s="16"/>
      <c r="AB781" s="16"/>
      <c r="AC781" s="16"/>
      <c r="AD781" s="16"/>
      <c r="AE781" s="16"/>
      <c r="AF781" s="16"/>
      <c r="AG781" s="16"/>
      <c r="AH781" s="16"/>
      <c r="AI781" s="16"/>
    </row>
    <row r="782" spans="1:35" x14ac:dyDescent="0.2">
      <c r="A782" s="5">
        <v>2022</v>
      </c>
      <c r="B782" s="2" t="s">
        <v>626</v>
      </c>
      <c r="C782" s="2" t="s">
        <v>743</v>
      </c>
      <c r="D782" s="2" t="s">
        <v>675</v>
      </c>
      <c r="S782" s="2"/>
      <c r="T782" s="2"/>
      <c r="U782" s="2"/>
      <c r="V782" s="2"/>
      <c r="W782" s="16"/>
      <c r="X782" s="16"/>
      <c r="Y782" s="16"/>
      <c r="Z782" s="16"/>
      <c r="AA782" s="16"/>
      <c r="AB782" s="16"/>
      <c r="AC782" s="16"/>
      <c r="AD782" s="16"/>
      <c r="AE782" s="16"/>
      <c r="AF782" s="16"/>
      <c r="AG782" s="16"/>
      <c r="AH782" s="16"/>
      <c r="AI782" s="16"/>
    </row>
    <row r="783" spans="1:35" x14ac:dyDescent="0.2">
      <c r="A783" s="5">
        <v>2022</v>
      </c>
      <c r="B783" s="2" t="s">
        <v>626</v>
      </c>
      <c r="C783" s="2" t="s">
        <v>744</v>
      </c>
      <c r="D783" s="2" t="s">
        <v>675</v>
      </c>
      <c r="S783" s="2"/>
      <c r="T783" s="2"/>
      <c r="U783" s="2"/>
      <c r="V783" s="2"/>
      <c r="W783" s="16"/>
      <c r="X783" s="16"/>
      <c r="Y783" s="16"/>
      <c r="Z783" s="16"/>
      <c r="AA783" s="16"/>
      <c r="AB783" s="16"/>
      <c r="AC783" s="16"/>
      <c r="AD783" s="16"/>
      <c r="AE783" s="16"/>
      <c r="AF783" s="16"/>
      <c r="AG783" s="16"/>
      <c r="AH783" s="16"/>
      <c r="AI783" s="16"/>
    </row>
    <row r="784" spans="1:35" x14ac:dyDescent="0.2">
      <c r="A784" s="5">
        <v>2022</v>
      </c>
      <c r="B784" s="2" t="s">
        <v>626</v>
      </c>
      <c r="C784" s="2" t="s">
        <v>745</v>
      </c>
      <c r="D784" s="2" t="s">
        <v>675</v>
      </c>
      <c r="S784" s="2"/>
      <c r="T784" s="2"/>
      <c r="U784" s="2"/>
      <c r="V784" s="2"/>
      <c r="W784" s="16"/>
      <c r="X784" s="16"/>
      <c r="Y784" s="16"/>
      <c r="Z784" s="16"/>
      <c r="AA784" s="16"/>
      <c r="AB784" s="16"/>
      <c r="AC784" s="16"/>
      <c r="AD784" s="16"/>
      <c r="AE784" s="16"/>
      <c r="AF784" s="16"/>
      <c r="AG784" s="16"/>
      <c r="AH784" s="16"/>
      <c r="AI784" s="16"/>
    </row>
    <row r="785" spans="1:35" x14ac:dyDescent="0.2">
      <c r="A785" s="5">
        <v>2022</v>
      </c>
      <c r="B785" s="2" t="s">
        <v>626</v>
      </c>
      <c r="C785" s="2" t="s">
        <v>748</v>
      </c>
      <c r="D785" s="2" t="s">
        <v>675</v>
      </c>
      <c r="S785" s="2"/>
      <c r="T785" s="2"/>
      <c r="U785" s="2"/>
      <c r="V785" s="2"/>
      <c r="W785" s="16"/>
      <c r="X785" s="16"/>
      <c r="Y785" s="16"/>
      <c r="Z785" s="16"/>
      <c r="AA785" s="16"/>
      <c r="AB785" s="16"/>
      <c r="AC785" s="16"/>
      <c r="AD785" s="16"/>
      <c r="AE785" s="16"/>
      <c r="AF785" s="16"/>
      <c r="AG785" s="16"/>
      <c r="AH785" s="16"/>
      <c r="AI785" s="16"/>
    </row>
    <row r="786" spans="1:35" x14ac:dyDescent="0.2">
      <c r="A786" s="5">
        <v>2022</v>
      </c>
      <c r="B786" s="2" t="s">
        <v>746</v>
      </c>
      <c r="C786" s="2" t="s">
        <v>725</v>
      </c>
      <c r="D786" s="2" t="s">
        <v>676</v>
      </c>
      <c r="E786" s="2">
        <v>7514855</v>
      </c>
      <c r="S786" s="2"/>
      <c r="T786" s="2"/>
      <c r="U786" s="2"/>
      <c r="V786" s="2"/>
      <c r="W786" s="16"/>
      <c r="X786" s="16"/>
      <c r="Y786" s="16"/>
      <c r="Z786" s="16"/>
      <c r="AA786" s="16"/>
      <c r="AB786" s="16"/>
      <c r="AC786" s="16"/>
      <c r="AD786" s="16"/>
      <c r="AE786" s="16"/>
      <c r="AF786" s="16"/>
      <c r="AG786" s="16"/>
      <c r="AH786" s="16"/>
      <c r="AI786" s="16"/>
    </row>
    <row r="787" spans="1:35" x14ac:dyDescent="0.2">
      <c r="A787" s="5">
        <v>2022</v>
      </c>
      <c r="B787" s="2" t="s">
        <v>746</v>
      </c>
      <c r="C787" s="2" t="s">
        <v>726</v>
      </c>
      <c r="D787" s="2" t="s">
        <v>676</v>
      </c>
      <c r="E787" s="2">
        <v>11949368</v>
      </c>
      <c r="F787" s="2">
        <v>8799996</v>
      </c>
      <c r="S787" s="2"/>
      <c r="T787" s="2"/>
      <c r="U787" s="2"/>
      <c r="V787" s="2"/>
      <c r="W787" s="16"/>
      <c r="X787" s="16"/>
      <c r="Y787" s="16"/>
      <c r="Z787" s="16"/>
      <c r="AA787" s="16"/>
      <c r="AB787" s="16"/>
      <c r="AC787" s="16"/>
      <c r="AD787" s="16"/>
      <c r="AE787" s="16"/>
      <c r="AF787" s="16"/>
      <c r="AG787" s="16"/>
      <c r="AH787" s="16"/>
      <c r="AI787" s="16"/>
    </row>
    <row r="788" spans="1:35" x14ac:dyDescent="0.2">
      <c r="A788" s="5">
        <v>2022</v>
      </c>
      <c r="B788" s="2" t="s">
        <v>746</v>
      </c>
      <c r="C788" s="2" t="s">
        <v>727</v>
      </c>
      <c r="D788" s="2" t="s">
        <v>676</v>
      </c>
      <c r="E788" s="2">
        <v>5846824</v>
      </c>
      <c r="F788" s="2">
        <v>6761936</v>
      </c>
      <c r="S788" s="2"/>
      <c r="T788" s="2"/>
      <c r="U788" s="2"/>
      <c r="V788" s="2"/>
      <c r="W788" s="16"/>
      <c r="X788" s="16"/>
      <c r="Y788" s="16"/>
      <c r="Z788" s="16"/>
      <c r="AA788" s="16"/>
      <c r="AB788" s="16"/>
      <c r="AC788" s="16"/>
      <c r="AD788" s="16"/>
      <c r="AE788" s="16"/>
      <c r="AF788" s="16"/>
      <c r="AG788" s="16"/>
      <c r="AH788" s="16"/>
      <c r="AI788" s="16"/>
    </row>
    <row r="789" spans="1:35" x14ac:dyDescent="0.2">
      <c r="A789" s="5">
        <v>2022</v>
      </c>
      <c r="B789" s="2" t="s">
        <v>746</v>
      </c>
      <c r="C789" s="2" t="s">
        <v>394</v>
      </c>
      <c r="D789" s="2" t="s">
        <v>676</v>
      </c>
      <c r="E789" s="2">
        <v>6148303</v>
      </c>
      <c r="S789" s="2"/>
      <c r="T789" s="2"/>
      <c r="U789" s="2"/>
      <c r="V789" s="2"/>
      <c r="W789" s="16"/>
      <c r="X789" s="16"/>
      <c r="Y789" s="16"/>
      <c r="Z789" s="16"/>
      <c r="AA789" s="16"/>
      <c r="AB789" s="16"/>
      <c r="AC789" s="16"/>
      <c r="AD789" s="16"/>
      <c r="AE789" s="16"/>
      <c r="AF789" s="16"/>
      <c r="AG789" s="16"/>
      <c r="AH789" s="16"/>
      <c r="AI789" s="16"/>
    </row>
    <row r="790" spans="1:35" x14ac:dyDescent="0.2">
      <c r="A790" s="5">
        <v>2022</v>
      </c>
      <c r="B790" s="2" t="s">
        <v>746</v>
      </c>
      <c r="C790" s="2" t="s">
        <v>395</v>
      </c>
      <c r="D790" s="2" t="s">
        <v>676</v>
      </c>
      <c r="E790" s="2">
        <v>6476435</v>
      </c>
      <c r="F790" s="2">
        <v>4432603</v>
      </c>
      <c r="S790" s="2"/>
      <c r="T790" s="2"/>
      <c r="U790" s="2"/>
      <c r="V790" s="2"/>
      <c r="W790" s="16"/>
      <c r="X790" s="16"/>
      <c r="Y790" s="16"/>
      <c r="Z790" s="16"/>
      <c r="AA790" s="16"/>
      <c r="AB790" s="16"/>
      <c r="AC790" s="16"/>
      <c r="AD790" s="16"/>
      <c r="AE790" s="16"/>
      <c r="AF790" s="16"/>
      <c r="AG790" s="16"/>
      <c r="AH790" s="16"/>
      <c r="AI790" s="16"/>
    </row>
    <row r="791" spans="1:35" x14ac:dyDescent="0.2">
      <c r="A791" s="5">
        <v>2022</v>
      </c>
      <c r="B791" s="2" t="s">
        <v>746</v>
      </c>
      <c r="C791" s="2" t="s">
        <v>747</v>
      </c>
      <c r="D791" s="2" t="s">
        <v>676</v>
      </c>
      <c r="E791" s="2">
        <v>6514286</v>
      </c>
      <c r="F791" s="2">
        <v>4554543</v>
      </c>
      <c r="S791" s="2"/>
      <c r="T791" s="2"/>
      <c r="U791" s="2"/>
      <c r="V791" s="2"/>
      <c r="W791" s="16"/>
      <c r="X791" s="16"/>
      <c r="Y791" s="16"/>
      <c r="Z791" s="16"/>
      <c r="AA791" s="16"/>
      <c r="AB791" s="16"/>
      <c r="AC791" s="16"/>
      <c r="AD791" s="16"/>
      <c r="AE791" s="16"/>
      <c r="AF791" s="16"/>
      <c r="AG791" s="16"/>
      <c r="AH791" s="16"/>
      <c r="AI791" s="16"/>
    </row>
    <row r="792" spans="1:35" x14ac:dyDescent="0.2">
      <c r="A792" s="5">
        <v>2022</v>
      </c>
      <c r="B792" s="2" t="s">
        <v>746</v>
      </c>
      <c r="C792" s="2" t="s">
        <v>728</v>
      </c>
      <c r="D792" s="2" t="s">
        <v>676</v>
      </c>
      <c r="E792" s="2">
        <v>8257524</v>
      </c>
      <c r="S792" s="2"/>
      <c r="T792" s="2"/>
      <c r="U792" s="2"/>
      <c r="V792" s="2"/>
      <c r="W792" s="16"/>
      <c r="X792" s="16"/>
      <c r="Y792" s="16"/>
      <c r="Z792" s="16"/>
      <c r="AA792" s="16"/>
      <c r="AB792" s="16"/>
      <c r="AC792" s="16"/>
      <c r="AD792" s="16"/>
      <c r="AE792" s="16"/>
      <c r="AF792" s="16"/>
      <c r="AG792" s="16"/>
      <c r="AH792" s="16"/>
      <c r="AI792" s="16"/>
    </row>
    <row r="793" spans="1:35" x14ac:dyDescent="0.2">
      <c r="A793" s="5">
        <v>2022</v>
      </c>
      <c r="B793" s="2" t="s">
        <v>746</v>
      </c>
      <c r="C793" s="2" t="s">
        <v>398</v>
      </c>
      <c r="D793" s="2" t="s">
        <v>676</v>
      </c>
      <c r="S793" s="2"/>
      <c r="T793" s="2"/>
      <c r="U793" s="2"/>
      <c r="V793" s="2"/>
      <c r="W793" s="16"/>
      <c r="X793" s="16"/>
      <c r="Y793" s="16"/>
      <c r="Z793" s="16"/>
      <c r="AA793" s="16"/>
      <c r="AB793" s="16"/>
      <c r="AC793" s="16"/>
      <c r="AD793" s="16"/>
      <c r="AE793" s="16"/>
      <c r="AF793" s="16"/>
      <c r="AG793" s="16"/>
      <c r="AH793" s="16"/>
      <c r="AI793" s="16"/>
    </row>
    <row r="794" spans="1:35" x14ac:dyDescent="0.2">
      <c r="A794" s="5">
        <v>2022</v>
      </c>
      <c r="B794" s="2" t="s">
        <v>746</v>
      </c>
      <c r="C794" s="2" t="s">
        <v>729</v>
      </c>
      <c r="D794" s="2" t="s">
        <v>676</v>
      </c>
      <c r="E794" s="2">
        <v>21740275</v>
      </c>
      <c r="F794" s="2">
        <v>5439639</v>
      </c>
      <c r="S794" s="2"/>
      <c r="T794" s="2"/>
      <c r="U794" s="2"/>
      <c r="V794" s="2"/>
      <c r="W794" s="16"/>
      <c r="X794" s="16"/>
      <c r="Y794" s="16"/>
      <c r="Z794" s="16"/>
      <c r="AA794" s="16"/>
      <c r="AB794" s="16"/>
      <c r="AC794" s="16"/>
      <c r="AD794" s="16"/>
      <c r="AE794" s="16"/>
      <c r="AF794" s="16"/>
      <c r="AG794" s="16"/>
      <c r="AH794" s="16"/>
      <c r="AI794" s="16"/>
    </row>
    <row r="795" spans="1:35" x14ac:dyDescent="0.2">
      <c r="A795" s="5">
        <v>2022</v>
      </c>
      <c r="B795" s="2" t="s">
        <v>746</v>
      </c>
      <c r="C795" s="2" t="s">
        <v>730</v>
      </c>
      <c r="D795" s="2" t="s">
        <v>676</v>
      </c>
      <c r="F795" s="2">
        <v>4714619</v>
      </c>
      <c r="S795" s="2"/>
      <c r="T795" s="2"/>
      <c r="U795" s="2"/>
      <c r="V795" s="2"/>
      <c r="W795" s="16"/>
      <c r="X795" s="16"/>
      <c r="Y795" s="16"/>
      <c r="Z795" s="16"/>
      <c r="AA795" s="16"/>
      <c r="AB795" s="16"/>
      <c r="AC795" s="16"/>
      <c r="AD795" s="16"/>
      <c r="AE795" s="16"/>
      <c r="AF795" s="16"/>
      <c r="AG795" s="16"/>
      <c r="AH795" s="16"/>
      <c r="AI795" s="16"/>
    </row>
    <row r="796" spans="1:35" x14ac:dyDescent="0.2">
      <c r="A796" s="5">
        <v>2022</v>
      </c>
      <c r="B796" s="2" t="s">
        <v>746</v>
      </c>
      <c r="C796" s="2" t="s">
        <v>401</v>
      </c>
      <c r="D796" s="2" t="s">
        <v>676</v>
      </c>
      <c r="E796" s="2">
        <v>22907436</v>
      </c>
      <c r="S796" s="2"/>
      <c r="T796" s="2"/>
      <c r="U796" s="2"/>
      <c r="V796" s="2"/>
      <c r="W796" s="16"/>
      <c r="X796" s="16"/>
      <c r="Y796" s="16"/>
      <c r="Z796" s="16"/>
      <c r="AA796" s="16"/>
      <c r="AB796" s="16"/>
      <c r="AC796" s="16"/>
      <c r="AD796" s="16"/>
      <c r="AE796" s="16"/>
      <c r="AF796" s="16"/>
      <c r="AG796" s="16"/>
      <c r="AH796" s="16"/>
      <c r="AI796" s="16"/>
    </row>
    <row r="797" spans="1:35" x14ac:dyDescent="0.2">
      <c r="A797" s="5">
        <v>2022</v>
      </c>
      <c r="B797" s="2" t="s">
        <v>746</v>
      </c>
      <c r="C797" s="2" t="s">
        <v>731</v>
      </c>
      <c r="D797" s="2" t="s">
        <v>676</v>
      </c>
      <c r="E797" s="2">
        <v>24243383</v>
      </c>
      <c r="S797" s="2"/>
      <c r="T797" s="2"/>
      <c r="U797" s="2"/>
      <c r="V797" s="2"/>
      <c r="W797" s="16"/>
      <c r="X797" s="16"/>
      <c r="Y797" s="16"/>
      <c r="Z797" s="16"/>
      <c r="AA797" s="16"/>
      <c r="AB797" s="16"/>
      <c r="AC797" s="16"/>
      <c r="AD797" s="16"/>
      <c r="AE797" s="16"/>
      <c r="AF797" s="16"/>
      <c r="AG797" s="16"/>
      <c r="AH797" s="16"/>
      <c r="AI797" s="16"/>
    </row>
    <row r="798" spans="1:35" x14ac:dyDescent="0.2">
      <c r="A798" s="5">
        <v>2022</v>
      </c>
      <c r="B798" s="2" t="s">
        <v>746</v>
      </c>
      <c r="C798" s="2" t="s">
        <v>732</v>
      </c>
      <c r="D798" s="2" t="s">
        <v>676</v>
      </c>
      <c r="E798" s="2">
        <v>8604250</v>
      </c>
      <c r="F798" s="2">
        <v>8545147</v>
      </c>
      <c r="S798" s="2"/>
      <c r="T798" s="2"/>
      <c r="U798" s="2"/>
      <c r="V798" s="2"/>
      <c r="W798" s="16"/>
      <c r="X798" s="16"/>
      <c r="Y798" s="16"/>
      <c r="Z798" s="16"/>
      <c r="AA798" s="16"/>
      <c r="AB798" s="16"/>
      <c r="AC798" s="16"/>
      <c r="AD798" s="16"/>
      <c r="AE798" s="16"/>
      <c r="AF798" s="16"/>
      <c r="AG798" s="16"/>
      <c r="AH798" s="16"/>
      <c r="AI798" s="16"/>
    </row>
    <row r="799" spans="1:35" x14ac:dyDescent="0.2">
      <c r="A799" s="5">
        <v>2022</v>
      </c>
      <c r="B799" s="2" t="s">
        <v>746</v>
      </c>
      <c r="C799" s="2" t="s">
        <v>733</v>
      </c>
      <c r="D799" s="2" t="s">
        <v>676</v>
      </c>
      <c r="E799" s="2">
        <v>9798917</v>
      </c>
      <c r="S799" s="2"/>
      <c r="T799" s="2"/>
      <c r="U799" s="2"/>
      <c r="V799" s="2"/>
      <c r="W799" s="16"/>
      <c r="X799" s="16"/>
      <c r="Y799" s="16"/>
      <c r="Z799" s="16"/>
      <c r="AA799" s="16"/>
      <c r="AB799" s="16"/>
      <c r="AC799" s="16"/>
      <c r="AD799" s="16"/>
      <c r="AE799" s="16"/>
      <c r="AF799" s="16"/>
      <c r="AG799" s="16"/>
      <c r="AH799" s="16"/>
      <c r="AI799" s="16"/>
    </row>
    <row r="800" spans="1:35" x14ac:dyDescent="0.2">
      <c r="A800" s="5">
        <v>2022</v>
      </c>
      <c r="B800" s="2" t="s">
        <v>746</v>
      </c>
      <c r="C800" s="2" t="s">
        <v>734</v>
      </c>
      <c r="D800" s="2" t="s">
        <v>676</v>
      </c>
      <c r="E800" s="2">
        <v>9851045</v>
      </c>
      <c r="S800" s="2"/>
      <c r="T800" s="2"/>
      <c r="U800" s="2"/>
      <c r="V800" s="2"/>
      <c r="W800" s="16"/>
      <c r="X800" s="16"/>
      <c r="Y800" s="16"/>
      <c r="Z800" s="16"/>
      <c r="AA800" s="16"/>
      <c r="AB800" s="16"/>
      <c r="AC800" s="16"/>
      <c r="AD800" s="16"/>
      <c r="AE800" s="16"/>
      <c r="AF800" s="16"/>
      <c r="AG800" s="16"/>
      <c r="AH800" s="16"/>
      <c r="AI800" s="16"/>
    </row>
    <row r="801" spans="1:35" x14ac:dyDescent="0.2">
      <c r="A801" s="5">
        <v>2022</v>
      </c>
      <c r="B801" s="2" t="s">
        <v>626</v>
      </c>
      <c r="C801" s="2" t="s">
        <v>735</v>
      </c>
      <c r="D801" s="2" t="s">
        <v>676</v>
      </c>
      <c r="E801" s="2">
        <v>6186889</v>
      </c>
      <c r="F801" s="2">
        <v>1750000</v>
      </c>
      <c r="S801" s="2"/>
      <c r="T801" s="2"/>
      <c r="U801" s="2"/>
      <c r="V801" s="2"/>
      <c r="W801" s="16"/>
      <c r="X801" s="16"/>
      <c r="Y801" s="16"/>
      <c r="Z801" s="16"/>
      <c r="AA801" s="16"/>
      <c r="AB801" s="16"/>
      <c r="AC801" s="16"/>
      <c r="AD801" s="16"/>
      <c r="AE801" s="16"/>
      <c r="AF801" s="16"/>
      <c r="AG801" s="16"/>
      <c r="AH801" s="16"/>
      <c r="AI801" s="16"/>
    </row>
    <row r="802" spans="1:35" x14ac:dyDescent="0.2">
      <c r="A802" s="5">
        <v>2022</v>
      </c>
      <c r="B802" s="2" t="s">
        <v>626</v>
      </c>
      <c r="C802" s="2" t="s">
        <v>736</v>
      </c>
      <c r="D802" s="2" t="s">
        <v>676</v>
      </c>
      <c r="E802" s="2">
        <v>12659662</v>
      </c>
      <c r="F802" s="2">
        <v>65494641</v>
      </c>
      <c r="S802" s="2"/>
      <c r="T802" s="2"/>
      <c r="U802" s="2"/>
      <c r="V802" s="2"/>
      <c r="W802" s="16"/>
      <c r="X802" s="16"/>
      <c r="Y802" s="16"/>
      <c r="Z802" s="16"/>
      <c r="AA802" s="16"/>
      <c r="AB802" s="16"/>
      <c r="AC802" s="16"/>
      <c r="AD802" s="16"/>
      <c r="AE802" s="16"/>
      <c r="AF802" s="16"/>
      <c r="AG802" s="16"/>
      <c r="AH802" s="16"/>
      <c r="AI802" s="16"/>
    </row>
    <row r="803" spans="1:35" x14ac:dyDescent="0.2">
      <c r="A803" s="5">
        <v>2022</v>
      </c>
      <c r="B803" s="2" t="s">
        <v>626</v>
      </c>
      <c r="C803" s="2" t="s">
        <v>737</v>
      </c>
      <c r="D803" s="2" t="s">
        <v>676</v>
      </c>
      <c r="E803" s="2">
        <v>31565071</v>
      </c>
      <c r="F803" s="2">
        <v>67167218</v>
      </c>
      <c r="S803" s="2"/>
      <c r="T803" s="2"/>
      <c r="U803" s="2"/>
      <c r="V803" s="2"/>
      <c r="W803" s="16"/>
      <c r="X803" s="16"/>
      <c r="Y803" s="16"/>
      <c r="Z803" s="16"/>
      <c r="AA803" s="16"/>
      <c r="AB803" s="16"/>
      <c r="AC803" s="16"/>
      <c r="AD803" s="16"/>
      <c r="AE803" s="16"/>
      <c r="AF803" s="16"/>
      <c r="AG803" s="16"/>
      <c r="AH803" s="16"/>
      <c r="AI803" s="16"/>
    </row>
    <row r="804" spans="1:35" x14ac:dyDescent="0.2">
      <c r="A804" s="5">
        <v>2022</v>
      </c>
      <c r="B804" s="2" t="s">
        <v>626</v>
      </c>
      <c r="C804" s="2" t="s">
        <v>630</v>
      </c>
      <c r="D804" s="2" t="s">
        <v>676</v>
      </c>
      <c r="S804" s="2"/>
      <c r="T804" s="2"/>
      <c r="U804" s="2"/>
      <c r="V804" s="2"/>
      <c r="W804" s="16"/>
      <c r="X804" s="16"/>
      <c r="Y804" s="16"/>
      <c r="Z804" s="16"/>
      <c r="AA804" s="16"/>
      <c r="AB804" s="16"/>
      <c r="AC804" s="16"/>
      <c r="AD804" s="16"/>
      <c r="AE804" s="16"/>
      <c r="AF804" s="16"/>
      <c r="AG804" s="16"/>
      <c r="AH804" s="16"/>
      <c r="AI804" s="16"/>
    </row>
    <row r="805" spans="1:35" x14ac:dyDescent="0.2">
      <c r="A805" s="5">
        <v>2022</v>
      </c>
      <c r="B805" s="2" t="s">
        <v>626</v>
      </c>
      <c r="C805" s="2" t="s">
        <v>738</v>
      </c>
      <c r="D805" s="2" t="s">
        <v>676</v>
      </c>
      <c r="E805" s="2">
        <v>6034653</v>
      </c>
      <c r="F805" s="2">
        <v>41251188</v>
      </c>
      <c r="S805" s="2"/>
      <c r="T805" s="2"/>
      <c r="U805" s="2"/>
      <c r="V805" s="2"/>
      <c r="W805" s="16"/>
      <c r="X805" s="16"/>
      <c r="Y805" s="16"/>
      <c r="Z805" s="16"/>
      <c r="AA805" s="16"/>
      <c r="AB805" s="16"/>
      <c r="AC805" s="16"/>
      <c r="AD805" s="16"/>
      <c r="AE805" s="16"/>
      <c r="AF805" s="16"/>
      <c r="AG805" s="16"/>
      <c r="AH805" s="16"/>
      <c r="AI805" s="16"/>
    </row>
    <row r="806" spans="1:35" x14ac:dyDescent="0.2">
      <c r="A806" s="5">
        <v>2022</v>
      </c>
      <c r="B806" s="2" t="s">
        <v>626</v>
      </c>
      <c r="C806" s="2" t="s">
        <v>739</v>
      </c>
      <c r="D806" s="2" t="s">
        <v>676</v>
      </c>
      <c r="E806" s="2">
        <v>6743539</v>
      </c>
      <c r="F806" s="2">
        <v>22996383</v>
      </c>
      <c r="S806" s="2"/>
      <c r="T806" s="2"/>
      <c r="U806" s="2"/>
      <c r="V806" s="2"/>
      <c r="W806" s="16"/>
      <c r="X806" s="16"/>
      <c r="Y806" s="16"/>
      <c r="Z806" s="16"/>
      <c r="AA806" s="16"/>
      <c r="AB806" s="16"/>
      <c r="AC806" s="16"/>
      <c r="AD806" s="16"/>
      <c r="AE806" s="16"/>
      <c r="AF806" s="16"/>
      <c r="AG806" s="16"/>
      <c r="AH806" s="16"/>
      <c r="AI806" s="16"/>
    </row>
    <row r="807" spans="1:35" x14ac:dyDescent="0.2">
      <c r="A807" s="5">
        <v>2022</v>
      </c>
      <c r="B807" s="2" t="s">
        <v>626</v>
      </c>
      <c r="C807" s="2" t="s">
        <v>740</v>
      </c>
      <c r="D807" s="2" t="s">
        <v>676</v>
      </c>
      <c r="E807" s="2">
        <v>22221480</v>
      </c>
      <c r="F807" s="2">
        <v>48369452</v>
      </c>
      <c r="S807" s="2"/>
      <c r="T807" s="2"/>
      <c r="U807" s="2"/>
      <c r="V807" s="2"/>
      <c r="W807" s="16"/>
      <c r="X807" s="16"/>
      <c r="Y807" s="16"/>
      <c r="Z807" s="16"/>
      <c r="AA807" s="16"/>
      <c r="AB807" s="16"/>
      <c r="AC807" s="16"/>
      <c r="AD807" s="16"/>
      <c r="AE807" s="16"/>
      <c r="AF807" s="16"/>
      <c r="AG807" s="16"/>
      <c r="AH807" s="16"/>
      <c r="AI807" s="16"/>
    </row>
    <row r="808" spans="1:35" x14ac:dyDescent="0.2">
      <c r="A808" s="5">
        <v>2022</v>
      </c>
      <c r="B808" s="2" t="s">
        <v>626</v>
      </c>
      <c r="C808" s="2" t="s">
        <v>741</v>
      </c>
      <c r="D808" s="2" t="s">
        <v>676</v>
      </c>
      <c r="F808" s="2">
        <v>50797348</v>
      </c>
      <c r="S808" s="2"/>
      <c r="T808" s="2"/>
      <c r="U808" s="2"/>
      <c r="V808" s="2"/>
      <c r="W808" s="16"/>
      <c r="X808" s="16"/>
      <c r="Y808" s="16"/>
      <c r="Z808" s="16"/>
      <c r="AA808" s="16"/>
      <c r="AB808" s="16"/>
      <c r="AC808" s="16"/>
      <c r="AD808" s="16"/>
      <c r="AE808" s="16"/>
      <c r="AF808" s="16"/>
      <c r="AG808" s="16"/>
      <c r="AH808" s="16"/>
      <c r="AI808" s="16"/>
    </row>
    <row r="809" spans="1:35" x14ac:dyDescent="0.2">
      <c r="A809" s="5">
        <v>2022</v>
      </c>
      <c r="B809" s="2" t="s">
        <v>626</v>
      </c>
      <c r="C809" s="2" t="s">
        <v>742</v>
      </c>
      <c r="D809" s="2" t="s">
        <v>676</v>
      </c>
      <c r="E809" s="2">
        <v>5831008</v>
      </c>
      <c r="F809" s="2">
        <v>10611924</v>
      </c>
      <c r="S809" s="2"/>
      <c r="T809" s="2"/>
      <c r="U809" s="2"/>
      <c r="V809" s="2"/>
      <c r="W809" s="16"/>
      <c r="X809" s="16"/>
      <c r="Y809" s="16"/>
      <c r="Z809" s="16"/>
      <c r="AA809" s="16"/>
      <c r="AB809" s="16"/>
      <c r="AC809" s="16"/>
      <c r="AD809" s="16"/>
      <c r="AE809" s="16"/>
      <c r="AF809" s="16"/>
      <c r="AG809" s="16"/>
      <c r="AH809" s="16"/>
      <c r="AI809" s="16"/>
    </row>
    <row r="810" spans="1:35" x14ac:dyDescent="0.2">
      <c r="A810" s="5">
        <v>2022</v>
      </c>
      <c r="B810" s="2" t="s">
        <v>626</v>
      </c>
      <c r="C810" s="2" t="s">
        <v>743</v>
      </c>
      <c r="D810" s="2" t="s">
        <v>676</v>
      </c>
      <c r="E810" s="2">
        <v>27862823</v>
      </c>
      <c r="F810" s="2">
        <v>40391037</v>
      </c>
      <c r="S810" s="2"/>
      <c r="T810" s="2"/>
      <c r="U810" s="2"/>
      <c r="V810" s="2"/>
      <c r="W810" s="16"/>
      <c r="X810" s="16"/>
      <c r="Y810" s="16"/>
      <c r="Z810" s="16"/>
      <c r="AA810" s="16"/>
      <c r="AB810" s="16"/>
      <c r="AC810" s="16"/>
      <c r="AD810" s="16"/>
      <c r="AE810" s="16"/>
      <c r="AF810" s="16"/>
      <c r="AG810" s="16"/>
      <c r="AH810" s="16"/>
      <c r="AI810" s="16"/>
    </row>
    <row r="811" spans="1:35" x14ac:dyDescent="0.2">
      <c r="A811" s="5">
        <v>2022</v>
      </c>
      <c r="B811" s="2" t="s">
        <v>626</v>
      </c>
      <c r="C811" s="2" t="s">
        <v>744</v>
      </c>
      <c r="D811" s="2" t="s">
        <v>676</v>
      </c>
      <c r="E811" s="2">
        <v>9523945</v>
      </c>
      <c r="F811" s="2">
        <v>28002146</v>
      </c>
      <c r="S811" s="2"/>
      <c r="T811" s="2"/>
      <c r="U811" s="2"/>
      <c r="V811" s="2"/>
      <c r="W811" s="16"/>
      <c r="X811" s="16"/>
      <c r="Y811" s="16"/>
      <c r="Z811" s="16"/>
      <c r="AA811" s="16"/>
      <c r="AB811" s="16"/>
      <c r="AC811" s="16"/>
      <c r="AD811" s="16"/>
      <c r="AE811" s="16"/>
      <c r="AF811" s="16"/>
      <c r="AG811" s="16"/>
      <c r="AH811" s="16"/>
      <c r="AI811" s="16"/>
    </row>
    <row r="812" spans="1:35" x14ac:dyDescent="0.2">
      <c r="A812" s="5">
        <v>2022</v>
      </c>
      <c r="B812" s="2" t="s">
        <v>626</v>
      </c>
      <c r="C812" s="2" t="s">
        <v>745</v>
      </c>
      <c r="D812" s="2" t="s">
        <v>676</v>
      </c>
      <c r="E812" s="2">
        <v>6507849</v>
      </c>
      <c r="F812" s="2">
        <v>22565191</v>
      </c>
      <c r="S812" s="2"/>
      <c r="T812" s="2"/>
      <c r="U812" s="2"/>
      <c r="V812" s="2"/>
      <c r="W812" s="16"/>
      <c r="X812" s="16"/>
      <c r="Y812" s="16"/>
      <c r="Z812" s="16"/>
      <c r="AA812" s="16"/>
      <c r="AB812" s="16"/>
      <c r="AC812" s="16"/>
      <c r="AD812" s="16"/>
      <c r="AE812" s="16"/>
      <c r="AF812" s="16"/>
      <c r="AG812" s="16"/>
      <c r="AH812" s="16"/>
      <c r="AI812" s="16"/>
    </row>
    <row r="813" spans="1:35" x14ac:dyDescent="0.2">
      <c r="A813" s="5">
        <v>2022</v>
      </c>
      <c r="B813" s="2" t="s">
        <v>626</v>
      </c>
      <c r="C813" s="2" t="s">
        <v>748</v>
      </c>
      <c r="D813" s="2" t="s">
        <v>676</v>
      </c>
      <c r="E813" s="2">
        <v>21134735</v>
      </c>
      <c r="F813" s="2">
        <v>42861476</v>
      </c>
      <c r="S813" s="2"/>
      <c r="T813" s="2"/>
      <c r="U813" s="2"/>
      <c r="V813" s="2"/>
      <c r="W813" s="16"/>
      <c r="X813" s="16"/>
      <c r="Y813" s="16"/>
      <c r="Z813" s="16"/>
      <c r="AA813" s="16"/>
      <c r="AB813" s="16"/>
      <c r="AC813" s="16"/>
      <c r="AD813" s="16"/>
      <c r="AE813" s="16"/>
      <c r="AF813" s="16"/>
      <c r="AG813" s="16"/>
      <c r="AH813" s="16"/>
      <c r="AI813" s="16"/>
    </row>
    <row r="814" spans="1:35" x14ac:dyDescent="0.2">
      <c r="A814" s="5">
        <v>2022</v>
      </c>
      <c r="B814" s="2" t="s">
        <v>746</v>
      </c>
      <c r="C814" s="2" t="s">
        <v>725</v>
      </c>
      <c r="D814" s="2" t="s">
        <v>677</v>
      </c>
      <c r="F814" s="2">
        <v>6052374</v>
      </c>
      <c r="H814" s="2">
        <v>166500</v>
      </c>
      <c r="S814" s="2"/>
      <c r="T814" s="2"/>
      <c r="U814" s="2"/>
      <c r="V814" s="2"/>
      <c r="W814" s="16"/>
      <c r="X814" s="16"/>
      <c r="Y814" s="16"/>
      <c r="Z814" s="16"/>
      <c r="AA814" s="16"/>
      <c r="AB814" s="16"/>
      <c r="AC814" s="16"/>
      <c r="AD814" s="16"/>
      <c r="AE814" s="16"/>
      <c r="AF814" s="16"/>
      <c r="AG814" s="16"/>
      <c r="AH814" s="16"/>
      <c r="AI814" s="16"/>
    </row>
    <row r="815" spans="1:35" x14ac:dyDescent="0.2">
      <c r="A815" s="5">
        <v>2022</v>
      </c>
      <c r="B815" s="2" t="s">
        <v>746</v>
      </c>
      <c r="C815" s="2" t="s">
        <v>726</v>
      </c>
      <c r="D815" s="2" t="s">
        <v>677</v>
      </c>
      <c r="F815" s="2">
        <v>4913305</v>
      </c>
      <c r="H815" s="2">
        <v>687500</v>
      </c>
      <c r="S815" s="2"/>
      <c r="T815" s="2"/>
      <c r="U815" s="2"/>
      <c r="V815" s="2"/>
      <c r="W815" s="16"/>
      <c r="X815" s="16"/>
      <c r="Y815" s="16"/>
      <c r="Z815" s="16"/>
      <c r="AA815" s="16"/>
      <c r="AB815" s="16"/>
      <c r="AC815" s="16"/>
      <c r="AD815" s="16"/>
      <c r="AE815" s="16"/>
      <c r="AF815" s="16"/>
      <c r="AG815" s="16"/>
      <c r="AH815" s="16"/>
      <c r="AI815" s="16"/>
    </row>
    <row r="816" spans="1:35" x14ac:dyDescent="0.2">
      <c r="A816" s="5">
        <v>2022</v>
      </c>
      <c r="B816" s="2" t="s">
        <v>746</v>
      </c>
      <c r="C816" s="2" t="s">
        <v>727</v>
      </c>
      <c r="D816" s="2" t="s">
        <v>677</v>
      </c>
      <c r="F816" s="2">
        <v>3630319</v>
      </c>
      <c r="H816" s="2">
        <v>774900</v>
      </c>
      <c r="S816" s="2"/>
      <c r="T816" s="2"/>
      <c r="U816" s="2"/>
      <c r="V816" s="2"/>
      <c r="W816" s="16"/>
      <c r="X816" s="16"/>
      <c r="Y816" s="16"/>
      <c r="Z816" s="16"/>
      <c r="AA816" s="16"/>
      <c r="AB816" s="16"/>
      <c r="AC816" s="16"/>
      <c r="AD816" s="16"/>
      <c r="AE816" s="16"/>
      <c r="AF816" s="16"/>
      <c r="AG816" s="16"/>
      <c r="AH816" s="16"/>
      <c r="AI816" s="16"/>
    </row>
    <row r="817" spans="1:35" x14ac:dyDescent="0.2">
      <c r="A817" s="5">
        <v>2022</v>
      </c>
      <c r="B817" s="2" t="s">
        <v>746</v>
      </c>
      <c r="C817" s="2" t="s">
        <v>394</v>
      </c>
      <c r="D817" s="2" t="s">
        <v>677</v>
      </c>
      <c r="F817" s="2">
        <v>2909144</v>
      </c>
      <c r="H817" s="2">
        <v>356800</v>
      </c>
      <c r="S817" s="2"/>
      <c r="T817" s="2"/>
      <c r="U817" s="2"/>
      <c r="V817" s="2"/>
      <c r="W817" s="16"/>
      <c r="X817" s="16"/>
      <c r="Y817" s="16"/>
      <c r="Z817" s="16"/>
      <c r="AA817" s="16"/>
      <c r="AB817" s="16"/>
      <c r="AC817" s="16"/>
      <c r="AD817" s="16"/>
      <c r="AE817" s="16"/>
      <c r="AF817" s="16"/>
      <c r="AG817" s="16"/>
      <c r="AH817" s="16"/>
      <c r="AI817" s="16"/>
    </row>
    <row r="818" spans="1:35" x14ac:dyDescent="0.2">
      <c r="A818" s="5">
        <v>2022</v>
      </c>
      <c r="B818" s="2" t="s">
        <v>746</v>
      </c>
      <c r="C818" s="2" t="s">
        <v>395</v>
      </c>
      <c r="D818" s="2" t="s">
        <v>677</v>
      </c>
      <c r="H818" s="2">
        <v>342600</v>
      </c>
      <c r="S818" s="2"/>
      <c r="T818" s="2"/>
      <c r="U818" s="2"/>
      <c r="V818" s="2"/>
      <c r="W818" s="16"/>
      <c r="X818" s="16"/>
      <c r="Y818" s="16"/>
      <c r="Z818" s="16"/>
      <c r="AA818" s="16"/>
      <c r="AB818" s="16"/>
      <c r="AC818" s="16"/>
      <c r="AD818" s="16"/>
      <c r="AE818" s="16"/>
      <c r="AF818" s="16"/>
      <c r="AG818" s="16"/>
      <c r="AH818" s="16"/>
      <c r="AI818" s="16"/>
    </row>
    <row r="819" spans="1:35" x14ac:dyDescent="0.2">
      <c r="A819" s="5">
        <v>2022</v>
      </c>
      <c r="B819" s="2" t="s">
        <v>746</v>
      </c>
      <c r="C819" s="2" t="s">
        <v>747</v>
      </c>
      <c r="D819" s="2" t="s">
        <v>677</v>
      </c>
      <c r="F819" s="2">
        <v>5885752</v>
      </c>
      <c r="H819" s="2">
        <v>427800</v>
      </c>
      <c r="S819" s="2"/>
      <c r="T819" s="2"/>
      <c r="U819" s="2"/>
      <c r="V819" s="2"/>
      <c r="W819" s="16"/>
      <c r="X819" s="16"/>
      <c r="Y819" s="16"/>
      <c r="Z819" s="16"/>
      <c r="AA819" s="16"/>
      <c r="AB819" s="16"/>
      <c r="AC819" s="16"/>
      <c r="AD819" s="16"/>
      <c r="AE819" s="16"/>
      <c r="AF819" s="16"/>
      <c r="AG819" s="16"/>
      <c r="AH819" s="16"/>
      <c r="AI819" s="16"/>
    </row>
    <row r="820" spans="1:35" x14ac:dyDescent="0.2">
      <c r="A820" s="5">
        <v>2022</v>
      </c>
      <c r="B820" s="2" t="s">
        <v>746</v>
      </c>
      <c r="C820" s="2" t="s">
        <v>728</v>
      </c>
      <c r="D820" s="2" t="s">
        <v>677</v>
      </c>
      <c r="H820" s="2">
        <v>480700</v>
      </c>
      <c r="S820" s="2"/>
      <c r="T820" s="2"/>
      <c r="U820" s="2"/>
      <c r="V820" s="2"/>
      <c r="W820" s="16"/>
      <c r="X820" s="16"/>
      <c r="Y820" s="16"/>
      <c r="Z820" s="16"/>
      <c r="AA820" s="16"/>
      <c r="AB820" s="16"/>
      <c r="AC820" s="16"/>
      <c r="AD820" s="16"/>
      <c r="AE820" s="16"/>
      <c r="AF820" s="16"/>
      <c r="AG820" s="16"/>
      <c r="AH820" s="16"/>
      <c r="AI820" s="16"/>
    </row>
    <row r="821" spans="1:35" x14ac:dyDescent="0.2">
      <c r="A821" s="5">
        <v>2022</v>
      </c>
      <c r="B821" s="2" t="s">
        <v>746</v>
      </c>
      <c r="C821" s="2" t="s">
        <v>398</v>
      </c>
      <c r="D821" s="2" t="s">
        <v>677</v>
      </c>
      <c r="H821" s="2">
        <v>335500</v>
      </c>
      <c r="S821" s="2"/>
      <c r="T821" s="2"/>
      <c r="U821" s="2"/>
      <c r="V821" s="2"/>
      <c r="W821" s="16"/>
      <c r="X821" s="16"/>
      <c r="Y821" s="16"/>
      <c r="Z821" s="16"/>
      <c r="AA821" s="16"/>
      <c r="AB821" s="16"/>
      <c r="AC821" s="16"/>
      <c r="AD821" s="16"/>
      <c r="AE821" s="16"/>
      <c r="AF821" s="16"/>
      <c r="AG821" s="16"/>
      <c r="AH821" s="16"/>
      <c r="AI821" s="16"/>
    </row>
    <row r="822" spans="1:35" x14ac:dyDescent="0.2">
      <c r="A822" s="5">
        <v>2022</v>
      </c>
      <c r="B822" s="2" t="s">
        <v>746</v>
      </c>
      <c r="C822" s="2" t="s">
        <v>729</v>
      </c>
      <c r="D822" s="2" t="s">
        <v>677</v>
      </c>
      <c r="F822" s="2">
        <v>10024284</v>
      </c>
      <c r="H822" s="2">
        <v>221000</v>
      </c>
      <c r="S822" s="2"/>
      <c r="T822" s="2"/>
      <c r="U822" s="2"/>
      <c r="V822" s="2"/>
      <c r="W822" s="16"/>
      <c r="X822" s="16"/>
      <c r="Y822" s="16"/>
      <c r="Z822" s="16"/>
      <c r="AA822" s="16"/>
      <c r="AB822" s="16"/>
      <c r="AC822" s="16"/>
      <c r="AD822" s="16"/>
      <c r="AE822" s="16"/>
      <c r="AF822" s="16"/>
      <c r="AG822" s="16"/>
      <c r="AH822" s="16"/>
      <c r="AI822" s="16"/>
    </row>
    <row r="823" spans="1:35" x14ac:dyDescent="0.2">
      <c r="A823" s="5">
        <v>2022</v>
      </c>
      <c r="B823" s="2" t="s">
        <v>746</v>
      </c>
      <c r="C823" s="2" t="s">
        <v>730</v>
      </c>
      <c r="D823" s="2" t="s">
        <v>677</v>
      </c>
      <c r="H823" s="2">
        <v>371000</v>
      </c>
      <c r="S823" s="2"/>
      <c r="T823" s="2"/>
      <c r="U823" s="2"/>
      <c r="V823" s="2"/>
      <c r="W823" s="16"/>
      <c r="X823" s="16"/>
      <c r="Y823" s="16"/>
      <c r="Z823" s="16"/>
      <c r="AA823" s="16"/>
      <c r="AB823" s="16"/>
      <c r="AC823" s="16"/>
      <c r="AD823" s="16"/>
      <c r="AE823" s="16"/>
      <c r="AF823" s="16"/>
      <c r="AG823" s="16"/>
      <c r="AH823" s="16"/>
      <c r="AI823" s="16"/>
    </row>
    <row r="824" spans="1:35" x14ac:dyDescent="0.2">
      <c r="A824" s="5">
        <v>2022</v>
      </c>
      <c r="B824" s="2" t="s">
        <v>746</v>
      </c>
      <c r="C824" s="2" t="s">
        <v>401</v>
      </c>
      <c r="D824" s="2" t="s">
        <v>677</v>
      </c>
      <c r="H824" s="2">
        <v>388400</v>
      </c>
      <c r="S824" s="2"/>
      <c r="T824" s="2"/>
      <c r="U824" s="2"/>
      <c r="V824" s="2"/>
      <c r="W824" s="16"/>
      <c r="X824" s="16"/>
      <c r="Y824" s="16"/>
      <c r="Z824" s="16"/>
      <c r="AA824" s="16"/>
      <c r="AB824" s="16"/>
      <c r="AC824" s="16"/>
      <c r="AD824" s="16"/>
      <c r="AE824" s="16"/>
      <c r="AF824" s="16"/>
      <c r="AG824" s="16"/>
      <c r="AH824" s="16"/>
      <c r="AI824" s="16"/>
    </row>
    <row r="825" spans="1:35" x14ac:dyDescent="0.2">
      <c r="A825" s="5">
        <v>2022</v>
      </c>
      <c r="B825" s="2" t="s">
        <v>746</v>
      </c>
      <c r="C825" s="2" t="s">
        <v>731</v>
      </c>
      <c r="D825" s="2" t="s">
        <v>677</v>
      </c>
      <c r="H825" s="2">
        <v>152600</v>
      </c>
      <c r="S825" s="2"/>
      <c r="T825" s="2"/>
      <c r="U825" s="2"/>
      <c r="V825" s="2"/>
      <c r="W825" s="16"/>
      <c r="X825" s="16"/>
      <c r="Y825" s="16"/>
      <c r="Z825" s="16"/>
      <c r="AA825" s="16"/>
      <c r="AB825" s="16"/>
      <c r="AC825" s="16"/>
      <c r="AD825" s="16"/>
      <c r="AE825" s="16"/>
      <c r="AF825" s="16"/>
      <c r="AG825" s="16"/>
      <c r="AH825" s="16"/>
      <c r="AI825" s="16"/>
    </row>
    <row r="826" spans="1:35" x14ac:dyDescent="0.2">
      <c r="A826" s="5">
        <v>2022</v>
      </c>
      <c r="B826" s="2" t="s">
        <v>746</v>
      </c>
      <c r="C826" s="2" t="s">
        <v>732</v>
      </c>
      <c r="D826" s="2" t="s">
        <v>677</v>
      </c>
      <c r="F826" s="2">
        <v>9087150</v>
      </c>
      <c r="H826" s="2">
        <v>435200</v>
      </c>
      <c r="S826" s="2"/>
      <c r="T826" s="2"/>
      <c r="U826" s="2"/>
      <c r="V826" s="2"/>
      <c r="W826" s="16"/>
      <c r="X826" s="16"/>
      <c r="Y826" s="16"/>
      <c r="Z826" s="16"/>
      <c r="AA826" s="16"/>
      <c r="AB826" s="16"/>
      <c r="AC826" s="16"/>
      <c r="AD826" s="16"/>
      <c r="AE826" s="16"/>
      <c r="AF826" s="16"/>
      <c r="AG826" s="16"/>
      <c r="AH826" s="16"/>
      <c r="AI826" s="16"/>
    </row>
    <row r="827" spans="1:35" x14ac:dyDescent="0.2">
      <c r="A827" s="5">
        <v>2022</v>
      </c>
      <c r="B827" s="2" t="s">
        <v>746</v>
      </c>
      <c r="C827" s="2" t="s">
        <v>733</v>
      </c>
      <c r="D827" s="2" t="s">
        <v>677</v>
      </c>
      <c r="H827" s="2">
        <v>349700</v>
      </c>
      <c r="S827" s="2"/>
      <c r="T827" s="2"/>
      <c r="U827" s="2"/>
      <c r="V827" s="2"/>
      <c r="W827" s="16"/>
      <c r="X827" s="16"/>
      <c r="Y827" s="16"/>
      <c r="Z827" s="16"/>
      <c r="AA827" s="16"/>
      <c r="AB827" s="16"/>
      <c r="AC827" s="16"/>
      <c r="AD827" s="16"/>
      <c r="AE827" s="16"/>
      <c r="AF827" s="16"/>
      <c r="AG827" s="16"/>
      <c r="AH827" s="16"/>
      <c r="AI827" s="16"/>
    </row>
    <row r="828" spans="1:35" x14ac:dyDescent="0.2">
      <c r="A828" s="5">
        <v>2022</v>
      </c>
      <c r="B828" s="2" t="s">
        <v>746</v>
      </c>
      <c r="C828" s="2" t="s">
        <v>734</v>
      </c>
      <c r="D828" s="2" t="s">
        <v>677</v>
      </c>
      <c r="H828" s="2">
        <v>149700</v>
      </c>
      <c r="S828" s="2"/>
      <c r="T828" s="2"/>
      <c r="U828" s="2"/>
      <c r="V828" s="2"/>
      <c r="W828" s="16"/>
      <c r="X828" s="16"/>
      <c r="Y828" s="16"/>
      <c r="Z828" s="16"/>
      <c r="AA828" s="16"/>
      <c r="AB828" s="16"/>
      <c r="AC828" s="16"/>
      <c r="AD828" s="16"/>
      <c r="AE828" s="16"/>
      <c r="AF828" s="16"/>
      <c r="AG828" s="16"/>
      <c r="AH828" s="16"/>
      <c r="AI828" s="16"/>
    </row>
    <row r="829" spans="1:35" x14ac:dyDescent="0.2">
      <c r="A829" s="5">
        <v>2022</v>
      </c>
      <c r="B829" s="2" t="s">
        <v>626</v>
      </c>
      <c r="C829" s="2" t="s">
        <v>735</v>
      </c>
      <c r="D829" s="2" t="s">
        <v>677</v>
      </c>
      <c r="F829" s="2">
        <v>6605520</v>
      </c>
      <c r="H829" s="2">
        <v>213900</v>
      </c>
      <c r="S829" s="2"/>
      <c r="T829" s="2"/>
      <c r="U829" s="2"/>
      <c r="V829" s="2"/>
      <c r="W829" s="16"/>
      <c r="X829" s="16"/>
      <c r="Y829" s="16"/>
      <c r="Z829" s="16"/>
      <c r="AA829" s="16"/>
      <c r="AB829" s="16"/>
      <c r="AC829" s="16"/>
      <c r="AD829" s="16"/>
      <c r="AE829" s="16"/>
      <c r="AF829" s="16"/>
      <c r="AG829" s="16"/>
      <c r="AH829" s="16"/>
      <c r="AI829" s="16"/>
    </row>
    <row r="830" spans="1:35" x14ac:dyDescent="0.2">
      <c r="A830" s="5">
        <v>2022</v>
      </c>
      <c r="B830" s="2" t="s">
        <v>626</v>
      </c>
      <c r="C830" s="2" t="s">
        <v>736</v>
      </c>
      <c r="D830" s="2" t="s">
        <v>677</v>
      </c>
      <c r="F830" s="2">
        <v>6007505</v>
      </c>
      <c r="H830" s="2">
        <v>185500</v>
      </c>
      <c r="S830" s="2"/>
      <c r="T830" s="2"/>
      <c r="U830" s="2"/>
      <c r="V830" s="2"/>
      <c r="W830" s="16"/>
      <c r="X830" s="16"/>
      <c r="Y830" s="16"/>
      <c r="Z830" s="16"/>
      <c r="AA830" s="16"/>
      <c r="AB830" s="16"/>
      <c r="AC830" s="16"/>
      <c r="AD830" s="16"/>
      <c r="AE830" s="16"/>
      <c r="AF830" s="16"/>
      <c r="AG830" s="16"/>
      <c r="AH830" s="16"/>
      <c r="AI830" s="16"/>
    </row>
    <row r="831" spans="1:35" x14ac:dyDescent="0.2">
      <c r="A831" s="5">
        <v>2022</v>
      </c>
      <c r="B831" s="2" t="s">
        <v>626</v>
      </c>
      <c r="C831" s="2" t="s">
        <v>737</v>
      </c>
      <c r="D831" s="2" t="s">
        <v>677</v>
      </c>
      <c r="H831" s="2">
        <v>221000</v>
      </c>
      <c r="S831" s="2"/>
      <c r="T831" s="2"/>
      <c r="U831" s="2"/>
      <c r="V831" s="2"/>
      <c r="W831" s="16"/>
      <c r="X831" s="16"/>
      <c r="Y831" s="16"/>
      <c r="Z831" s="16"/>
      <c r="AA831" s="16"/>
      <c r="AB831" s="16"/>
      <c r="AC831" s="16"/>
      <c r="AD831" s="16"/>
      <c r="AE831" s="16"/>
      <c r="AF831" s="16"/>
      <c r="AG831" s="16"/>
      <c r="AH831" s="16"/>
      <c r="AI831" s="16"/>
    </row>
    <row r="832" spans="1:35" x14ac:dyDescent="0.2">
      <c r="A832" s="5">
        <v>2022</v>
      </c>
      <c r="B832" s="2" t="s">
        <v>626</v>
      </c>
      <c r="C832" s="2" t="s">
        <v>630</v>
      </c>
      <c r="D832" s="2" t="s">
        <v>677</v>
      </c>
      <c r="F832" s="2">
        <v>928970</v>
      </c>
      <c r="H832" s="2">
        <v>157100</v>
      </c>
      <c r="S832" s="2"/>
      <c r="T832" s="2"/>
      <c r="U832" s="2"/>
      <c r="V832" s="2"/>
      <c r="W832" s="16"/>
      <c r="X832" s="16"/>
      <c r="Y832" s="16"/>
      <c r="Z832" s="16"/>
      <c r="AA832" s="16"/>
      <c r="AB832" s="16"/>
      <c r="AC832" s="16"/>
      <c r="AD832" s="16"/>
      <c r="AE832" s="16"/>
      <c r="AF832" s="16"/>
      <c r="AG832" s="16"/>
      <c r="AH832" s="16"/>
      <c r="AI832" s="16"/>
    </row>
    <row r="833" spans="1:35" x14ac:dyDescent="0.2">
      <c r="A833" s="5">
        <v>2022</v>
      </c>
      <c r="B833" s="2" t="s">
        <v>626</v>
      </c>
      <c r="C833" s="2" t="s">
        <v>738</v>
      </c>
      <c r="D833" s="2" t="s">
        <v>677</v>
      </c>
      <c r="F833" s="2">
        <v>3839613</v>
      </c>
      <c r="H833" s="2">
        <v>164200</v>
      </c>
      <c r="S833" s="2"/>
      <c r="T833" s="2"/>
      <c r="U833" s="2"/>
      <c r="V833" s="2"/>
      <c r="W833" s="16"/>
      <c r="X833" s="16"/>
      <c r="Y833" s="16"/>
      <c r="Z833" s="16"/>
      <c r="AA833" s="16"/>
      <c r="AB833" s="16"/>
      <c r="AC833" s="16"/>
      <c r="AD833" s="16"/>
      <c r="AE833" s="16"/>
      <c r="AF833" s="16"/>
      <c r="AG833" s="16"/>
      <c r="AH833" s="16"/>
      <c r="AI833" s="16"/>
    </row>
    <row r="834" spans="1:35" x14ac:dyDescent="0.2">
      <c r="A834" s="5">
        <v>2022</v>
      </c>
      <c r="B834" s="2" t="s">
        <v>626</v>
      </c>
      <c r="C834" s="2" t="s">
        <v>739</v>
      </c>
      <c r="D834" s="2" t="s">
        <v>677</v>
      </c>
      <c r="F834" s="2">
        <v>4817381</v>
      </c>
      <c r="H834" s="2">
        <v>157100</v>
      </c>
      <c r="S834" s="2"/>
      <c r="T834" s="2"/>
      <c r="U834" s="2"/>
      <c r="V834" s="2"/>
      <c r="W834" s="16"/>
      <c r="X834" s="16"/>
      <c r="Y834" s="16"/>
      <c r="Z834" s="16"/>
      <c r="AA834" s="16"/>
      <c r="AB834" s="16"/>
      <c r="AC834" s="16"/>
      <c r="AD834" s="16"/>
      <c r="AE834" s="16"/>
      <c r="AF834" s="16"/>
      <c r="AG834" s="16"/>
      <c r="AH834" s="16"/>
      <c r="AI834" s="16"/>
    </row>
    <row r="835" spans="1:35" x14ac:dyDescent="0.2">
      <c r="A835" s="5">
        <v>2022</v>
      </c>
      <c r="B835" s="2" t="s">
        <v>626</v>
      </c>
      <c r="C835" s="2" t="s">
        <v>740</v>
      </c>
      <c r="D835" s="2" t="s">
        <v>677</v>
      </c>
      <c r="H835" s="2">
        <v>171300</v>
      </c>
      <c r="S835" s="2"/>
      <c r="T835" s="2"/>
      <c r="U835" s="2"/>
      <c r="V835" s="2"/>
      <c r="W835" s="16"/>
      <c r="X835" s="16"/>
      <c r="Y835" s="16"/>
      <c r="Z835" s="16"/>
      <c r="AA835" s="16"/>
      <c r="AB835" s="16"/>
      <c r="AC835" s="16"/>
      <c r="AD835" s="16"/>
      <c r="AE835" s="16"/>
      <c r="AF835" s="16"/>
      <c r="AG835" s="16"/>
      <c r="AH835" s="16"/>
      <c r="AI835" s="16"/>
    </row>
    <row r="836" spans="1:35" x14ac:dyDescent="0.2">
      <c r="A836" s="5">
        <v>2022</v>
      </c>
      <c r="B836" s="2" t="s">
        <v>626</v>
      </c>
      <c r="C836" s="2" t="s">
        <v>741</v>
      </c>
      <c r="D836" s="2" t="s">
        <v>677</v>
      </c>
      <c r="H836" s="2">
        <v>242300</v>
      </c>
      <c r="S836" s="2"/>
      <c r="T836" s="2"/>
      <c r="U836" s="2"/>
      <c r="V836" s="2"/>
      <c r="W836" s="16"/>
      <c r="X836" s="16"/>
      <c r="Y836" s="16"/>
      <c r="Z836" s="16"/>
      <c r="AA836" s="16"/>
      <c r="AB836" s="16"/>
      <c r="AC836" s="16"/>
      <c r="AD836" s="16"/>
      <c r="AE836" s="16"/>
      <c r="AF836" s="16"/>
      <c r="AG836" s="16"/>
      <c r="AH836" s="16"/>
      <c r="AI836" s="16"/>
    </row>
    <row r="837" spans="1:35" x14ac:dyDescent="0.2">
      <c r="A837" s="5">
        <v>2022</v>
      </c>
      <c r="B837" s="2" t="s">
        <v>626</v>
      </c>
      <c r="C837" s="2" t="s">
        <v>742</v>
      </c>
      <c r="D837" s="2" t="s">
        <v>677</v>
      </c>
      <c r="H837" s="2">
        <v>185500</v>
      </c>
      <c r="S837" s="2"/>
      <c r="T837" s="2"/>
      <c r="U837" s="2"/>
      <c r="V837" s="2"/>
      <c r="W837" s="16"/>
      <c r="X837" s="16"/>
      <c r="Y837" s="16"/>
      <c r="Z837" s="16"/>
      <c r="AA837" s="16"/>
      <c r="AB837" s="16"/>
      <c r="AC837" s="16"/>
      <c r="AD837" s="16"/>
      <c r="AE837" s="16"/>
      <c r="AF837" s="16"/>
      <c r="AG837" s="16"/>
      <c r="AH837" s="16"/>
      <c r="AI837" s="16"/>
    </row>
    <row r="838" spans="1:35" x14ac:dyDescent="0.2">
      <c r="A838" s="5">
        <v>2022</v>
      </c>
      <c r="B838" s="2" t="s">
        <v>626</v>
      </c>
      <c r="C838" s="2" t="s">
        <v>743</v>
      </c>
      <c r="D838" s="2" t="s">
        <v>677</v>
      </c>
      <c r="F838" s="2">
        <v>1694149</v>
      </c>
      <c r="H838" s="2">
        <v>150000</v>
      </c>
      <c r="S838" s="2"/>
      <c r="T838" s="2"/>
      <c r="U838" s="2"/>
      <c r="V838" s="2"/>
      <c r="W838" s="16"/>
      <c r="X838" s="16"/>
      <c r="Y838" s="16"/>
      <c r="Z838" s="16"/>
      <c r="AA838" s="16"/>
      <c r="AB838" s="16"/>
      <c r="AC838" s="16"/>
      <c r="AD838" s="16"/>
      <c r="AE838" s="16"/>
      <c r="AF838" s="16"/>
      <c r="AG838" s="16"/>
      <c r="AH838" s="16"/>
      <c r="AI838" s="16"/>
    </row>
    <row r="839" spans="1:35" x14ac:dyDescent="0.2">
      <c r="A839" s="5">
        <v>2022</v>
      </c>
      <c r="B839" s="2" t="s">
        <v>626</v>
      </c>
      <c r="C839" s="2" t="s">
        <v>744</v>
      </c>
      <c r="D839" s="2" t="s">
        <v>677</v>
      </c>
      <c r="H839" s="2">
        <v>150000</v>
      </c>
      <c r="S839" s="2"/>
      <c r="T839" s="2"/>
      <c r="U839" s="2"/>
      <c r="V839" s="2"/>
      <c r="W839" s="16"/>
      <c r="X839" s="16"/>
      <c r="Y839" s="16"/>
      <c r="Z839" s="16"/>
      <c r="AA839" s="16"/>
      <c r="AB839" s="16"/>
      <c r="AC839" s="16"/>
      <c r="AD839" s="16"/>
      <c r="AE839" s="16"/>
      <c r="AF839" s="16"/>
      <c r="AG839" s="16"/>
      <c r="AH839" s="16"/>
      <c r="AI839" s="16"/>
    </row>
    <row r="840" spans="1:35" x14ac:dyDescent="0.2">
      <c r="A840" s="5">
        <v>2022</v>
      </c>
      <c r="B840" s="2" t="s">
        <v>626</v>
      </c>
      <c r="C840" s="2" t="s">
        <v>745</v>
      </c>
      <c r="D840" s="2" t="s">
        <v>677</v>
      </c>
      <c r="H840" s="2">
        <v>164200</v>
      </c>
      <c r="S840" s="2"/>
      <c r="T840" s="2"/>
      <c r="U840" s="2"/>
      <c r="V840" s="2"/>
      <c r="W840" s="16"/>
      <c r="X840" s="16"/>
      <c r="Y840" s="16"/>
      <c r="Z840" s="16"/>
      <c r="AA840" s="16"/>
      <c r="AB840" s="16"/>
      <c r="AC840" s="16"/>
      <c r="AD840" s="16"/>
      <c r="AE840" s="16"/>
      <c r="AF840" s="16"/>
      <c r="AG840" s="16"/>
      <c r="AH840" s="16"/>
      <c r="AI840" s="16"/>
    </row>
    <row r="841" spans="1:35" x14ac:dyDescent="0.2">
      <c r="A841" s="5">
        <v>2022</v>
      </c>
      <c r="B841" s="2" t="s">
        <v>626</v>
      </c>
      <c r="C841" s="2" t="s">
        <v>748</v>
      </c>
      <c r="D841" s="2" t="s">
        <v>677</v>
      </c>
      <c r="H841" s="2">
        <v>157100</v>
      </c>
      <c r="S841" s="2"/>
      <c r="T841" s="2"/>
      <c r="U841" s="2"/>
      <c r="V841" s="2"/>
      <c r="W841" s="16"/>
      <c r="X841" s="16"/>
      <c r="Y841" s="16"/>
      <c r="Z841" s="16"/>
      <c r="AA841" s="16"/>
      <c r="AB841" s="16"/>
      <c r="AC841" s="16"/>
      <c r="AD841" s="16"/>
      <c r="AE841" s="16"/>
      <c r="AF841" s="16"/>
      <c r="AG841" s="16"/>
      <c r="AH841" s="16"/>
      <c r="AI841" s="16"/>
    </row>
    <row r="842" spans="1:35" x14ac:dyDescent="0.2">
      <c r="A842" s="5">
        <v>2022</v>
      </c>
      <c r="B842" s="2" t="s">
        <v>746</v>
      </c>
      <c r="C842" s="2" t="s">
        <v>725</v>
      </c>
      <c r="D842" s="2" t="s">
        <v>678</v>
      </c>
      <c r="H842" s="2">
        <v>426571</v>
      </c>
      <c r="S842" s="2"/>
      <c r="T842" s="2"/>
      <c r="U842" s="2"/>
      <c r="V842" s="2"/>
      <c r="W842" s="16"/>
      <c r="X842" s="16"/>
      <c r="Y842" s="16"/>
      <c r="Z842" s="16"/>
      <c r="AA842" s="16"/>
      <c r="AB842" s="16"/>
      <c r="AC842" s="16"/>
      <c r="AD842" s="16"/>
      <c r="AE842" s="16"/>
      <c r="AF842" s="16"/>
      <c r="AG842" s="16"/>
      <c r="AH842" s="16"/>
      <c r="AI842" s="16"/>
    </row>
    <row r="843" spans="1:35" x14ac:dyDescent="0.2">
      <c r="A843" s="5">
        <v>2022</v>
      </c>
      <c r="B843" s="2" t="s">
        <v>746</v>
      </c>
      <c r="C843" s="2" t="s">
        <v>726</v>
      </c>
      <c r="D843" s="2" t="s">
        <v>678</v>
      </c>
      <c r="H843" s="2">
        <v>360216</v>
      </c>
      <c r="S843" s="2"/>
      <c r="T843" s="2"/>
      <c r="U843" s="2"/>
      <c r="V843" s="2"/>
      <c r="W843" s="16"/>
      <c r="X843" s="16"/>
      <c r="Y843" s="16"/>
      <c r="Z843" s="16"/>
      <c r="AA843" s="16"/>
      <c r="AB843" s="16"/>
      <c r="AC843" s="16"/>
      <c r="AD843" s="16"/>
      <c r="AE843" s="16"/>
      <c r="AF843" s="16"/>
      <c r="AG843" s="16"/>
      <c r="AH843" s="16"/>
      <c r="AI843" s="16"/>
    </row>
    <row r="844" spans="1:35" x14ac:dyDescent="0.2">
      <c r="A844" s="5">
        <v>2022</v>
      </c>
      <c r="B844" s="2" t="s">
        <v>746</v>
      </c>
      <c r="C844" s="2" t="s">
        <v>727</v>
      </c>
      <c r="D844" s="2" t="s">
        <v>678</v>
      </c>
      <c r="H844" s="2">
        <v>388654</v>
      </c>
      <c r="S844" s="2"/>
      <c r="T844" s="2"/>
      <c r="U844" s="2"/>
      <c r="V844" s="2"/>
      <c r="W844" s="16"/>
      <c r="X844" s="16"/>
      <c r="Y844" s="16"/>
      <c r="Z844" s="16"/>
      <c r="AA844" s="16"/>
      <c r="AB844" s="16"/>
      <c r="AC844" s="16"/>
      <c r="AD844" s="16"/>
      <c r="AE844" s="16"/>
      <c r="AF844" s="16"/>
      <c r="AG844" s="16"/>
      <c r="AH844" s="16"/>
      <c r="AI844" s="16"/>
    </row>
    <row r="845" spans="1:35" x14ac:dyDescent="0.2">
      <c r="A845" s="5">
        <v>2022</v>
      </c>
      <c r="B845" s="2" t="s">
        <v>746</v>
      </c>
      <c r="C845" s="2" t="s">
        <v>394</v>
      </c>
      <c r="D845" s="2" t="s">
        <v>678</v>
      </c>
      <c r="F845" s="2">
        <v>17218353</v>
      </c>
      <c r="H845" s="2">
        <v>2610578</v>
      </c>
      <c r="S845" s="2"/>
      <c r="T845" s="2"/>
      <c r="U845" s="2"/>
      <c r="V845" s="2"/>
      <c r="W845" s="16"/>
      <c r="X845" s="16"/>
      <c r="Y845" s="16"/>
      <c r="Z845" s="16"/>
      <c r="AA845" s="16"/>
      <c r="AB845" s="16"/>
      <c r="AC845" s="16"/>
      <c r="AD845" s="16"/>
      <c r="AE845" s="16"/>
      <c r="AF845" s="16"/>
      <c r="AG845" s="16"/>
      <c r="AH845" s="16"/>
      <c r="AI845" s="16"/>
    </row>
    <row r="846" spans="1:35" x14ac:dyDescent="0.2">
      <c r="A846" s="5">
        <v>2022</v>
      </c>
      <c r="B846" s="2" t="s">
        <v>746</v>
      </c>
      <c r="C846" s="2" t="s">
        <v>395</v>
      </c>
      <c r="D846" s="2" t="s">
        <v>678</v>
      </c>
      <c r="F846" s="2">
        <v>84194158</v>
      </c>
      <c r="H846" s="2">
        <v>2374478</v>
      </c>
      <c r="S846" s="2"/>
      <c r="T846" s="2"/>
      <c r="U846" s="2"/>
      <c r="V846" s="2"/>
      <c r="W846" s="16"/>
      <c r="X846" s="16"/>
      <c r="Y846" s="16"/>
      <c r="Z846" s="16"/>
      <c r="AA846" s="16"/>
      <c r="AB846" s="16"/>
      <c r="AC846" s="16"/>
      <c r="AD846" s="16"/>
      <c r="AE846" s="16"/>
      <c r="AF846" s="16"/>
      <c r="AG846" s="16"/>
      <c r="AH846" s="16"/>
      <c r="AI846" s="16"/>
    </row>
    <row r="847" spans="1:35" x14ac:dyDescent="0.2">
      <c r="A847" s="5">
        <v>2022</v>
      </c>
      <c r="B847" s="2" t="s">
        <v>746</v>
      </c>
      <c r="C847" s="2" t="s">
        <v>747</v>
      </c>
      <c r="D847" s="2" t="s">
        <v>678</v>
      </c>
      <c r="H847" s="2">
        <v>388654</v>
      </c>
      <c r="S847" s="2"/>
      <c r="T847" s="2"/>
      <c r="U847" s="2"/>
      <c r="V847" s="2"/>
      <c r="W847" s="16"/>
      <c r="X847" s="16"/>
      <c r="Y847" s="16"/>
      <c r="Z847" s="16"/>
      <c r="AA847" s="16"/>
      <c r="AB847" s="16"/>
      <c r="AC847" s="16"/>
      <c r="AD847" s="16"/>
      <c r="AE847" s="16"/>
      <c r="AF847" s="16"/>
      <c r="AG847" s="16"/>
      <c r="AH847" s="16"/>
      <c r="AI847" s="16"/>
    </row>
    <row r="848" spans="1:35" x14ac:dyDescent="0.2">
      <c r="A848" s="5">
        <v>2022</v>
      </c>
      <c r="B848" s="2" t="s">
        <v>746</v>
      </c>
      <c r="C848" s="2" t="s">
        <v>728</v>
      </c>
      <c r="D848" s="2" t="s">
        <v>678</v>
      </c>
      <c r="H848" s="2">
        <v>784714</v>
      </c>
      <c r="S848" s="2"/>
      <c r="T848" s="2"/>
      <c r="U848" s="2"/>
      <c r="V848" s="2"/>
      <c r="W848" s="16"/>
      <c r="X848" s="16"/>
      <c r="Y848" s="16"/>
      <c r="Z848" s="16"/>
      <c r="AA848" s="16"/>
      <c r="AB848" s="16"/>
      <c r="AC848" s="16"/>
      <c r="AD848" s="16"/>
      <c r="AE848" s="16"/>
      <c r="AF848" s="16"/>
      <c r="AG848" s="16"/>
      <c r="AH848" s="16"/>
      <c r="AI848" s="16"/>
    </row>
    <row r="849" spans="1:35" x14ac:dyDescent="0.2">
      <c r="A849" s="5">
        <v>2022</v>
      </c>
      <c r="B849" s="2" t="s">
        <v>746</v>
      </c>
      <c r="C849" s="2" t="s">
        <v>398</v>
      </c>
      <c r="D849" s="2" t="s">
        <v>678</v>
      </c>
      <c r="H849" s="2">
        <v>764416</v>
      </c>
      <c r="S849" s="2"/>
      <c r="T849" s="2"/>
      <c r="U849" s="2"/>
      <c r="V849" s="2"/>
      <c r="W849" s="16"/>
      <c r="X849" s="16"/>
      <c r="Y849" s="16"/>
      <c r="Z849" s="16"/>
      <c r="AA849" s="16"/>
      <c r="AB849" s="16"/>
      <c r="AC849" s="16"/>
      <c r="AD849" s="16"/>
      <c r="AE849" s="16"/>
      <c r="AF849" s="16"/>
      <c r="AG849" s="16"/>
      <c r="AH849" s="16"/>
      <c r="AI849" s="16"/>
    </row>
    <row r="850" spans="1:35" x14ac:dyDescent="0.2">
      <c r="A850" s="5">
        <v>2022</v>
      </c>
      <c r="B850" s="2" t="s">
        <v>746</v>
      </c>
      <c r="C850" s="2" t="s">
        <v>729</v>
      </c>
      <c r="D850" s="2" t="s">
        <v>678</v>
      </c>
      <c r="F850" s="2">
        <v>7936557</v>
      </c>
      <c r="H850" s="2">
        <v>1826346</v>
      </c>
      <c r="S850" s="2"/>
      <c r="T850" s="2"/>
      <c r="U850" s="2"/>
      <c r="V850" s="2"/>
      <c r="W850" s="16"/>
      <c r="X850" s="16"/>
      <c r="Y850" s="16"/>
      <c r="Z850" s="16"/>
      <c r="AA850" s="16"/>
      <c r="AB850" s="16"/>
      <c r="AC850" s="16"/>
      <c r="AD850" s="16"/>
      <c r="AE850" s="16"/>
      <c r="AF850" s="16"/>
      <c r="AG850" s="16"/>
      <c r="AH850" s="16"/>
      <c r="AI850" s="16"/>
    </row>
    <row r="851" spans="1:35" x14ac:dyDescent="0.2">
      <c r="A851" s="5">
        <v>2022</v>
      </c>
      <c r="B851" s="2" t="s">
        <v>746</v>
      </c>
      <c r="C851" s="2" t="s">
        <v>730</v>
      </c>
      <c r="D851" s="2" t="s">
        <v>678</v>
      </c>
      <c r="H851" s="2">
        <v>388654</v>
      </c>
      <c r="S851" s="2"/>
      <c r="T851" s="2"/>
      <c r="U851" s="2"/>
      <c r="V851" s="2"/>
      <c r="W851" s="16"/>
      <c r="X851" s="16"/>
      <c r="Y851" s="16"/>
      <c r="Z851" s="16"/>
      <c r="AA851" s="16"/>
      <c r="AB851" s="16"/>
      <c r="AC851" s="16"/>
      <c r="AD851" s="16"/>
      <c r="AE851" s="16"/>
      <c r="AF851" s="16"/>
      <c r="AG851" s="16"/>
      <c r="AH851" s="16"/>
      <c r="AI851" s="16"/>
    </row>
    <row r="852" spans="1:35" x14ac:dyDescent="0.2">
      <c r="A852" s="5">
        <v>2022</v>
      </c>
      <c r="B852" s="2" t="s">
        <v>746</v>
      </c>
      <c r="C852" s="2" t="s">
        <v>401</v>
      </c>
      <c r="D852" s="2" t="s">
        <v>678</v>
      </c>
      <c r="H852" s="2">
        <v>759676</v>
      </c>
      <c r="S852" s="2"/>
      <c r="T852" s="2"/>
      <c r="U852" s="2"/>
      <c r="V852" s="2"/>
      <c r="W852" s="16"/>
      <c r="X852" s="16"/>
      <c r="Y852" s="16"/>
      <c r="Z852" s="16"/>
      <c r="AA852" s="16"/>
      <c r="AB852" s="16"/>
      <c r="AC852" s="16"/>
      <c r="AD852" s="16"/>
      <c r="AE852" s="16"/>
      <c r="AF852" s="16"/>
      <c r="AG852" s="16"/>
      <c r="AH852" s="16"/>
      <c r="AI852" s="16"/>
    </row>
    <row r="853" spans="1:35" x14ac:dyDescent="0.2">
      <c r="A853" s="5">
        <v>2022</v>
      </c>
      <c r="B853" s="2" t="s">
        <v>746</v>
      </c>
      <c r="C853" s="2" t="s">
        <v>731</v>
      </c>
      <c r="D853" s="2" t="s">
        <v>678</v>
      </c>
      <c r="H853" s="2">
        <v>388654</v>
      </c>
      <c r="S853" s="2"/>
      <c r="T853" s="2"/>
      <c r="U853" s="2"/>
      <c r="V853" s="2"/>
      <c r="W853" s="16"/>
      <c r="X853" s="16"/>
      <c r="Y853" s="16"/>
      <c r="Z853" s="16"/>
      <c r="AA853" s="16"/>
      <c r="AB853" s="16"/>
      <c r="AC853" s="16"/>
      <c r="AD853" s="16"/>
      <c r="AE853" s="16"/>
      <c r="AF853" s="16"/>
      <c r="AG853" s="16"/>
      <c r="AH853" s="16"/>
      <c r="AI853" s="16"/>
    </row>
    <row r="854" spans="1:35" x14ac:dyDescent="0.2">
      <c r="A854" s="5">
        <v>2022</v>
      </c>
      <c r="B854" s="2" t="s">
        <v>746</v>
      </c>
      <c r="C854" s="2" t="s">
        <v>732</v>
      </c>
      <c r="D854" s="2" t="s">
        <v>678</v>
      </c>
      <c r="H854" s="2">
        <v>369695</v>
      </c>
      <c r="S854" s="2"/>
      <c r="T854" s="2"/>
      <c r="U854" s="2"/>
      <c r="V854" s="2"/>
      <c r="W854" s="16"/>
      <c r="X854" s="16"/>
      <c r="Y854" s="16"/>
      <c r="Z854" s="16"/>
      <c r="AA854" s="16"/>
      <c r="AB854" s="16"/>
      <c r="AC854" s="16"/>
      <c r="AD854" s="16"/>
      <c r="AE854" s="16"/>
      <c r="AF854" s="16"/>
      <c r="AG854" s="16"/>
      <c r="AH854" s="16"/>
      <c r="AI854" s="16"/>
    </row>
    <row r="855" spans="1:35" x14ac:dyDescent="0.2">
      <c r="A855" s="5">
        <v>2022</v>
      </c>
      <c r="B855" s="2" t="s">
        <v>746</v>
      </c>
      <c r="C855" s="2" t="s">
        <v>733</v>
      </c>
      <c r="D855" s="2" t="s">
        <v>678</v>
      </c>
      <c r="H855" s="2">
        <v>383914</v>
      </c>
      <c r="S855" s="2"/>
      <c r="T855" s="2"/>
      <c r="U855" s="2"/>
      <c r="V855" s="2"/>
      <c r="W855" s="16"/>
      <c r="X855" s="16"/>
      <c r="Y855" s="16"/>
      <c r="Z855" s="16"/>
      <c r="AA855" s="16"/>
      <c r="AB855" s="16"/>
      <c r="AC855" s="16"/>
      <c r="AD855" s="16"/>
      <c r="AE855" s="16"/>
      <c r="AF855" s="16"/>
      <c r="AG855" s="16"/>
      <c r="AH855" s="16"/>
      <c r="AI855" s="16"/>
    </row>
    <row r="856" spans="1:35" x14ac:dyDescent="0.2">
      <c r="A856" s="5">
        <v>2022</v>
      </c>
      <c r="B856" s="2" t="s">
        <v>746</v>
      </c>
      <c r="C856" s="2" t="s">
        <v>734</v>
      </c>
      <c r="D856" s="2" t="s">
        <v>678</v>
      </c>
      <c r="H856" s="2">
        <v>388654</v>
      </c>
      <c r="S856" s="2"/>
      <c r="T856" s="2"/>
      <c r="U856" s="2"/>
      <c r="V856" s="2"/>
      <c r="W856" s="16"/>
      <c r="X856" s="16"/>
      <c r="Y856" s="16"/>
      <c r="Z856" s="16"/>
      <c r="AA856" s="16"/>
      <c r="AB856" s="16"/>
      <c r="AC856" s="16"/>
      <c r="AD856" s="16"/>
      <c r="AE856" s="16"/>
      <c r="AF856" s="16"/>
      <c r="AG856" s="16"/>
      <c r="AH856" s="16"/>
      <c r="AI856" s="16"/>
    </row>
    <row r="857" spans="1:35" x14ac:dyDescent="0.2">
      <c r="A857" s="5">
        <v>2022</v>
      </c>
      <c r="B857" s="2" t="s">
        <v>626</v>
      </c>
      <c r="C857" s="2" t="s">
        <v>735</v>
      </c>
      <c r="D857" s="2" t="s">
        <v>678</v>
      </c>
      <c r="H857" s="2">
        <v>590394</v>
      </c>
      <c r="S857" s="2"/>
      <c r="T857" s="2"/>
      <c r="U857" s="2"/>
      <c r="V857" s="2"/>
      <c r="W857" s="16"/>
      <c r="X857" s="16"/>
      <c r="Y857" s="16"/>
      <c r="Z857" s="16"/>
      <c r="AA857" s="16"/>
      <c r="AB857" s="16"/>
      <c r="AC857" s="16"/>
      <c r="AD857" s="16"/>
      <c r="AE857" s="16"/>
      <c r="AF857" s="16"/>
      <c r="AG857" s="16"/>
      <c r="AH857" s="16"/>
      <c r="AI857" s="16"/>
    </row>
    <row r="858" spans="1:35" x14ac:dyDescent="0.2">
      <c r="A858" s="5">
        <v>2022</v>
      </c>
      <c r="B858" s="2" t="s">
        <v>626</v>
      </c>
      <c r="C858" s="2" t="s">
        <v>736</v>
      </c>
      <c r="D858" s="2" t="s">
        <v>678</v>
      </c>
      <c r="H858" s="2">
        <v>585654</v>
      </c>
      <c r="S858" s="2"/>
      <c r="T858" s="2"/>
      <c r="U858" s="2"/>
      <c r="V858" s="2"/>
      <c r="W858" s="16"/>
      <c r="X858" s="16"/>
      <c r="Y858" s="16"/>
      <c r="Z858" s="16"/>
      <c r="AA858" s="16"/>
      <c r="AB858" s="16"/>
      <c r="AC858" s="16"/>
      <c r="AD858" s="16"/>
      <c r="AE858" s="16"/>
      <c r="AF858" s="16"/>
      <c r="AG858" s="16"/>
      <c r="AH858" s="16"/>
      <c r="AI858" s="16"/>
    </row>
    <row r="859" spans="1:35" x14ac:dyDescent="0.2">
      <c r="A859" s="5">
        <v>2022</v>
      </c>
      <c r="B859" s="2" t="s">
        <v>626</v>
      </c>
      <c r="C859" s="2" t="s">
        <v>737</v>
      </c>
      <c r="D859" s="2" t="s">
        <v>678</v>
      </c>
      <c r="H859" s="2">
        <v>826032</v>
      </c>
      <c r="S859" s="2"/>
      <c r="T859" s="2"/>
      <c r="U859" s="2"/>
      <c r="V859" s="2"/>
      <c r="W859" s="16"/>
      <c r="X859" s="16"/>
      <c r="Y859" s="16"/>
      <c r="Z859" s="16"/>
      <c r="AA859" s="16"/>
      <c r="AB859" s="16"/>
      <c r="AC859" s="16"/>
      <c r="AD859" s="16"/>
      <c r="AE859" s="16"/>
      <c r="AF859" s="16"/>
      <c r="AG859" s="16"/>
      <c r="AH859" s="16"/>
      <c r="AI859" s="16"/>
    </row>
    <row r="860" spans="1:35" x14ac:dyDescent="0.2">
      <c r="A860" s="5">
        <v>2022</v>
      </c>
      <c r="B860" s="2" t="s">
        <v>626</v>
      </c>
      <c r="C860" s="2" t="s">
        <v>630</v>
      </c>
      <c r="D860" s="2" t="s">
        <v>678</v>
      </c>
      <c r="F860" s="2">
        <v>11970532</v>
      </c>
      <c r="H860" s="2">
        <v>2699527</v>
      </c>
      <c r="S860" s="2"/>
      <c r="T860" s="2"/>
      <c r="U860" s="2"/>
      <c r="V860" s="2"/>
      <c r="W860" s="16"/>
      <c r="X860" s="16"/>
      <c r="Y860" s="16"/>
      <c r="Z860" s="16"/>
      <c r="AA860" s="16"/>
      <c r="AB860" s="16"/>
      <c r="AC860" s="16"/>
      <c r="AD860" s="16"/>
      <c r="AE860" s="16"/>
      <c r="AF860" s="16"/>
      <c r="AG860" s="16"/>
      <c r="AH860" s="16"/>
      <c r="AI860" s="16"/>
    </row>
    <row r="861" spans="1:35" x14ac:dyDescent="0.2">
      <c r="A861" s="5">
        <v>2022</v>
      </c>
      <c r="B861" s="2" t="s">
        <v>626</v>
      </c>
      <c r="C861" s="2" t="s">
        <v>738</v>
      </c>
      <c r="D861" s="2" t="s">
        <v>678</v>
      </c>
      <c r="F861" s="2">
        <v>2479446</v>
      </c>
      <c r="H861" s="2">
        <v>1941224</v>
      </c>
      <c r="S861" s="2"/>
      <c r="T861" s="2"/>
      <c r="U861" s="2"/>
      <c r="V861" s="2"/>
      <c r="W861" s="16"/>
      <c r="X861" s="16"/>
      <c r="Y861" s="16"/>
      <c r="Z861" s="16"/>
      <c r="AA861" s="16"/>
      <c r="AB861" s="16"/>
      <c r="AC861" s="16"/>
      <c r="AD861" s="16"/>
      <c r="AE861" s="16"/>
      <c r="AF861" s="16"/>
      <c r="AG861" s="16"/>
      <c r="AH861" s="16"/>
      <c r="AI861" s="16"/>
    </row>
    <row r="862" spans="1:35" x14ac:dyDescent="0.2">
      <c r="A862" s="5">
        <v>2022</v>
      </c>
      <c r="B862" s="2" t="s">
        <v>626</v>
      </c>
      <c r="C862" s="2" t="s">
        <v>739</v>
      </c>
      <c r="D862" s="2" t="s">
        <v>678</v>
      </c>
      <c r="H862" s="2">
        <v>580914</v>
      </c>
      <c r="S862" s="2"/>
      <c r="T862" s="2"/>
      <c r="U862" s="2"/>
      <c r="V862" s="2"/>
      <c r="W862" s="16"/>
      <c r="X862" s="16"/>
      <c r="Y862" s="16"/>
      <c r="Z862" s="16"/>
      <c r="AA862" s="16"/>
      <c r="AB862" s="16"/>
      <c r="AC862" s="16"/>
      <c r="AD862" s="16"/>
      <c r="AE862" s="16"/>
      <c r="AF862" s="16"/>
      <c r="AG862" s="16"/>
      <c r="AH862" s="16"/>
      <c r="AI862" s="16"/>
    </row>
    <row r="863" spans="1:35" x14ac:dyDescent="0.2">
      <c r="A863" s="5">
        <v>2022</v>
      </c>
      <c r="B863" s="2" t="s">
        <v>626</v>
      </c>
      <c r="C863" s="2" t="s">
        <v>740</v>
      </c>
      <c r="D863" s="2" t="s">
        <v>678</v>
      </c>
      <c r="H863" s="2">
        <v>341257</v>
      </c>
      <c r="S863" s="2"/>
      <c r="T863" s="2"/>
      <c r="U863" s="2"/>
      <c r="V863" s="2"/>
      <c r="W863" s="16"/>
      <c r="X863" s="16"/>
      <c r="Y863" s="16"/>
      <c r="Z863" s="16"/>
      <c r="AA863" s="16"/>
      <c r="AB863" s="16"/>
      <c r="AC863" s="16"/>
      <c r="AD863" s="16"/>
      <c r="AE863" s="16"/>
      <c r="AF863" s="16"/>
      <c r="AG863" s="16"/>
      <c r="AH863" s="16"/>
      <c r="AI863" s="16"/>
    </row>
    <row r="864" spans="1:35" x14ac:dyDescent="0.2">
      <c r="A864" s="5">
        <v>2022</v>
      </c>
      <c r="B864" s="2" t="s">
        <v>626</v>
      </c>
      <c r="C864" s="2" t="s">
        <v>741</v>
      </c>
      <c r="D864" s="2" t="s">
        <v>678</v>
      </c>
      <c r="F864" s="2">
        <v>7000000</v>
      </c>
      <c r="H864" s="2">
        <v>2084026</v>
      </c>
      <c r="S864" s="2"/>
      <c r="T864" s="2"/>
      <c r="U864" s="2"/>
      <c r="V864" s="2"/>
      <c r="W864" s="16"/>
      <c r="X864" s="16"/>
      <c r="Y864" s="16"/>
      <c r="Z864" s="16"/>
      <c r="AA864" s="16"/>
      <c r="AB864" s="16"/>
      <c r="AC864" s="16"/>
      <c r="AD864" s="16"/>
      <c r="AE864" s="16"/>
      <c r="AF864" s="16"/>
      <c r="AG864" s="16"/>
      <c r="AH864" s="16"/>
      <c r="AI864" s="16"/>
    </row>
    <row r="865" spans="1:35" x14ac:dyDescent="0.2">
      <c r="A865" s="5">
        <v>2022</v>
      </c>
      <c r="B865" s="2" t="s">
        <v>626</v>
      </c>
      <c r="C865" s="2" t="s">
        <v>742</v>
      </c>
      <c r="D865" s="2" t="s">
        <v>678</v>
      </c>
      <c r="H865" s="2">
        <v>364955</v>
      </c>
      <c r="S865" s="2"/>
      <c r="T865" s="2"/>
      <c r="U865" s="2"/>
      <c r="V865" s="2"/>
      <c r="W865" s="16"/>
      <c r="X865" s="16"/>
      <c r="Y865" s="16"/>
      <c r="Z865" s="16"/>
      <c r="AA865" s="16"/>
      <c r="AB865" s="16"/>
      <c r="AC865" s="16"/>
      <c r="AD865" s="16"/>
      <c r="AE865" s="16"/>
      <c r="AF865" s="16"/>
      <c r="AG865" s="16"/>
      <c r="AH865" s="16"/>
      <c r="AI865" s="16"/>
    </row>
    <row r="866" spans="1:35" x14ac:dyDescent="0.2">
      <c r="A866" s="5">
        <v>2022</v>
      </c>
      <c r="B866" s="2" t="s">
        <v>626</v>
      </c>
      <c r="C866" s="2" t="s">
        <v>743</v>
      </c>
      <c r="D866" s="2" t="s">
        <v>678</v>
      </c>
      <c r="H866" s="2">
        <v>350736</v>
      </c>
      <c r="S866" s="2"/>
      <c r="T866" s="2"/>
      <c r="U866" s="2"/>
      <c r="V866" s="2"/>
      <c r="W866" s="16"/>
      <c r="X866" s="16"/>
      <c r="Y866" s="16"/>
      <c r="Z866" s="16"/>
      <c r="AA866" s="16"/>
      <c r="AB866" s="16"/>
      <c r="AC866" s="16"/>
      <c r="AD866" s="16"/>
      <c r="AE866" s="16"/>
      <c r="AF866" s="16"/>
      <c r="AG866" s="16"/>
      <c r="AH866" s="16"/>
      <c r="AI866" s="16"/>
    </row>
    <row r="867" spans="1:35" x14ac:dyDescent="0.2">
      <c r="A867" s="5">
        <v>2022</v>
      </c>
      <c r="B867" s="2" t="s">
        <v>626</v>
      </c>
      <c r="C867" s="2" t="s">
        <v>744</v>
      </c>
      <c r="D867" s="2" t="s">
        <v>678</v>
      </c>
      <c r="F867" s="2">
        <v>2969183</v>
      </c>
      <c r="H867" s="2">
        <v>2021621</v>
      </c>
      <c r="S867" s="2"/>
      <c r="T867" s="2"/>
      <c r="U867" s="2"/>
      <c r="V867" s="2"/>
      <c r="W867" s="16"/>
      <c r="X867" s="16"/>
      <c r="Y867" s="16"/>
      <c r="Z867" s="16"/>
      <c r="AA867" s="16"/>
      <c r="AB867" s="16"/>
      <c r="AC867" s="16"/>
      <c r="AD867" s="16"/>
      <c r="AE867" s="16"/>
      <c r="AF867" s="16"/>
      <c r="AG867" s="16"/>
      <c r="AH867" s="16"/>
      <c r="AI867" s="16"/>
    </row>
    <row r="868" spans="1:35" x14ac:dyDescent="0.2">
      <c r="A868" s="5">
        <v>2022</v>
      </c>
      <c r="B868" s="2" t="s">
        <v>626</v>
      </c>
      <c r="C868" s="2" t="s">
        <v>745</v>
      </c>
      <c r="D868" s="2" t="s">
        <v>678</v>
      </c>
      <c r="H868" s="2">
        <v>369695</v>
      </c>
      <c r="S868" s="2"/>
      <c r="T868" s="2"/>
      <c r="U868" s="2"/>
      <c r="V868" s="2"/>
      <c r="W868" s="16"/>
      <c r="X868" s="16"/>
      <c r="Y868" s="16"/>
      <c r="Z868" s="16"/>
      <c r="AA868" s="16"/>
      <c r="AB868" s="16"/>
      <c r="AC868" s="16"/>
      <c r="AD868" s="16"/>
      <c r="AE868" s="16"/>
      <c r="AF868" s="16"/>
      <c r="AG868" s="16"/>
      <c r="AH868" s="16"/>
      <c r="AI868" s="16"/>
    </row>
    <row r="869" spans="1:35" x14ac:dyDescent="0.2">
      <c r="A869" s="5">
        <v>2022</v>
      </c>
      <c r="B869" s="2" t="s">
        <v>626</v>
      </c>
      <c r="C869" s="2" t="s">
        <v>748</v>
      </c>
      <c r="D869" s="2" t="s">
        <v>678</v>
      </c>
      <c r="H869" s="2">
        <v>388654</v>
      </c>
      <c r="S869" s="2"/>
      <c r="T869" s="2"/>
      <c r="U869" s="2"/>
      <c r="V869" s="2"/>
      <c r="W869" s="16"/>
      <c r="X869" s="16"/>
      <c r="Y869" s="16"/>
      <c r="Z869" s="16"/>
      <c r="AA869" s="16"/>
      <c r="AB869" s="16"/>
      <c r="AC869" s="16"/>
      <c r="AD869" s="16"/>
      <c r="AE869" s="16"/>
      <c r="AF869" s="16"/>
      <c r="AG869" s="16"/>
      <c r="AH869" s="16"/>
      <c r="AI869" s="16"/>
    </row>
    <row r="870" spans="1:35" x14ac:dyDescent="0.2">
      <c r="A870" s="5">
        <v>2022</v>
      </c>
      <c r="B870" s="2" t="s">
        <v>746</v>
      </c>
      <c r="C870" s="2" t="s">
        <v>725</v>
      </c>
      <c r="D870" s="2" t="s">
        <v>679</v>
      </c>
      <c r="F870" s="2">
        <v>3482600</v>
      </c>
      <c r="S870" s="2"/>
      <c r="T870" s="2"/>
      <c r="U870" s="2"/>
      <c r="V870" s="2"/>
      <c r="W870" s="16"/>
      <c r="X870" s="16"/>
      <c r="Y870" s="16"/>
      <c r="Z870" s="16"/>
      <c r="AA870" s="16"/>
      <c r="AB870" s="16"/>
      <c r="AC870" s="16"/>
      <c r="AD870" s="16"/>
      <c r="AE870" s="16"/>
      <c r="AF870" s="16"/>
      <c r="AG870" s="16"/>
      <c r="AH870" s="16"/>
      <c r="AI870" s="16"/>
    </row>
    <row r="871" spans="1:35" x14ac:dyDescent="0.2">
      <c r="A871" s="5">
        <v>2022</v>
      </c>
      <c r="B871" s="2" t="s">
        <v>746</v>
      </c>
      <c r="C871" s="2" t="s">
        <v>726</v>
      </c>
      <c r="D871" s="2" t="s">
        <v>679</v>
      </c>
      <c r="F871" s="2">
        <v>4446000</v>
      </c>
      <c r="S871" s="2"/>
      <c r="T871" s="2"/>
      <c r="U871" s="2"/>
      <c r="V871" s="2"/>
      <c r="W871" s="16"/>
      <c r="X871" s="16"/>
      <c r="Y871" s="16"/>
      <c r="Z871" s="16"/>
      <c r="AA871" s="16"/>
      <c r="AB871" s="16"/>
      <c r="AC871" s="16"/>
      <c r="AD871" s="16"/>
      <c r="AE871" s="16"/>
      <c r="AF871" s="16"/>
      <c r="AG871" s="16"/>
      <c r="AH871" s="16"/>
      <c r="AI871" s="16"/>
    </row>
    <row r="872" spans="1:35" x14ac:dyDescent="0.2">
      <c r="A872" s="5">
        <v>2022</v>
      </c>
      <c r="B872" s="2" t="s">
        <v>746</v>
      </c>
      <c r="C872" s="2" t="s">
        <v>727</v>
      </c>
      <c r="D872" s="2" t="s">
        <v>679</v>
      </c>
      <c r="F872" s="2">
        <v>5197280</v>
      </c>
      <c r="S872" s="2"/>
      <c r="T872" s="2"/>
      <c r="U872" s="2"/>
      <c r="V872" s="2"/>
      <c r="W872" s="16"/>
      <c r="X872" s="16"/>
      <c r="Y872" s="16"/>
      <c r="Z872" s="16"/>
      <c r="AA872" s="16"/>
      <c r="AB872" s="16"/>
      <c r="AC872" s="16"/>
      <c r="AD872" s="16"/>
      <c r="AE872" s="16"/>
      <c r="AF872" s="16"/>
      <c r="AG872" s="16"/>
      <c r="AH872" s="16"/>
      <c r="AI872" s="16"/>
    </row>
    <row r="873" spans="1:35" x14ac:dyDescent="0.2">
      <c r="A873" s="5">
        <v>2022</v>
      </c>
      <c r="B873" s="2" t="s">
        <v>746</v>
      </c>
      <c r="C873" s="2" t="s">
        <v>394</v>
      </c>
      <c r="D873" s="2" t="s">
        <v>679</v>
      </c>
      <c r="F873" s="2">
        <v>2374500</v>
      </c>
      <c r="S873" s="2"/>
      <c r="T873" s="2"/>
      <c r="U873" s="2"/>
      <c r="V873" s="2"/>
      <c r="W873" s="16"/>
      <c r="X873" s="16"/>
      <c r="Y873" s="16"/>
      <c r="Z873" s="16"/>
      <c r="AA873" s="16"/>
      <c r="AB873" s="16"/>
      <c r="AC873" s="16"/>
      <c r="AD873" s="16"/>
      <c r="AE873" s="16"/>
      <c r="AF873" s="16"/>
      <c r="AG873" s="16"/>
      <c r="AH873" s="16"/>
      <c r="AI873" s="16"/>
    </row>
    <row r="874" spans="1:35" x14ac:dyDescent="0.2">
      <c r="A874" s="5">
        <v>2022</v>
      </c>
      <c r="B874" s="2" t="s">
        <v>746</v>
      </c>
      <c r="C874" s="2" t="s">
        <v>395</v>
      </c>
      <c r="D874" s="2" t="s">
        <v>679</v>
      </c>
      <c r="S874" s="2"/>
      <c r="T874" s="2"/>
      <c r="U874" s="2"/>
      <c r="V874" s="2"/>
      <c r="W874" s="16"/>
      <c r="X874" s="16"/>
      <c r="Y874" s="16"/>
      <c r="Z874" s="16"/>
      <c r="AA874" s="16"/>
      <c r="AB874" s="16"/>
      <c r="AC874" s="16"/>
      <c r="AD874" s="16"/>
      <c r="AE874" s="16"/>
      <c r="AF874" s="16"/>
      <c r="AG874" s="16"/>
      <c r="AH874" s="16"/>
      <c r="AI874" s="16"/>
    </row>
    <row r="875" spans="1:35" x14ac:dyDescent="0.2">
      <c r="A875" s="5">
        <v>2022</v>
      </c>
      <c r="B875" s="2" t="s">
        <v>746</v>
      </c>
      <c r="C875" s="2" t="s">
        <v>747</v>
      </c>
      <c r="D875" s="2" t="s">
        <v>679</v>
      </c>
      <c r="F875" s="2">
        <v>5375010</v>
      </c>
      <c r="S875" s="2"/>
      <c r="T875" s="2"/>
      <c r="U875" s="2"/>
      <c r="V875" s="2"/>
      <c r="W875" s="16"/>
      <c r="X875" s="16"/>
      <c r="Y875" s="16"/>
      <c r="Z875" s="16"/>
      <c r="AA875" s="16"/>
      <c r="AB875" s="16"/>
      <c r="AC875" s="16"/>
      <c r="AD875" s="16"/>
      <c r="AE875" s="16"/>
      <c r="AF875" s="16"/>
      <c r="AG875" s="16"/>
      <c r="AH875" s="16"/>
      <c r="AI875" s="16"/>
    </row>
    <row r="876" spans="1:35" x14ac:dyDescent="0.2">
      <c r="A876" s="5">
        <v>2022</v>
      </c>
      <c r="B876" s="2" t="s">
        <v>746</v>
      </c>
      <c r="C876" s="2" t="s">
        <v>728</v>
      </c>
      <c r="D876" s="2" t="s">
        <v>679</v>
      </c>
      <c r="S876" s="2"/>
      <c r="T876" s="2"/>
      <c r="U876" s="2"/>
      <c r="V876" s="2"/>
      <c r="W876" s="16"/>
      <c r="X876" s="16"/>
      <c r="Y876" s="16"/>
      <c r="Z876" s="16"/>
      <c r="AA876" s="16"/>
      <c r="AB876" s="16"/>
      <c r="AC876" s="16"/>
      <c r="AD876" s="16"/>
      <c r="AE876" s="16"/>
      <c r="AF876" s="16"/>
      <c r="AG876" s="16"/>
      <c r="AH876" s="16"/>
      <c r="AI876" s="16"/>
    </row>
    <row r="877" spans="1:35" x14ac:dyDescent="0.2">
      <c r="A877" s="5">
        <v>2022</v>
      </c>
      <c r="B877" s="2" t="s">
        <v>746</v>
      </c>
      <c r="C877" s="2" t="s">
        <v>398</v>
      </c>
      <c r="D877" s="2" t="s">
        <v>679</v>
      </c>
      <c r="S877" s="2"/>
      <c r="T877" s="2"/>
      <c r="U877" s="2"/>
      <c r="V877" s="2"/>
      <c r="W877" s="16"/>
      <c r="X877" s="16"/>
      <c r="Y877" s="16"/>
      <c r="Z877" s="16"/>
      <c r="AA877" s="16"/>
      <c r="AB877" s="16"/>
      <c r="AC877" s="16"/>
      <c r="AD877" s="16"/>
      <c r="AE877" s="16"/>
      <c r="AF877" s="16"/>
      <c r="AG877" s="16"/>
      <c r="AH877" s="16"/>
      <c r="AI877" s="16"/>
    </row>
    <row r="878" spans="1:35" x14ac:dyDescent="0.2">
      <c r="A878" s="5">
        <v>2022</v>
      </c>
      <c r="B878" s="2" t="s">
        <v>746</v>
      </c>
      <c r="C878" s="2" t="s">
        <v>729</v>
      </c>
      <c r="D878" s="2" t="s">
        <v>679</v>
      </c>
      <c r="F878" s="2">
        <v>4800000</v>
      </c>
      <c r="S878" s="2"/>
      <c r="T878" s="2"/>
      <c r="U878" s="2"/>
      <c r="V878" s="2"/>
      <c r="W878" s="16"/>
      <c r="X878" s="16"/>
      <c r="Y878" s="16"/>
      <c r="Z878" s="16"/>
      <c r="AA878" s="16"/>
      <c r="AB878" s="16"/>
      <c r="AC878" s="16"/>
      <c r="AD878" s="16"/>
      <c r="AE878" s="16"/>
      <c r="AF878" s="16"/>
      <c r="AG878" s="16"/>
      <c r="AH878" s="16"/>
      <c r="AI878" s="16"/>
    </row>
    <row r="879" spans="1:35" x14ac:dyDescent="0.2">
      <c r="A879" s="5">
        <v>2022</v>
      </c>
      <c r="B879" s="2" t="s">
        <v>746</v>
      </c>
      <c r="C879" s="2" t="s">
        <v>730</v>
      </c>
      <c r="D879" s="2" t="s">
        <v>679</v>
      </c>
      <c r="F879" s="2">
        <v>5009600</v>
      </c>
      <c r="S879" s="2"/>
      <c r="T879" s="2"/>
      <c r="U879" s="2"/>
      <c r="V879" s="2"/>
      <c r="W879" s="16"/>
      <c r="X879" s="16"/>
      <c r="Y879" s="16"/>
      <c r="Z879" s="16"/>
      <c r="AA879" s="16"/>
      <c r="AB879" s="16"/>
      <c r="AC879" s="16"/>
      <c r="AD879" s="16"/>
      <c r="AE879" s="16"/>
      <c r="AF879" s="16"/>
      <c r="AG879" s="16"/>
      <c r="AH879" s="16"/>
      <c r="AI879" s="16"/>
    </row>
    <row r="880" spans="1:35" x14ac:dyDescent="0.2">
      <c r="A880" s="5">
        <v>2022</v>
      </c>
      <c r="B880" s="2" t="s">
        <v>746</v>
      </c>
      <c r="C880" s="2" t="s">
        <v>401</v>
      </c>
      <c r="D880" s="2" t="s">
        <v>679</v>
      </c>
      <c r="S880" s="2"/>
      <c r="T880" s="2"/>
      <c r="U880" s="2"/>
      <c r="V880" s="2"/>
      <c r="W880" s="16"/>
      <c r="X880" s="16"/>
      <c r="Y880" s="16"/>
      <c r="Z880" s="16"/>
      <c r="AA880" s="16"/>
      <c r="AB880" s="16"/>
      <c r="AC880" s="16"/>
      <c r="AD880" s="16"/>
      <c r="AE880" s="16"/>
      <c r="AF880" s="16"/>
      <c r="AG880" s="16"/>
      <c r="AH880" s="16"/>
      <c r="AI880" s="16"/>
    </row>
    <row r="881" spans="1:35" x14ac:dyDescent="0.2">
      <c r="A881" s="5">
        <v>2022</v>
      </c>
      <c r="B881" s="2" t="s">
        <v>746</v>
      </c>
      <c r="C881" s="2" t="s">
        <v>731</v>
      </c>
      <c r="D881" s="2" t="s">
        <v>679</v>
      </c>
      <c r="S881" s="2"/>
      <c r="T881" s="2"/>
      <c r="U881" s="2"/>
      <c r="V881" s="2"/>
      <c r="W881" s="16"/>
      <c r="X881" s="16"/>
      <c r="Y881" s="16"/>
      <c r="Z881" s="16"/>
      <c r="AA881" s="16"/>
      <c r="AB881" s="16"/>
      <c r="AC881" s="16"/>
      <c r="AD881" s="16"/>
      <c r="AE881" s="16"/>
      <c r="AF881" s="16"/>
      <c r="AG881" s="16"/>
      <c r="AH881" s="16"/>
      <c r="AI881" s="16"/>
    </row>
    <row r="882" spans="1:35" x14ac:dyDescent="0.2">
      <c r="A882" s="5">
        <v>2022</v>
      </c>
      <c r="B882" s="2" t="s">
        <v>746</v>
      </c>
      <c r="C882" s="2" t="s">
        <v>732</v>
      </c>
      <c r="D882" s="2" t="s">
        <v>679</v>
      </c>
      <c r="F882" s="2">
        <v>5000900</v>
      </c>
      <c r="S882" s="2"/>
      <c r="T882" s="2"/>
      <c r="U882" s="2"/>
      <c r="V882" s="2"/>
      <c r="W882" s="16"/>
      <c r="X882" s="16"/>
      <c r="Y882" s="16"/>
      <c r="Z882" s="16"/>
      <c r="AA882" s="16"/>
      <c r="AB882" s="16"/>
      <c r="AC882" s="16"/>
      <c r="AD882" s="16"/>
      <c r="AE882" s="16"/>
      <c r="AF882" s="16"/>
      <c r="AG882" s="16"/>
      <c r="AH882" s="16"/>
      <c r="AI882" s="16"/>
    </row>
    <row r="883" spans="1:35" x14ac:dyDescent="0.2">
      <c r="A883" s="5">
        <v>2022</v>
      </c>
      <c r="B883" s="2" t="s">
        <v>746</v>
      </c>
      <c r="C883" s="2" t="s">
        <v>733</v>
      </c>
      <c r="D883" s="2" t="s">
        <v>679</v>
      </c>
      <c r="S883" s="2"/>
      <c r="T883" s="2"/>
      <c r="U883" s="2"/>
      <c r="V883" s="2"/>
      <c r="W883" s="16"/>
      <c r="X883" s="16"/>
      <c r="Y883" s="16"/>
      <c r="Z883" s="16"/>
      <c r="AA883" s="16"/>
      <c r="AB883" s="16"/>
      <c r="AC883" s="16"/>
      <c r="AD883" s="16"/>
      <c r="AE883" s="16"/>
      <c r="AF883" s="16"/>
      <c r="AG883" s="16"/>
      <c r="AH883" s="16"/>
      <c r="AI883" s="16"/>
    </row>
    <row r="884" spans="1:35" x14ac:dyDescent="0.2">
      <c r="A884" s="5">
        <v>2022</v>
      </c>
      <c r="B884" s="2" t="s">
        <v>746</v>
      </c>
      <c r="C884" s="2" t="s">
        <v>734</v>
      </c>
      <c r="D884" s="2" t="s">
        <v>679</v>
      </c>
      <c r="S884" s="2"/>
      <c r="T884" s="2"/>
      <c r="U884" s="2"/>
      <c r="V884" s="2"/>
      <c r="W884" s="16"/>
      <c r="X884" s="16"/>
      <c r="Y884" s="16"/>
      <c r="Z884" s="16"/>
      <c r="AA884" s="16"/>
      <c r="AB884" s="16"/>
      <c r="AC884" s="16"/>
      <c r="AD884" s="16"/>
      <c r="AE884" s="16"/>
      <c r="AF884" s="16"/>
      <c r="AG884" s="16"/>
      <c r="AH884" s="16"/>
      <c r="AI884" s="16"/>
    </row>
    <row r="885" spans="1:35" x14ac:dyDescent="0.2">
      <c r="A885" s="5">
        <v>2022</v>
      </c>
      <c r="B885" s="2" t="s">
        <v>626</v>
      </c>
      <c r="C885" s="2" t="s">
        <v>735</v>
      </c>
      <c r="D885" s="2" t="s">
        <v>679</v>
      </c>
      <c r="F885" s="2">
        <v>6091829</v>
      </c>
      <c r="S885" s="2"/>
      <c r="T885" s="2"/>
      <c r="U885" s="2"/>
      <c r="V885" s="2"/>
      <c r="W885" s="16"/>
      <c r="X885" s="16"/>
      <c r="Y885" s="16"/>
      <c r="Z885" s="16"/>
      <c r="AA885" s="16"/>
      <c r="AB885" s="16"/>
      <c r="AC885" s="16"/>
      <c r="AD885" s="16"/>
      <c r="AE885" s="16"/>
      <c r="AF885" s="16"/>
      <c r="AG885" s="16"/>
      <c r="AH885" s="16"/>
      <c r="AI885" s="16"/>
    </row>
    <row r="886" spans="1:35" x14ac:dyDescent="0.2">
      <c r="A886" s="5">
        <v>2022</v>
      </c>
      <c r="B886" s="2" t="s">
        <v>626</v>
      </c>
      <c r="C886" s="2" t="s">
        <v>736</v>
      </c>
      <c r="D886" s="2" t="s">
        <v>679</v>
      </c>
      <c r="F886" s="2">
        <v>6104000</v>
      </c>
      <c r="S886" s="2"/>
      <c r="T886" s="2"/>
      <c r="U886" s="2"/>
      <c r="V886" s="2"/>
      <c r="W886" s="16"/>
      <c r="X886" s="16"/>
      <c r="Y886" s="16"/>
      <c r="Z886" s="16"/>
      <c r="AA886" s="16"/>
      <c r="AB886" s="16"/>
      <c r="AC886" s="16"/>
      <c r="AD886" s="16"/>
      <c r="AE886" s="16"/>
      <c r="AF886" s="16"/>
      <c r="AG886" s="16"/>
      <c r="AH886" s="16"/>
      <c r="AI886" s="16"/>
    </row>
    <row r="887" spans="1:35" x14ac:dyDescent="0.2">
      <c r="A887" s="5">
        <v>2022</v>
      </c>
      <c r="B887" s="2" t="s">
        <v>626</v>
      </c>
      <c r="C887" s="2" t="s">
        <v>737</v>
      </c>
      <c r="D887" s="2" t="s">
        <v>679</v>
      </c>
      <c r="S887" s="2"/>
      <c r="T887" s="2"/>
      <c r="U887" s="2"/>
      <c r="V887" s="2"/>
      <c r="W887" s="16"/>
      <c r="X887" s="16"/>
      <c r="Y887" s="16"/>
      <c r="Z887" s="16"/>
      <c r="AA887" s="16"/>
      <c r="AB887" s="16"/>
      <c r="AC887" s="16"/>
      <c r="AD887" s="16"/>
      <c r="AE887" s="16"/>
      <c r="AF887" s="16"/>
      <c r="AG887" s="16"/>
      <c r="AH887" s="16"/>
      <c r="AI887" s="16"/>
    </row>
    <row r="888" spans="1:35" x14ac:dyDescent="0.2">
      <c r="A888" s="5">
        <v>2022</v>
      </c>
      <c r="B888" s="2" t="s">
        <v>626</v>
      </c>
      <c r="C888" s="2" t="s">
        <v>630</v>
      </c>
      <c r="D888" s="2" t="s">
        <v>679</v>
      </c>
      <c r="F888" s="2">
        <v>4700000</v>
      </c>
      <c r="S888" s="2"/>
      <c r="T888" s="2"/>
      <c r="U888" s="2"/>
      <c r="V888" s="2"/>
      <c r="W888" s="16"/>
      <c r="X888" s="16"/>
      <c r="Y888" s="16"/>
      <c r="Z888" s="16"/>
      <c r="AA888" s="16"/>
      <c r="AB888" s="16"/>
      <c r="AC888" s="16"/>
      <c r="AD888" s="16"/>
      <c r="AE888" s="16"/>
      <c r="AF888" s="16"/>
      <c r="AG888" s="16"/>
      <c r="AH888" s="16"/>
      <c r="AI888" s="16"/>
    </row>
    <row r="889" spans="1:35" x14ac:dyDescent="0.2">
      <c r="A889" s="5">
        <v>2022</v>
      </c>
      <c r="B889" s="2" t="s">
        <v>626</v>
      </c>
      <c r="C889" s="2" t="s">
        <v>738</v>
      </c>
      <c r="D889" s="2" t="s">
        <v>679</v>
      </c>
      <c r="F889" s="2">
        <v>5969200</v>
      </c>
      <c r="S889" s="2"/>
      <c r="T889" s="2"/>
      <c r="U889" s="2"/>
      <c r="V889" s="2"/>
      <c r="W889" s="16"/>
      <c r="X889" s="16"/>
      <c r="Y889" s="16"/>
      <c r="Z889" s="16"/>
      <c r="AA889" s="16"/>
      <c r="AB889" s="16"/>
      <c r="AC889" s="16"/>
      <c r="AD889" s="16"/>
      <c r="AE889" s="16"/>
      <c r="AF889" s="16"/>
      <c r="AG889" s="16"/>
      <c r="AH889" s="16"/>
      <c r="AI889" s="16"/>
    </row>
    <row r="890" spans="1:35" x14ac:dyDescent="0.2">
      <c r="A890" s="5">
        <v>2022</v>
      </c>
      <c r="B890" s="2" t="s">
        <v>626</v>
      </c>
      <c r="C890" s="2" t="s">
        <v>739</v>
      </c>
      <c r="D890" s="2" t="s">
        <v>679</v>
      </c>
      <c r="F890" s="2">
        <v>3966250</v>
      </c>
      <c r="S890" s="2"/>
      <c r="T890" s="2"/>
      <c r="U890" s="2"/>
      <c r="V890" s="2"/>
      <c r="W890" s="16"/>
      <c r="X890" s="16"/>
      <c r="Y890" s="16"/>
      <c r="Z890" s="16"/>
      <c r="AA890" s="16"/>
      <c r="AB890" s="16"/>
      <c r="AC890" s="16"/>
      <c r="AD890" s="16"/>
      <c r="AE890" s="16"/>
      <c r="AF890" s="16"/>
      <c r="AG890" s="16"/>
      <c r="AH890" s="16"/>
      <c r="AI890" s="16"/>
    </row>
    <row r="891" spans="1:35" x14ac:dyDescent="0.2">
      <c r="A891" s="5">
        <v>2022</v>
      </c>
      <c r="B891" s="2" t="s">
        <v>626</v>
      </c>
      <c r="C891" s="2" t="s">
        <v>740</v>
      </c>
      <c r="D891" s="2" t="s">
        <v>679</v>
      </c>
      <c r="S891" s="2"/>
      <c r="T891" s="2"/>
      <c r="U891" s="2"/>
      <c r="V891" s="2"/>
      <c r="W891" s="16"/>
      <c r="X891" s="16"/>
      <c r="Y891" s="16"/>
      <c r="Z891" s="16"/>
      <c r="AA891" s="16"/>
      <c r="AB891" s="16"/>
      <c r="AC891" s="16"/>
      <c r="AD891" s="16"/>
      <c r="AE891" s="16"/>
      <c r="AF891" s="16"/>
      <c r="AG891" s="16"/>
      <c r="AH891" s="16"/>
      <c r="AI891" s="16"/>
    </row>
    <row r="892" spans="1:35" x14ac:dyDescent="0.2">
      <c r="A892" s="5">
        <v>2022</v>
      </c>
      <c r="B892" s="2" t="s">
        <v>626</v>
      </c>
      <c r="C892" s="2" t="s">
        <v>741</v>
      </c>
      <c r="D892" s="2" t="s">
        <v>679</v>
      </c>
      <c r="S892" s="2"/>
      <c r="T892" s="2"/>
      <c r="U892" s="2"/>
      <c r="V892" s="2"/>
      <c r="W892" s="16"/>
      <c r="X892" s="16"/>
      <c r="Y892" s="16"/>
      <c r="Z892" s="16"/>
      <c r="AA892" s="16"/>
      <c r="AB892" s="16"/>
      <c r="AC892" s="16"/>
      <c r="AD892" s="16"/>
      <c r="AE892" s="16"/>
      <c r="AF892" s="16"/>
      <c r="AG892" s="16"/>
      <c r="AH892" s="16"/>
      <c r="AI892" s="16"/>
    </row>
    <row r="893" spans="1:35" x14ac:dyDescent="0.2">
      <c r="A893" s="5">
        <v>2022</v>
      </c>
      <c r="B893" s="2" t="s">
        <v>626</v>
      </c>
      <c r="C893" s="2" t="s">
        <v>742</v>
      </c>
      <c r="D893" s="2" t="s">
        <v>679</v>
      </c>
      <c r="S893" s="2"/>
      <c r="T893" s="2"/>
      <c r="U893" s="2"/>
      <c r="V893" s="2"/>
      <c r="W893" s="16"/>
      <c r="X893" s="16"/>
      <c r="Y893" s="16"/>
      <c r="Z893" s="16"/>
      <c r="AA893" s="16"/>
      <c r="AB893" s="16"/>
      <c r="AC893" s="16"/>
      <c r="AD893" s="16"/>
      <c r="AE893" s="16"/>
      <c r="AF893" s="16"/>
      <c r="AG893" s="16"/>
      <c r="AH893" s="16"/>
      <c r="AI893" s="16"/>
    </row>
    <row r="894" spans="1:35" x14ac:dyDescent="0.2">
      <c r="A894" s="5">
        <v>2022</v>
      </c>
      <c r="B894" s="2" t="s">
        <v>626</v>
      </c>
      <c r="C894" s="2" t="s">
        <v>743</v>
      </c>
      <c r="D894" s="2" t="s">
        <v>679</v>
      </c>
      <c r="F894" s="2">
        <v>6184400</v>
      </c>
      <c r="S894" s="2"/>
      <c r="T894" s="2"/>
      <c r="U894" s="2"/>
      <c r="V894" s="2"/>
      <c r="W894" s="16"/>
      <c r="X894" s="16"/>
      <c r="Y894" s="16"/>
      <c r="Z894" s="16"/>
      <c r="AA894" s="16"/>
      <c r="AB894" s="16"/>
      <c r="AC894" s="16"/>
      <c r="AD894" s="16"/>
      <c r="AE894" s="16"/>
      <c r="AF894" s="16"/>
      <c r="AG894" s="16"/>
      <c r="AH894" s="16"/>
      <c r="AI894" s="16"/>
    </row>
    <row r="895" spans="1:35" x14ac:dyDescent="0.2">
      <c r="A895" s="5">
        <v>2022</v>
      </c>
      <c r="B895" s="2" t="s">
        <v>626</v>
      </c>
      <c r="C895" s="2" t="s">
        <v>744</v>
      </c>
      <c r="D895" s="2" t="s">
        <v>679</v>
      </c>
      <c r="S895" s="2"/>
      <c r="T895" s="2"/>
      <c r="U895" s="2"/>
      <c r="V895" s="2"/>
      <c r="W895" s="16"/>
      <c r="X895" s="16"/>
      <c r="Y895" s="16"/>
      <c r="Z895" s="16"/>
      <c r="AA895" s="16"/>
      <c r="AB895" s="16"/>
      <c r="AC895" s="16"/>
      <c r="AD895" s="16"/>
      <c r="AE895" s="16"/>
      <c r="AF895" s="16"/>
      <c r="AG895" s="16"/>
      <c r="AH895" s="16"/>
      <c r="AI895" s="16"/>
    </row>
    <row r="896" spans="1:35" x14ac:dyDescent="0.2">
      <c r="A896" s="5">
        <v>2022</v>
      </c>
      <c r="B896" s="2" t="s">
        <v>626</v>
      </c>
      <c r="C896" s="2" t="s">
        <v>745</v>
      </c>
      <c r="D896" s="2" t="s">
        <v>679</v>
      </c>
      <c r="S896" s="2"/>
      <c r="T896" s="2"/>
      <c r="U896" s="2"/>
      <c r="V896" s="2"/>
      <c r="W896" s="16"/>
      <c r="X896" s="16"/>
      <c r="Y896" s="16"/>
      <c r="Z896" s="16"/>
      <c r="AA896" s="16"/>
      <c r="AB896" s="16"/>
      <c r="AC896" s="16"/>
      <c r="AD896" s="16"/>
      <c r="AE896" s="16"/>
      <c r="AF896" s="16"/>
      <c r="AG896" s="16"/>
      <c r="AH896" s="16"/>
      <c r="AI896" s="16"/>
    </row>
    <row r="897" spans="1:35" x14ac:dyDescent="0.2">
      <c r="A897" s="5">
        <v>2022</v>
      </c>
      <c r="B897" s="2" t="s">
        <v>626</v>
      </c>
      <c r="C897" s="2" t="s">
        <v>748</v>
      </c>
      <c r="D897" s="2" t="s">
        <v>679</v>
      </c>
      <c r="S897" s="2"/>
      <c r="T897" s="2"/>
      <c r="U897" s="2"/>
      <c r="V897" s="2"/>
      <c r="W897" s="16"/>
      <c r="X897" s="16"/>
      <c r="Y897" s="16"/>
      <c r="Z897" s="16"/>
      <c r="AA897" s="16"/>
      <c r="AB897" s="16"/>
      <c r="AC897" s="16"/>
      <c r="AD897" s="16"/>
      <c r="AE897" s="16"/>
      <c r="AF897" s="16"/>
      <c r="AG897" s="16"/>
      <c r="AH897" s="16"/>
      <c r="AI897" s="16"/>
    </row>
    <row r="898" spans="1:35" x14ac:dyDescent="0.2">
      <c r="A898" s="5">
        <v>2022</v>
      </c>
      <c r="B898" s="2" t="s">
        <v>746</v>
      </c>
      <c r="C898" s="2" t="s">
        <v>725</v>
      </c>
      <c r="D898" s="2" t="s">
        <v>680</v>
      </c>
      <c r="S898" s="2"/>
      <c r="T898" s="2"/>
      <c r="U898" s="2"/>
      <c r="V898" s="2"/>
      <c r="W898" s="16"/>
      <c r="X898" s="16"/>
      <c r="Y898" s="16"/>
      <c r="Z898" s="16"/>
      <c r="AA898" s="16"/>
      <c r="AB898" s="16"/>
      <c r="AC898" s="16"/>
      <c r="AD898" s="16"/>
      <c r="AE898" s="16"/>
      <c r="AF898" s="16"/>
      <c r="AG898" s="16"/>
      <c r="AH898" s="16"/>
      <c r="AI898" s="16"/>
    </row>
    <row r="899" spans="1:35" x14ac:dyDescent="0.2">
      <c r="A899" s="5">
        <v>2022</v>
      </c>
      <c r="B899" s="2" t="s">
        <v>746</v>
      </c>
      <c r="C899" s="2" t="s">
        <v>726</v>
      </c>
      <c r="D899" s="2" t="s">
        <v>680</v>
      </c>
      <c r="S899" s="2"/>
      <c r="T899" s="2"/>
      <c r="U899" s="2"/>
      <c r="V899" s="2"/>
      <c r="W899" s="16"/>
      <c r="X899" s="16"/>
      <c r="Y899" s="16"/>
      <c r="Z899" s="16"/>
      <c r="AA899" s="16"/>
      <c r="AB899" s="16"/>
      <c r="AC899" s="16"/>
      <c r="AD899" s="16"/>
      <c r="AE899" s="16"/>
      <c r="AF899" s="16"/>
      <c r="AG899" s="16"/>
      <c r="AH899" s="16"/>
      <c r="AI899" s="16"/>
    </row>
    <row r="900" spans="1:35" x14ac:dyDescent="0.2">
      <c r="A900" s="5">
        <v>2022</v>
      </c>
      <c r="B900" s="2" t="s">
        <v>746</v>
      </c>
      <c r="C900" s="2" t="s">
        <v>727</v>
      </c>
      <c r="D900" s="2" t="s">
        <v>680</v>
      </c>
      <c r="S900" s="2"/>
      <c r="T900" s="2"/>
      <c r="U900" s="2"/>
      <c r="V900" s="2"/>
      <c r="W900" s="16"/>
      <c r="X900" s="16"/>
      <c r="Y900" s="16"/>
      <c r="Z900" s="16"/>
      <c r="AA900" s="16"/>
      <c r="AB900" s="16"/>
      <c r="AC900" s="16"/>
      <c r="AD900" s="16"/>
      <c r="AE900" s="16"/>
      <c r="AF900" s="16"/>
      <c r="AG900" s="16"/>
      <c r="AH900" s="16"/>
      <c r="AI900" s="16"/>
    </row>
    <row r="901" spans="1:35" x14ac:dyDescent="0.2">
      <c r="A901" s="5">
        <v>2022</v>
      </c>
      <c r="B901" s="2" t="s">
        <v>746</v>
      </c>
      <c r="C901" s="2" t="s">
        <v>394</v>
      </c>
      <c r="D901" s="2" t="s">
        <v>680</v>
      </c>
      <c r="F901" s="2">
        <v>17060319</v>
      </c>
      <c r="H901" s="2">
        <v>902759</v>
      </c>
      <c r="S901" s="2"/>
      <c r="T901" s="2"/>
      <c r="U901" s="2"/>
      <c r="V901" s="2"/>
      <c r="W901" s="16"/>
      <c r="X901" s="16"/>
      <c r="Y901" s="16"/>
      <c r="Z901" s="16"/>
      <c r="AA901" s="16"/>
      <c r="AB901" s="16"/>
      <c r="AC901" s="16"/>
      <c r="AD901" s="16"/>
      <c r="AE901" s="16"/>
      <c r="AF901" s="16"/>
      <c r="AG901" s="16"/>
      <c r="AH901" s="16"/>
      <c r="AI901" s="16"/>
    </row>
    <row r="902" spans="1:35" x14ac:dyDescent="0.2">
      <c r="A902" s="5">
        <v>2022</v>
      </c>
      <c r="B902" s="2" t="s">
        <v>746</v>
      </c>
      <c r="C902" s="2" t="s">
        <v>395</v>
      </c>
      <c r="D902" s="2" t="s">
        <v>680</v>
      </c>
      <c r="F902" s="2">
        <v>3499960</v>
      </c>
      <c r="H902" s="2">
        <v>902759</v>
      </c>
      <c r="S902" s="2"/>
      <c r="T902" s="2"/>
      <c r="U902" s="2"/>
      <c r="V902" s="2"/>
      <c r="W902" s="16"/>
      <c r="X902" s="16"/>
      <c r="Y902" s="16"/>
      <c r="Z902" s="16"/>
      <c r="AA902" s="16"/>
      <c r="AB902" s="16"/>
      <c r="AC902" s="16"/>
      <c r="AD902" s="16"/>
      <c r="AE902" s="16"/>
      <c r="AF902" s="16"/>
      <c r="AG902" s="16"/>
      <c r="AH902" s="16"/>
      <c r="AI902" s="16"/>
    </row>
    <row r="903" spans="1:35" x14ac:dyDescent="0.2">
      <c r="A903" s="5">
        <v>2022</v>
      </c>
      <c r="B903" s="2" t="s">
        <v>746</v>
      </c>
      <c r="C903" s="2" t="s">
        <v>747</v>
      </c>
      <c r="D903" s="2" t="s">
        <v>680</v>
      </c>
      <c r="S903" s="2"/>
      <c r="T903" s="2"/>
      <c r="U903" s="2"/>
      <c r="V903" s="2"/>
      <c r="W903" s="16"/>
      <c r="X903" s="16"/>
      <c r="Y903" s="16"/>
      <c r="Z903" s="16"/>
      <c r="AA903" s="16"/>
      <c r="AB903" s="16"/>
      <c r="AC903" s="16"/>
      <c r="AD903" s="16"/>
      <c r="AE903" s="16"/>
      <c r="AF903" s="16"/>
      <c r="AG903" s="16"/>
      <c r="AH903" s="16"/>
      <c r="AI903" s="16"/>
    </row>
    <row r="904" spans="1:35" x14ac:dyDescent="0.2">
      <c r="A904" s="5">
        <v>2022</v>
      </c>
      <c r="B904" s="2" t="s">
        <v>746</v>
      </c>
      <c r="C904" s="2" t="s">
        <v>728</v>
      </c>
      <c r="D904" s="2" t="s">
        <v>680</v>
      </c>
      <c r="S904" s="2"/>
      <c r="T904" s="2"/>
      <c r="U904" s="2"/>
      <c r="V904" s="2"/>
      <c r="W904" s="16"/>
      <c r="X904" s="16"/>
      <c r="Y904" s="16"/>
      <c r="Z904" s="16"/>
      <c r="AA904" s="16"/>
      <c r="AB904" s="16"/>
      <c r="AC904" s="16"/>
      <c r="AD904" s="16"/>
      <c r="AE904" s="16"/>
      <c r="AF904" s="16"/>
      <c r="AG904" s="16"/>
      <c r="AH904" s="16"/>
      <c r="AI904" s="16"/>
    </row>
    <row r="905" spans="1:35" x14ac:dyDescent="0.2">
      <c r="A905" s="5">
        <v>2022</v>
      </c>
      <c r="B905" s="2" t="s">
        <v>746</v>
      </c>
      <c r="C905" s="2" t="s">
        <v>398</v>
      </c>
      <c r="D905" s="2" t="s">
        <v>680</v>
      </c>
      <c r="S905" s="2"/>
      <c r="T905" s="2"/>
      <c r="U905" s="2"/>
      <c r="V905" s="2"/>
      <c r="W905" s="16"/>
      <c r="X905" s="16"/>
      <c r="Y905" s="16"/>
      <c r="Z905" s="16"/>
      <c r="AA905" s="16"/>
      <c r="AB905" s="16"/>
      <c r="AC905" s="16"/>
      <c r="AD905" s="16"/>
      <c r="AE905" s="16"/>
      <c r="AF905" s="16"/>
      <c r="AG905" s="16"/>
      <c r="AH905" s="16"/>
      <c r="AI905" s="16"/>
    </row>
    <row r="906" spans="1:35" x14ac:dyDescent="0.2">
      <c r="A906" s="5">
        <v>2022</v>
      </c>
      <c r="B906" s="2" t="s">
        <v>746</v>
      </c>
      <c r="C906" s="2" t="s">
        <v>729</v>
      </c>
      <c r="D906" s="2" t="s">
        <v>680</v>
      </c>
      <c r="H906" s="2">
        <v>902759</v>
      </c>
      <c r="S906" s="2"/>
      <c r="T906" s="2"/>
      <c r="U906" s="2"/>
      <c r="V906" s="2"/>
      <c r="W906" s="16"/>
      <c r="X906" s="16"/>
      <c r="Y906" s="16"/>
      <c r="Z906" s="16"/>
      <c r="AA906" s="16"/>
      <c r="AB906" s="16"/>
      <c r="AC906" s="16"/>
      <c r="AD906" s="16"/>
      <c r="AE906" s="16"/>
      <c r="AF906" s="16"/>
      <c r="AG906" s="16"/>
      <c r="AH906" s="16"/>
      <c r="AI906" s="16"/>
    </row>
    <row r="907" spans="1:35" x14ac:dyDescent="0.2">
      <c r="A907" s="5">
        <v>2022</v>
      </c>
      <c r="B907" s="2" t="s">
        <v>746</v>
      </c>
      <c r="C907" s="2" t="s">
        <v>730</v>
      </c>
      <c r="D907" s="2" t="s">
        <v>680</v>
      </c>
      <c r="S907" s="2"/>
      <c r="T907" s="2"/>
      <c r="U907" s="2"/>
      <c r="V907" s="2"/>
      <c r="W907" s="16"/>
      <c r="X907" s="16"/>
      <c r="Y907" s="16"/>
      <c r="Z907" s="16"/>
      <c r="AA907" s="16"/>
      <c r="AB907" s="16"/>
      <c r="AC907" s="16"/>
      <c r="AD907" s="16"/>
      <c r="AE907" s="16"/>
      <c r="AF907" s="16"/>
      <c r="AG907" s="16"/>
      <c r="AH907" s="16"/>
      <c r="AI907" s="16"/>
    </row>
    <row r="908" spans="1:35" x14ac:dyDescent="0.2">
      <c r="A908" s="5">
        <v>2022</v>
      </c>
      <c r="B908" s="2" t="s">
        <v>746</v>
      </c>
      <c r="C908" s="2" t="s">
        <v>401</v>
      </c>
      <c r="D908" s="2" t="s">
        <v>680</v>
      </c>
      <c r="S908" s="2"/>
      <c r="T908" s="2"/>
      <c r="U908" s="2"/>
      <c r="V908" s="2"/>
      <c r="W908" s="16"/>
      <c r="X908" s="16"/>
      <c r="Y908" s="16"/>
      <c r="Z908" s="16"/>
      <c r="AA908" s="16"/>
      <c r="AB908" s="16"/>
      <c r="AC908" s="16"/>
      <c r="AD908" s="16"/>
      <c r="AE908" s="16"/>
      <c r="AF908" s="16"/>
      <c r="AG908" s="16"/>
      <c r="AH908" s="16"/>
      <c r="AI908" s="16"/>
    </row>
    <row r="909" spans="1:35" x14ac:dyDescent="0.2">
      <c r="A909" s="5">
        <v>2022</v>
      </c>
      <c r="B909" s="2" t="s">
        <v>746</v>
      </c>
      <c r="C909" s="2" t="s">
        <v>731</v>
      </c>
      <c r="D909" s="2" t="s">
        <v>680</v>
      </c>
      <c r="S909" s="2"/>
      <c r="T909" s="2"/>
      <c r="U909" s="2"/>
      <c r="V909" s="2"/>
      <c r="W909" s="16"/>
      <c r="X909" s="16"/>
      <c r="Y909" s="16"/>
      <c r="Z909" s="16"/>
      <c r="AA909" s="16"/>
      <c r="AB909" s="16"/>
      <c r="AC909" s="16"/>
      <c r="AD909" s="16"/>
      <c r="AE909" s="16"/>
      <c r="AF909" s="16"/>
      <c r="AG909" s="16"/>
      <c r="AH909" s="16"/>
      <c r="AI909" s="16"/>
    </row>
    <row r="910" spans="1:35" x14ac:dyDescent="0.2">
      <c r="A910" s="5">
        <v>2022</v>
      </c>
      <c r="B910" s="2" t="s">
        <v>746</v>
      </c>
      <c r="C910" s="2" t="s">
        <v>732</v>
      </c>
      <c r="D910" s="2" t="s">
        <v>680</v>
      </c>
      <c r="S910" s="2"/>
      <c r="T910" s="2"/>
      <c r="U910" s="2"/>
      <c r="V910" s="2"/>
      <c r="W910" s="16"/>
      <c r="X910" s="16"/>
      <c r="Y910" s="16"/>
      <c r="Z910" s="16"/>
      <c r="AA910" s="16"/>
      <c r="AB910" s="16"/>
      <c r="AC910" s="16"/>
      <c r="AD910" s="16"/>
      <c r="AE910" s="16"/>
      <c r="AF910" s="16"/>
      <c r="AG910" s="16"/>
      <c r="AH910" s="16"/>
      <c r="AI910" s="16"/>
    </row>
    <row r="911" spans="1:35" x14ac:dyDescent="0.2">
      <c r="A911" s="5">
        <v>2022</v>
      </c>
      <c r="B911" s="2" t="s">
        <v>746</v>
      </c>
      <c r="C911" s="2" t="s">
        <v>733</v>
      </c>
      <c r="D911" s="2" t="s">
        <v>680</v>
      </c>
      <c r="S911" s="2"/>
      <c r="T911" s="2"/>
      <c r="U911" s="2"/>
      <c r="V911" s="2"/>
      <c r="W911" s="16"/>
      <c r="X911" s="16"/>
      <c r="Y911" s="16"/>
      <c r="Z911" s="16"/>
      <c r="AA911" s="16"/>
      <c r="AB911" s="16"/>
      <c r="AC911" s="16"/>
      <c r="AD911" s="16"/>
      <c r="AE911" s="16"/>
      <c r="AF911" s="16"/>
      <c r="AG911" s="16"/>
      <c r="AH911" s="16"/>
      <c r="AI911" s="16"/>
    </row>
    <row r="912" spans="1:35" x14ac:dyDescent="0.2">
      <c r="A912" s="5">
        <v>2022</v>
      </c>
      <c r="B912" s="2" t="s">
        <v>746</v>
      </c>
      <c r="C912" s="2" t="s">
        <v>734</v>
      </c>
      <c r="D912" s="2" t="s">
        <v>680</v>
      </c>
      <c r="S912" s="2"/>
      <c r="T912" s="2"/>
      <c r="U912" s="2"/>
      <c r="V912" s="2"/>
      <c r="W912" s="16"/>
      <c r="X912" s="16"/>
      <c r="Y912" s="16"/>
      <c r="Z912" s="16"/>
      <c r="AA912" s="16"/>
      <c r="AB912" s="16"/>
      <c r="AC912" s="16"/>
      <c r="AD912" s="16"/>
      <c r="AE912" s="16"/>
      <c r="AF912" s="16"/>
      <c r="AG912" s="16"/>
      <c r="AH912" s="16"/>
      <c r="AI912" s="16"/>
    </row>
    <row r="913" spans="1:35" x14ac:dyDescent="0.2">
      <c r="A913" s="5">
        <v>2022</v>
      </c>
      <c r="B913" s="2" t="s">
        <v>626</v>
      </c>
      <c r="C913" s="2" t="s">
        <v>735</v>
      </c>
      <c r="D913" s="2" t="s">
        <v>680</v>
      </c>
      <c r="S913" s="2"/>
      <c r="T913" s="2"/>
      <c r="U913" s="2"/>
      <c r="V913" s="2"/>
      <c r="W913" s="16"/>
      <c r="X913" s="16"/>
      <c r="Y913" s="16"/>
      <c r="Z913" s="16"/>
      <c r="AA913" s="16"/>
      <c r="AB913" s="16"/>
      <c r="AC913" s="16"/>
      <c r="AD913" s="16"/>
      <c r="AE913" s="16"/>
      <c r="AF913" s="16"/>
      <c r="AG913" s="16"/>
      <c r="AH913" s="16"/>
      <c r="AI913" s="16"/>
    </row>
    <row r="914" spans="1:35" x14ac:dyDescent="0.2">
      <c r="A914" s="5">
        <v>2022</v>
      </c>
      <c r="B914" s="2" t="s">
        <v>626</v>
      </c>
      <c r="C914" s="2" t="s">
        <v>736</v>
      </c>
      <c r="D914" s="2" t="s">
        <v>680</v>
      </c>
      <c r="S914" s="2"/>
      <c r="T914" s="2"/>
      <c r="U914" s="2"/>
      <c r="V914" s="2"/>
      <c r="W914" s="16"/>
      <c r="X914" s="16"/>
      <c r="Y914" s="16"/>
      <c r="Z914" s="16"/>
      <c r="AA914" s="16"/>
      <c r="AB914" s="16"/>
      <c r="AC914" s="16"/>
      <c r="AD914" s="16"/>
      <c r="AE914" s="16"/>
      <c r="AF914" s="16"/>
      <c r="AG914" s="16"/>
      <c r="AH914" s="16"/>
      <c r="AI914" s="16"/>
    </row>
    <row r="915" spans="1:35" x14ac:dyDescent="0.2">
      <c r="A915" s="5">
        <v>2022</v>
      </c>
      <c r="B915" s="2" t="s">
        <v>626</v>
      </c>
      <c r="C915" s="2" t="s">
        <v>737</v>
      </c>
      <c r="D915" s="2" t="s">
        <v>680</v>
      </c>
      <c r="H915" s="2">
        <v>813069</v>
      </c>
      <c r="S915" s="2"/>
      <c r="T915" s="2"/>
      <c r="U915" s="2"/>
      <c r="V915" s="2"/>
      <c r="W915" s="16"/>
      <c r="X915" s="16"/>
      <c r="Y915" s="16"/>
      <c r="Z915" s="16"/>
      <c r="AA915" s="16"/>
      <c r="AB915" s="16"/>
      <c r="AC915" s="16"/>
      <c r="AD915" s="16"/>
      <c r="AE915" s="16"/>
      <c r="AF915" s="16"/>
      <c r="AG915" s="16"/>
      <c r="AH915" s="16"/>
      <c r="AI915" s="16"/>
    </row>
    <row r="916" spans="1:35" x14ac:dyDescent="0.2">
      <c r="A916" s="5">
        <v>2022</v>
      </c>
      <c r="B916" s="2" t="s">
        <v>626</v>
      </c>
      <c r="C916" s="2" t="s">
        <v>630</v>
      </c>
      <c r="D916" s="2" t="s">
        <v>680</v>
      </c>
      <c r="F916" s="2">
        <v>21162208</v>
      </c>
      <c r="H916" s="2">
        <v>1307351</v>
      </c>
      <c r="S916" s="2"/>
      <c r="T916" s="2"/>
      <c r="U916" s="2"/>
      <c r="V916" s="2"/>
      <c r="W916" s="16"/>
      <c r="X916" s="16"/>
      <c r="Y916" s="16"/>
      <c r="Z916" s="16"/>
      <c r="AA916" s="16"/>
      <c r="AB916" s="16"/>
      <c r="AC916" s="16"/>
      <c r="AD916" s="16"/>
      <c r="AE916" s="16"/>
      <c r="AF916" s="16"/>
      <c r="AG916" s="16"/>
      <c r="AH916" s="16"/>
      <c r="AI916" s="16"/>
    </row>
    <row r="917" spans="1:35" x14ac:dyDescent="0.2">
      <c r="A917" s="5">
        <v>2022</v>
      </c>
      <c r="B917" s="2" t="s">
        <v>626</v>
      </c>
      <c r="C917" s="2" t="s">
        <v>738</v>
      </c>
      <c r="D917" s="2" t="s">
        <v>680</v>
      </c>
      <c r="F917" s="2">
        <v>3821166</v>
      </c>
      <c r="H917" s="2">
        <v>1136851</v>
      </c>
      <c r="S917" s="2"/>
      <c r="T917" s="2"/>
      <c r="U917" s="2"/>
      <c r="V917" s="2"/>
      <c r="W917" s="16"/>
      <c r="X917" s="16"/>
      <c r="Y917" s="16"/>
      <c r="Z917" s="16"/>
      <c r="AA917" s="16"/>
      <c r="AB917" s="16"/>
      <c r="AC917" s="16"/>
      <c r="AD917" s="16"/>
      <c r="AE917" s="16"/>
      <c r="AF917" s="16"/>
      <c r="AG917" s="16"/>
      <c r="AH917" s="16"/>
      <c r="AI917" s="16"/>
    </row>
    <row r="918" spans="1:35" x14ac:dyDescent="0.2">
      <c r="A918" s="5">
        <v>2022</v>
      </c>
      <c r="B918" s="2" t="s">
        <v>626</v>
      </c>
      <c r="C918" s="2" t="s">
        <v>739</v>
      </c>
      <c r="D918" s="2" t="s">
        <v>680</v>
      </c>
      <c r="S918" s="2"/>
      <c r="T918" s="2"/>
      <c r="U918" s="2"/>
      <c r="V918" s="2"/>
      <c r="W918" s="16"/>
      <c r="X918" s="16"/>
      <c r="Y918" s="16"/>
      <c r="Z918" s="16"/>
      <c r="AA918" s="16"/>
      <c r="AB918" s="16"/>
      <c r="AC918" s="16"/>
      <c r="AD918" s="16"/>
      <c r="AE918" s="16"/>
      <c r="AF918" s="16"/>
      <c r="AG918" s="16"/>
      <c r="AH918" s="16"/>
      <c r="AI918" s="16"/>
    </row>
    <row r="919" spans="1:35" x14ac:dyDescent="0.2">
      <c r="A919" s="5">
        <v>2022</v>
      </c>
      <c r="B919" s="2" t="s">
        <v>626</v>
      </c>
      <c r="C919" s="2" t="s">
        <v>740</v>
      </c>
      <c r="D919" s="2" t="s">
        <v>680</v>
      </c>
      <c r="S919" s="2"/>
      <c r="T919" s="2"/>
      <c r="U919" s="2"/>
      <c r="V919" s="2"/>
      <c r="W919" s="16"/>
      <c r="X919" s="16"/>
      <c r="Y919" s="16"/>
      <c r="Z919" s="16"/>
      <c r="AA919" s="16"/>
      <c r="AB919" s="16"/>
      <c r="AC919" s="16"/>
      <c r="AD919" s="16"/>
      <c r="AE919" s="16"/>
      <c r="AF919" s="16"/>
      <c r="AG919" s="16"/>
      <c r="AH919" s="16"/>
      <c r="AI919" s="16"/>
    </row>
    <row r="920" spans="1:35" x14ac:dyDescent="0.2">
      <c r="A920" s="5">
        <v>2022</v>
      </c>
      <c r="B920" s="2" t="s">
        <v>626</v>
      </c>
      <c r="C920" s="2" t="s">
        <v>741</v>
      </c>
      <c r="D920" s="2" t="s">
        <v>680</v>
      </c>
      <c r="F920" s="2">
        <v>14623873</v>
      </c>
      <c r="H920" s="2">
        <v>1136851</v>
      </c>
      <c r="S920" s="2"/>
      <c r="T920" s="2"/>
      <c r="U920" s="2"/>
      <c r="V920" s="2"/>
      <c r="W920" s="16"/>
      <c r="X920" s="16"/>
      <c r="Y920" s="16"/>
      <c r="Z920" s="16"/>
      <c r="AA920" s="16"/>
      <c r="AB920" s="16"/>
      <c r="AC920" s="16"/>
      <c r="AD920" s="16"/>
      <c r="AE920" s="16"/>
      <c r="AF920" s="16"/>
      <c r="AG920" s="16"/>
      <c r="AH920" s="16"/>
      <c r="AI920" s="16"/>
    </row>
    <row r="921" spans="1:35" x14ac:dyDescent="0.2">
      <c r="A921" s="5">
        <v>2022</v>
      </c>
      <c r="B921" s="2" t="s">
        <v>626</v>
      </c>
      <c r="C921" s="2" t="s">
        <v>742</v>
      </c>
      <c r="D921" s="2" t="s">
        <v>680</v>
      </c>
      <c r="S921" s="2"/>
      <c r="T921" s="2"/>
      <c r="U921" s="2"/>
      <c r="V921" s="2"/>
      <c r="W921" s="16"/>
      <c r="X921" s="16"/>
      <c r="Y921" s="16"/>
      <c r="Z921" s="16"/>
      <c r="AA921" s="16"/>
      <c r="AB921" s="16"/>
      <c r="AC921" s="16"/>
      <c r="AD921" s="16"/>
      <c r="AE921" s="16"/>
      <c r="AF921" s="16"/>
      <c r="AG921" s="16"/>
      <c r="AH921" s="16"/>
      <c r="AI921" s="16"/>
    </row>
    <row r="922" spans="1:35" x14ac:dyDescent="0.2">
      <c r="A922" s="5">
        <v>2022</v>
      </c>
      <c r="B922" s="2" t="s">
        <v>626</v>
      </c>
      <c r="C922" s="2" t="s">
        <v>743</v>
      </c>
      <c r="D922" s="2" t="s">
        <v>680</v>
      </c>
      <c r="S922" s="2"/>
      <c r="T922" s="2"/>
      <c r="U922" s="2"/>
      <c r="V922" s="2"/>
      <c r="W922" s="16"/>
      <c r="X922" s="16"/>
      <c r="Y922" s="16"/>
      <c r="Z922" s="16"/>
      <c r="AA922" s="16"/>
      <c r="AB922" s="16"/>
      <c r="AC922" s="16"/>
      <c r="AD922" s="16"/>
      <c r="AE922" s="16"/>
      <c r="AF922" s="16"/>
      <c r="AG922" s="16"/>
      <c r="AH922" s="16"/>
      <c r="AI922" s="16"/>
    </row>
    <row r="923" spans="1:35" x14ac:dyDescent="0.2">
      <c r="A923" s="5">
        <v>2022</v>
      </c>
      <c r="B923" s="2" t="s">
        <v>626</v>
      </c>
      <c r="C923" s="2" t="s">
        <v>744</v>
      </c>
      <c r="D923" s="2" t="s">
        <v>680</v>
      </c>
      <c r="F923" s="2">
        <v>11222027</v>
      </c>
      <c r="H923" s="2">
        <v>1136851</v>
      </c>
      <c r="S923" s="2"/>
      <c r="T923" s="2"/>
      <c r="U923" s="2"/>
      <c r="V923" s="2"/>
      <c r="W923" s="16"/>
      <c r="X923" s="16"/>
      <c r="Y923" s="16"/>
      <c r="Z923" s="16"/>
      <c r="AA923" s="16"/>
      <c r="AB923" s="16"/>
      <c r="AC923" s="16"/>
      <c r="AD923" s="16"/>
      <c r="AE923" s="16"/>
      <c r="AF923" s="16"/>
      <c r="AG923" s="16"/>
      <c r="AH923" s="16"/>
      <c r="AI923" s="16"/>
    </row>
    <row r="924" spans="1:35" x14ac:dyDescent="0.2">
      <c r="A924" s="5">
        <v>2022</v>
      </c>
      <c r="B924" s="2" t="s">
        <v>626</v>
      </c>
      <c r="C924" s="2" t="s">
        <v>745</v>
      </c>
      <c r="D924" s="2" t="s">
        <v>680</v>
      </c>
      <c r="S924" s="2"/>
      <c r="T924" s="2"/>
      <c r="U924" s="2"/>
      <c r="V924" s="2"/>
      <c r="W924" s="16"/>
      <c r="X924" s="16"/>
      <c r="Y924" s="16"/>
      <c r="Z924" s="16"/>
      <c r="AA924" s="16"/>
      <c r="AB924" s="16"/>
      <c r="AC924" s="16"/>
      <c r="AD924" s="16"/>
      <c r="AE924" s="16"/>
      <c r="AF924" s="16"/>
      <c r="AG924" s="16"/>
      <c r="AH924" s="16"/>
      <c r="AI924" s="16"/>
    </row>
    <row r="925" spans="1:35" x14ac:dyDescent="0.2">
      <c r="A925" s="5">
        <v>2022</v>
      </c>
      <c r="B925" s="2" t="s">
        <v>626</v>
      </c>
      <c r="C925" s="2" t="s">
        <v>748</v>
      </c>
      <c r="D925" s="2" t="s">
        <v>680</v>
      </c>
      <c r="S925" s="2"/>
      <c r="T925" s="2"/>
      <c r="U925" s="2"/>
      <c r="V925" s="2"/>
      <c r="W925" s="16"/>
      <c r="X925" s="16"/>
      <c r="Y925" s="16"/>
      <c r="Z925" s="16"/>
      <c r="AA925" s="16"/>
      <c r="AB925" s="16"/>
      <c r="AC925" s="16"/>
      <c r="AD925" s="16"/>
      <c r="AE925" s="16"/>
      <c r="AF925" s="16"/>
      <c r="AG925" s="16"/>
      <c r="AH925" s="16"/>
      <c r="AI925" s="16"/>
    </row>
    <row r="926" spans="1:35" x14ac:dyDescent="0.2">
      <c r="A926" s="5">
        <v>2022</v>
      </c>
      <c r="B926" s="2" t="s">
        <v>746</v>
      </c>
      <c r="C926" s="2" t="s">
        <v>725</v>
      </c>
      <c r="D926" s="2" t="s">
        <v>681</v>
      </c>
      <c r="E926" s="2">
        <v>12539523</v>
      </c>
      <c r="F926" s="2">
        <v>1300000</v>
      </c>
      <c r="S926" s="2"/>
      <c r="T926" s="2"/>
      <c r="U926" s="2"/>
      <c r="V926" s="2"/>
      <c r="W926" s="16"/>
      <c r="X926" s="16"/>
      <c r="Y926" s="16"/>
      <c r="Z926" s="16"/>
      <c r="AA926" s="16"/>
      <c r="AB926" s="16"/>
      <c r="AC926" s="16"/>
      <c r="AD926" s="16"/>
      <c r="AE926" s="16"/>
      <c r="AF926" s="16"/>
      <c r="AG926" s="16"/>
      <c r="AH926" s="16"/>
      <c r="AI926" s="16"/>
    </row>
    <row r="927" spans="1:35" x14ac:dyDescent="0.2">
      <c r="A927" s="5">
        <v>2022</v>
      </c>
      <c r="B927" s="2" t="s">
        <v>746</v>
      </c>
      <c r="C927" s="2" t="s">
        <v>726</v>
      </c>
      <c r="D927" s="2" t="s">
        <v>681</v>
      </c>
      <c r="E927" s="2">
        <v>12153651</v>
      </c>
      <c r="S927" s="2"/>
      <c r="T927" s="2"/>
      <c r="U927" s="2"/>
      <c r="V927" s="2"/>
      <c r="W927" s="16"/>
      <c r="X927" s="16"/>
      <c r="Y927" s="16"/>
      <c r="Z927" s="16"/>
      <c r="AA927" s="16"/>
      <c r="AB927" s="16"/>
      <c r="AC927" s="16"/>
      <c r="AD927" s="16"/>
      <c r="AE927" s="16"/>
      <c r="AF927" s="16"/>
      <c r="AG927" s="16"/>
      <c r="AH927" s="16"/>
      <c r="AI927" s="16"/>
    </row>
    <row r="928" spans="1:35" x14ac:dyDescent="0.2">
      <c r="A928" s="5">
        <v>2022</v>
      </c>
      <c r="B928" s="2" t="s">
        <v>746</v>
      </c>
      <c r="C928" s="2" t="s">
        <v>727</v>
      </c>
      <c r="D928" s="2" t="s">
        <v>681</v>
      </c>
      <c r="E928" s="2">
        <v>10578000</v>
      </c>
      <c r="S928" s="2"/>
      <c r="T928" s="2"/>
      <c r="U928" s="2"/>
      <c r="V928" s="2"/>
      <c r="W928" s="16"/>
      <c r="X928" s="16"/>
      <c r="Y928" s="16"/>
      <c r="Z928" s="16"/>
      <c r="AA928" s="16"/>
      <c r="AB928" s="16"/>
      <c r="AC928" s="16"/>
      <c r="AD928" s="16"/>
      <c r="AE928" s="16"/>
      <c r="AF928" s="16"/>
      <c r="AG928" s="16"/>
      <c r="AH928" s="16"/>
      <c r="AI928" s="16"/>
    </row>
    <row r="929" spans="1:35" x14ac:dyDescent="0.2">
      <c r="A929" s="5">
        <v>2022</v>
      </c>
      <c r="B929" s="2" t="s">
        <v>746</v>
      </c>
      <c r="C929" s="2" t="s">
        <v>394</v>
      </c>
      <c r="D929" s="2" t="s">
        <v>681</v>
      </c>
      <c r="E929" s="2">
        <v>10639302</v>
      </c>
      <c r="F929" s="2">
        <v>884100</v>
      </c>
      <c r="S929" s="2"/>
      <c r="T929" s="2"/>
      <c r="U929" s="2"/>
      <c r="V929" s="2"/>
      <c r="W929" s="16"/>
      <c r="X929" s="16"/>
      <c r="Y929" s="16"/>
      <c r="Z929" s="16"/>
      <c r="AA929" s="16"/>
      <c r="AB929" s="16"/>
      <c r="AC929" s="16"/>
      <c r="AD929" s="16"/>
      <c r="AE929" s="16"/>
      <c r="AF929" s="16"/>
      <c r="AG929" s="16"/>
      <c r="AH929" s="16"/>
      <c r="AI929" s="16"/>
    </row>
    <row r="930" spans="1:35" x14ac:dyDescent="0.2">
      <c r="A930" s="5">
        <v>2022</v>
      </c>
      <c r="B930" s="2" t="s">
        <v>746</v>
      </c>
      <c r="C930" s="2" t="s">
        <v>395</v>
      </c>
      <c r="D930" s="2" t="s">
        <v>681</v>
      </c>
      <c r="E930" s="2">
        <v>8804293</v>
      </c>
      <c r="F930" s="2">
        <v>779100</v>
      </c>
      <c r="S930" s="2"/>
      <c r="T930" s="2"/>
      <c r="U930" s="2"/>
      <c r="V930" s="2"/>
      <c r="W930" s="16"/>
      <c r="X930" s="16"/>
      <c r="Y930" s="16"/>
      <c r="Z930" s="16"/>
      <c r="AA930" s="16"/>
      <c r="AB930" s="16"/>
      <c r="AC930" s="16"/>
      <c r="AD930" s="16"/>
      <c r="AE930" s="16"/>
      <c r="AF930" s="16"/>
      <c r="AG930" s="16"/>
      <c r="AH930" s="16"/>
      <c r="AI930" s="16"/>
    </row>
    <row r="931" spans="1:35" x14ac:dyDescent="0.2">
      <c r="A931" s="5">
        <v>2022</v>
      </c>
      <c r="B931" s="2" t="s">
        <v>746</v>
      </c>
      <c r="C931" s="2" t="s">
        <v>747</v>
      </c>
      <c r="D931" s="2" t="s">
        <v>681</v>
      </c>
      <c r="E931" s="2">
        <v>9731850</v>
      </c>
      <c r="F931" s="2">
        <v>1300000</v>
      </c>
      <c r="S931" s="2"/>
      <c r="T931" s="2"/>
      <c r="U931" s="2"/>
      <c r="V931" s="2"/>
      <c r="W931" s="16"/>
      <c r="X931" s="16"/>
      <c r="Y931" s="16"/>
      <c r="Z931" s="16"/>
      <c r="AA931" s="16"/>
      <c r="AB931" s="16"/>
      <c r="AC931" s="16"/>
      <c r="AD931" s="16"/>
      <c r="AE931" s="16"/>
      <c r="AF931" s="16"/>
      <c r="AG931" s="16"/>
      <c r="AH931" s="16"/>
      <c r="AI931" s="16"/>
    </row>
    <row r="932" spans="1:35" x14ac:dyDescent="0.2">
      <c r="A932" s="5">
        <v>2022</v>
      </c>
      <c r="B932" s="2" t="s">
        <v>746</v>
      </c>
      <c r="C932" s="2" t="s">
        <v>728</v>
      </c>
      <c r="D932" s="2" t="s">
        <v>681</v>
      </c>
      <c r="E932" s="2">
        <v>11102342</v>
      </c>
      <c r="S932" s="2"/>
      <c r="T932" s="2"/>
      <c r="U932" s="2"/>
      <c r="V932" s="2"/>
      <c r="W932" s="16"/>
      <c r="X932" s="16"/>
      <c r="Y932" s="16"/>
      <c r="Z932" s="16"/>
      <c r="AA932" s="16"/>
      <c r="AB932" s="16"/>
      <c r="AC932" s="16"/>
      <c r="AD932" s="16"/>
      <c r="AE932" s="16"/>
      <c r="AF932" s="16"/>
      <c r="AG932" s="16"/>
      <c r="AH932" s="16"/>
      <c r="AI932" s="16"/>
    </row>
    <row r="933" spans="1:35" x14ac:dyDescent="0.2">
      <c r="A933" s="5">
        <v>2022</v>
      </c>
      <c r="B933" s="2" t="s">
        <v>746</v>
      </c>
      <c r="C933" s="2" t="s">
        <v>398</v>
      </c>
      <c r="D933" s="2" t="s">
        <v>681</v>
      </c>
      <c r="E933" s="2">
        <v>7559163</v>
      </c>
      <c r="S933" s="2"/>
      <c r="T933" s="2"/>
      <c r="U933" s="2"/>
      <c r="V933" s="2"/>
      <c r="W933" s="16"/>
      <c r="X933" s="16"/>
      <c r="Y933" s="16"/>
      <c r="Z933" s="16"/>
      <c r="AA933" s="16"/>
      <c r="AB933" s="16"/>
      <c r="AC933" s="16"/>
      <c r="AD933" s="16"/>
      <c r="AE933" s="16"/>
      <c r="AF933" s="16"/>
      <c r="AG933" s="16"/>
      <c r="AH933" s="16"/>
      <c r="AI933" s="16"/>
    </row>
    <row r="934" spans="1:35" x14ac:dyDescent="0.2">
      <c r="A934" s="5">
        <v>2022</v>
      </c>
      <c r="B934" s="2" t="s">
        <v>746</v>
      </c>
      <c r="C934" s="2" t="s">
        <v>729</v>
      </c>
      <c r="D934" s="2" t="s">
        <v>681</v>
      </c>
      <c r="E934" s="2">
        <v>7640733</v>
      </c>
      <c r="F934" s="2">
        <v>2142000</v>
      </c>
      <c r="S934" s="2"/>
      <c r="T934" s="2"/>
      <c r="U934" s="2"/>
      <c r="V934" s="2"/>
      <c r="W934" s="16"/>
      <c r="X934" s="16"/>
      <c r="Y934" s="16"/>
      <c r="Z934" s="16"/>
      <c r="AA934" s="16"/>
      <c r="AB934" s="16"/>
      <c r="AC934" s="16"/>
      <c r="AD934" s="16"/>
      <c r="AE934" s="16"/>
      <c r="AF934" s="16"/>
      <c r="AG934" s="16"/>
      <c r="AH934" s="16"/>
      <c r="AI934" s="16"/>
    </row>
    <row r="935" spans="1:35" x14ac:dyDescent="0.2">
      <c r="A935" s="5">
        <v>2022</v>
      </c>
      <c r="B935" s="2" t="s">
        <v>746</v>
      </c>
      <c r="C935" s="2" t="s">
        <v>730</v>
      </c>
      <c r="D935" s="2" t="s">
        <v>681</v>
      </c>
      <c r="E935" s="2">
        <v>6080407</v>
      </c>
      <c r="S935" s="2"/>
      <c r="T935" s="2"/>
      <c r="U935" s="2"/>
      <c r="V935" s="2"/>
      <c r="W935" s="16"/>
      <c r="X935" s="16"/>
      <c r="Y935" s="16"/>
      <c r="Z935" s="16"/>
      <c r="AA935" s="16"/>
      <c r="AB935" s="16"/>
      <c r="AC935" s="16"/>
      <c r="AD935" s="16"/>
      <c r="AE935" s="16"/>
      <c r="AF935" s="16"/>
      <c r="AG935" s="16"/>
      <c r="AH935" s="16"/>
      <c r="AI935" s="16"/>
    </row>
    <row r="936" spans="1:35" x14ac:dyDescent="0.2">
      <c r="A936" s="5">
        <v>2022</v>
      </c>
      <c r="B936" s="2" t="s">
        <v>746</v>
      </c>
      <c r="C936" s="2" t="s">
        <v>401</v>
      </c>
      <c r="D936" s="2" t="s">
        <v>681</v>
      </c>
      <c r="E936" s="2">
        <v>9734140</v>
      </c>
      <c r="S936" s="2"/>
      <c r="T936" s="2"/>
      <c r="U936" s="2"/>
      <c r="V936" s="2"/>
      <c r="W936" s="16"/>
      <c r="X936" s="16"/>
      <c r="Y936" s="16"/>
      <c r="Z936" s="16"/>
      <c r="AA936" s="16"/>
      <c r="AB936" s="16"/>
      <c r="AC936" s="16"/>
      <c r="AD936" s="16"/>
      <c r="AE936" s="16"/>
      <c r="AF936" s="16"/>
      <c r="AG936" s="16"/>
      <c r="AH936" s="16"/>
      <c r="AI936" s="16"/>
    </row>
    <row r="937" spans="1:35" x14ac:dyDescent="0.2">
      <c r="A937" s="5">
        <v>2022</v>
      </c>
      <c r="B937" s="2" t="s">
        <v>746</v>
      </c>
      <c r="C937" s="2" t="s">
        <v>731</v>
      </c>
      <c r="D937" s="2" t="s">
        <v>681</v>
      </c>
      <c r="E937" s="2">
        <v>7436877</v>
      </c>
      <c r="S937" s="2"/>
      <c r="T937" s="2"/>
      <c r="U937" s="2"/>
      <c r="V937" s="2"/>
      <c r="W937" s="16"/>
      <c r="X937" s="16"/>
      <c r="Y937" s="16"/>
      <c r="Z937" s="16"/>
      <c r="AA937" s="16"/>
      <c r="AB937" s="16"/>
      <c r="AC937" s="16"/>
      <c r="AD937" s="16"/>
      <c r="AE937" s="16"/>
      <c r="AF937" s="16"/>
      <c r="AG937" s="16"/>
      <c r="AH937" s="16"/>
      <c r="AI937" s="16"/>
    </row>
    <row r="938" spans="1:35" x14ac:dyDescent="0.2">
      <c r="A938" s="5">
        <v>2022</v>
      </c>
      <c r="B938" s="2" t="s">
        <v>746</v>
      </c>
      <c r="C938" s="2" t="s">
        <v>732</v>
      </c>
      <c r="D938" s="2" t="s">
        <v>681</v>
      </c>
      <c r="E938" s="2">
        <v>6897135</v>
      </c>
      <c r="S938" s="2"/>
      <c r="T938" s="2"/>
      <c r="U938" s="2"/>
      <c r="V938" s="2"/>
      <c r="W938" s="16"/>
      <c r="X938" s="16"/>
      <c r="Y938" s="16"/>
      <c r="Z938" s="16"/>
      <c r="AA938" s="16"/>
      <c r="AB938" s="16"/>
      <c r="AC938" s="16"/>
      <c r="AD938" s="16"/>
      <c r="AE938" s="16"/>
      <c r="AF938" s="16"/>
      <c r="AG938" s="16"/>
      <c r="AH938" s="16"/>
      <c r="AI938" s="16"/>
    </row>
    <row r="939" spans="1:35" x14ac:dyDescent="0.2">
      <c r="A939" s="5">
        <v>2022</v>
      </c>
      <c r="B939" s="2" t="s">
        <v>746</v>
      </c>
      <c r="C939" s="2" t="s">
        <v>733</v>
      </c>
      <c r="D939" s="2" t="s">
        <v>681</v>
      </c>
      <c r="E939" s="2">
        <v>12326313</v>
      </c>
      <c r="S939" s="2"/>
      <c r="T939" s="2"/>
      <c r="U939" s="2"/>
      <c r="V939" s="2"/>
      <c r="W939" s="16"/>
      <c r="X939" s="16"/>
      <c r="Y939" s="16"/>
      <c r="Z939" s="16"/>
      <c r="AA939" s="16"/>
      <c r="AB939" s="16"/>
      <c r="AC939" s="16"/>
      <c r="AD939" s="16"/>
      <c r="AE939" s="16"/>
      <c r="AF939" s="16"/>
      <c r="AG939" s="16"/>
      <c r="AH939" s="16"/>
      <c r="AI939" s="16"/>
    </row>
    <row r="940" spans="1:35" x14ac:dyDescent="0.2">
      <c r="A940" s="5">
        <v>2022</v>
      </c>
      <c r="B940" s="2" t="s">
        <v>746</v>
      </c>
      <c r="C940" s="2" t="s">
        <v>734</v>
      </c>
      <c r="D940" s="2" t="s">
        <v>681</v>
      </c>
      <c r="E940" s="2">
        <v>9274451</v>
      </c>
      <c r="S940" s="2"/>
      <c r="T940" s="2"/>
      <c r="U940" s="2"/>
      <c r="V940" s="2"/>
      <c r="W940" s="16"/>
      <c r="X940" s="16"/>
      <c r="Y940" s="16"/>
      <c r="Z940" s="16"/>
      <c r="AA940" s="16"/>
      <c r="AB940" s="16"/>
      <c r="AC940" s="16"/>
      <c r="AD940" s="16"/>
      <c r="AE940" s="16"/>
      <c r="AF940" s="16"/>
      <c r="AG940" s="16"/>
      <c r="AH940" s="16"/>
      <c r="AI940" s="16"/>
    </row>
    <row r="941" spans="1:35" x14ac:dyDescent="0.2">
      <c r="A941" s="5">
        <v>2022</v>
      </c>
      <c r="B941" s="2" t="s">
        <v>626</v>
      </c>
      <c r="C941" s="2" t="s">
        <v>735</v>
      </c>
      <c r="D941" s="2" t="s">
        <v>681</v>
      </c>
      <c r="E941" s="2">
        <v>8861771</v>
      </c>
      <c r="S941" s="2"/>
      <c r="T941" s="2"/>
      <c r="U941" s="2"/>
      <c r="V941" s="2"/>
      <c r="W941" s="16"/>
      <c r="X941" s="16"/>
      <c r="Y941" s="16"/>
      <c r="Z941" s="16"/>
      <c r="AA941" s="16"/>
      <c r="AB941" s="16"/>
      <c r="AC941" s="16"/>
      <c r="AD941" s="16"/>
      <c r="AE941" s="16"/>
      <c r="AF941" s="16"/>
      <c r="AG941" s="16"/>
      <c r="AH941" s="16"/>
      <c r="AI941" s="16"/>
    </row>
    <row r="942" spans="1:35" x14ac:dyDescent="0.2">
      <c r="A942" s="5">
        <v>2022</v>
      </c>
      <c r="B942" s="2" t="s">
        <v>626</v>
      </c>
      <c r="C942" s="2" t="s">
        <v>736</v>
      </c>
      <c r="D942" s="2" t="s">
        <v>681</v>
      </c>
      <c r="E942" s="2">
        <v>21379416</v>
      </c>
      <c r="S942" s="2"/>
      <c r="T942" s="2"/>
      <c r="U942" s="2"/>
      <c r="V942" s="2"/>
      <c r="W942" s="16"/>
      <c r="X942" s="16"/>
      <c r="Y942" s="16"/>
      <c r="Z942" s="16"/>
      <c r="AA942" s="16"/>
      <c r="AB942" s="16"/>
      <c r="AC942" s="16"/>
      <c r="AD942" s="16"/>
      <c r="AE942" s="16"/>
      <c r="AF942" s="16"/>
      <c r="AG942" s="16"/>
      <c r="AH942" s="16"/>
      <c r="AI942" s="16"/>
    </row>
    <row r="943" spans="1:35" x14ac:dyDescent="0.2">
      <c r="A943" s="5">
        <v>2022</v>
      </c>
      <c r="B943" s="2" t="s">
        <v>626</v>
      </c>
      <c r="C943" s="2" t="s">
        <v>737</v>
      </c>
      <c r="D943" s="2" t="s">
        <v>681</v>
      </c>
      <c r="E943" s="2">
        <v>12146722</v>
      </c>
      <c r="S943" s="2"/>
      <c r="T943" s="2"/>
      <c r="U943" s="2"/>
      <c r="V943" s="2"/>
      <c r="W943" s="16"/>
      <c r="X943" s="16"/>
      <c r="Y943" s="16"/>
      <c r="Z943" s="16"/>
      <c r="AA943" s="16"/>
      <c r="AB943" s="16"/>
      <c r="AC943" s="16"/>
      <c r="AD943" s="16"/>
      <c r="AE943" s="16"/>
      <c r="AF943" s="16"/>
      <c r="AG943" s="16"/>
      <c r="AH943" s="16"/>
      <c r="AI943" s="16"/>
    </row>
    <row r="944" spans="1:35" x14ac:dyDescent="0.2">
      <c r="A944" s="5">
        <v>2022</v>
      </c>
      <c r="B944" s="2" t="s">
        <v>626</v>
      </c>
      <c r="C944" s="2" t="s">
        <v>630</v>
      </c>
      <c r="D944" s="2" t="s">
        <v>681</v>
      </c>
      <c r="E944" s="2">
        <v>14631416</v>
      </c>
      <c r="F944" s="2">
        <v>1365000</v>
      </c>
      <c r="S944" s="2"/>
      <c r="T944" s="2"/>
      <c r="U944" s="2"/>
      <c r="V944" s="2"/>
      <c r="W944" s="16"/>
      <c r="X944" s="16"/>
      <c r="Y944" s="16"/>
      <c r="Z944" s="16"/>
      <c r="AA944" s="16"/>
      <c r="AB944" s="16"/>
      <c r="AC944" s="16"/>
      <c r="AD944" s="16"/>
      <c r="AE944" s="16"/>
      <c r="AF944" s="16"/>
      <c r="AG944" s="16"/>
      <c r="AH944" s="16"/>
      <c r="AI944" s="16"/>
    </row>
    <row r="945" spans="1:35" x14ac:dyDescent="0.2">
      <c r="A945" s="5">
        <v>2022</v>
      </c>
      <c r="B945" s="2" t="s">
        <v>626</v>
      </c>
      <c r="C945" s="2" t="s">
        <v>738</v>
      </c>
      <c r="D945" s="2" t="s">
        <v>681</v>
      </c>
      <c r="E945" s="2">
        <v>12070111</v>
      </c>
      <c r="F945" s="2">
        <v>6046000</v>
      </c>
      <c r="S945" s="2"/>
      <c r="T945" s="2"/>
      <c r="U945" s="2"/>
      <c r="V945" s="2"/>
      <c r="W945" s="16"/>
      <c r="X945" s="16"/>
      <c r="Y945" s="16"/>
      <c r="Z945" s="16"/>
      <c r="AA945" s="16"/>
      <c r="AB945" s="16"/>
      <c r="AC945" s="16"/>
      <c r="AD945" s="16"/>
      <c r="AE945" s="16"/>
      <c r="AF945" s="16"/>
      <c r="AG945" s="16"/>
      <c r="AH945" s="16"/>
      <c r="AI945" s="16"/>
    </row>
    <row r="946" spans="1:35" x14ac:dyDescent="0.2">
      <c r="A946" s="5">
        <v>2022</v>
      </c>
      <c r="B946" s="2" t="s">
        <v>626</v>
      </c>
      <c r="C946" s="2" t="s">
        <v>739</v>
      </c>
      <c r="D946" s="2" t="s">
        <v>681</v>
      </c>
      <c r="E946" s="2">
        <v>6208905</v>
      </c>
      <c r="F946" s="2">
        <v>1365000</v>
      </c>
      <c r="S946" s="2"/>
      <c r="T946" s="2"/>
      <c r="U946" s="2"/>
      <c r="V946" s="2"/>
      <c r="W946" s="16"/>
      <c r="X946" s="16"/>
      <c r="Y946" s="16"/>
      <c r="Z946" s="16"/>
      <c r="AA946" s="16"/>
      <c r="AB946" s="16"/>
      <c r="AC946" s="16"/>
      <c r="AD946" s="16"/>
      <c r="AE946" s="16"/>
      <c r="AF946" s="16"/>
      <c r="AG946" s="16"/>
      <c r="AH946" s="16"/>
      <c r="AI946" s="16"/>
    </row>
    <row r="947" spans="1:35" x14ac:dyDescent="0.2">
      <c r="A947" s="5">
        <v>2022</v>
      </c>
      <c r="B947" s="2" t="s">
        <v>626</v>
      </c>
      <c r="C947" s="2" t="s">
        <v>740</v>
      </c>
      <c r="D947" s="2" t="s">
        <v>681</v>
      </c>
      <c r="E947" s="2">
        <v>3787079</v>
      </c>
      <c r="S947" s="2"/>
      <c r="T947" s="2"/>
      <c r="U947" s="2"/>
      <c r="V947" s="2"/>
      <c r="W947" s="16"/>
      <c r="X947" s="16"/>
      <c r="Y947" s="16"/>
      <c r="Z947" s="16"/>
      <c r="AA947" s="16"/>
      <c r="AB947" s="16"/>
      <c r="AC947" s="16"/>
      <c r="AD947" s="16"/>
      <c r="AE947" s="16"/>
      <c r="AF947" s="16"/>
      <c r="AG947" s="16"/>
      <c r="AH947" s="16"/>
      <c r="AI947" s="16"/>
    </row>
    <row r="948" spans="1:35" x14ac:dyDescent="0.2">
      <c r="A948" s="5">
        <v>2022</v>
      </c>
      <c r="B948" s="2" t="s">
        <v>626</v>
      </c>
      <c r="C948" s="2" t="s">
        <v>741</v>
      </c>
      <c r="D948" s="2" t="s">
        <v>681</v>
      </c>
      <c r="E948" s="2">
        <v>10902649</v>
      </c>
      <c r="F948" s="2">
        <v>3496500</v>
      </c>
      <c r="S948" s="2"/>
      <c r="T948" s="2"/>
      <c r="U948" s="2"/>
      <c r="V948" s="2"/>
      <c r="W948" s="16"/>
      <c r="X948" s="16"/>
      <c r="Y948" s="16"/>
      <c r="Z948" s="16"/>
      <c r="AA948" s="16"/>
      <c r="AB948" s="16"/>
      <c r="AC948" s="16"/>
      <c r="AD948" s="16"/>
      <c r="AE948" s="16"/>
      <c r="AF948" s="16"/>
      <c r="AG948" s="16"/>
      <c r="AH948" s="16"/>
      <c r="AI948" s="16"/>
    </row>
    <row r="949" spans="1:35" x14ac:dyDescent="0.2">
      <c r="A949" s="5">
        <v>2022</v>
      </c>
      <c r="B949" s="2" t="s">
        <v>626</v>
      </c>
      <c r="C949" s="2" t="s">
        <v>742</v>
      </c>
      <c r="D949" s="2" t="s">
        <v>681</v>
      </c>
      <c r="E949" s="2">
        <v>5674075</v>
      </c>
      <c r="S949" s="2"/>
      <c r="T949" s="2"/>
      <c r="U949" s="2"/>
      <c r="V949" s="2"/>
      <c r="W949" s="16"/>
      <c r="X949" s="16"/>
      <c r="Y949" s="16"/>
      <c r="Z949" s="16"/>
      <c r="AA949" s="16"/>
      <c r="AB949" s="16"/>
      <c r="AC949" s="16"/>
      <c r="AD949" s="16"/>
      <c r="AE949" s="16"/>
      <c r="AF949" s="16"/>
      <c r="AG949" s="16"/>
      <c r="AH949" s="16"/>
      <c r="AI949" s="16"/>
    </row>
    <row r="950" spans="1:35" x14ac:dyDescent="0.2">
      <c r="A950" s="5">
        <v>2022</v>
      </c>
      <c r="B950" s="2" t="s">
        <v>626</v>
      </c>
      <c r="C950" s="2" t="s">
        <v>743</v>
      </c>
      <c r="D950" s="2" t="s">
        <v>681</v>
      </c>
      <c r="E950" s="2">
        <v>12994301</v>
      </c>
      <c r="S950" s="2"/>
      <c r="T950" s="2"/>
      <c r="U950" s="2"/>
      <c r="V950" s="2"/>
      <c r="W950" s="16"/>
      <c r="X950" s="16"/>
      <c r="Y950" s="16"/>
      <c r="Z950" s="16"/>
      <c r="AA950" s="16"/>
      <c r="AB950" s="16"/>
      <c r="AC950" s="16"/>
      <c r="AD950" s="16"/>
      <c r="AE950" s="16"/>
      <c r="AF950" s="16"/>
      <c r="AG950" s="16"/>
      <c r="AH950" s="16"/>
      <c r="AI950" s="16"/>
    </row>
    <row r="951" spans="1:35" x14ac:dyDescent="0.2">
      <c r="A951" s="5">
        <v>2022</v>
      </c>
      <c r="B951" s="2" t="s">
        <v>626</v>
      </c>
      <c r="C951" s="2" t="s">
        <v>744</v>
      </c>
      <c r="D951" s="2" t="s">
        <v>681</v>
      </c>
      <c r="E951" s="2">
        <v>14787267</v>
      </c>
      <c r="F951" s="2">
        <v>3811500</v>
      </c>
      <c r="S951" s="2"/>
      <c r="T951" s="2"/>
      <c r="U951" s="2"/>
      <c r="V951" s="2"/>
      <c r="W951" s="16"/>
      <c r="X951" s="16"/>
      <c r="Y951" s="16"/>
      <c r="Z951" s="16"/>
      <c r="AA951" s="16"/>
      <c r="AB951" s="16"/>
      <c r="AC951" s="16"/>
      <c r="AD951" s="16"/>
      <c r="AE951" s="16"/>
      <c r="AF951" s="16"/>
      <c r="AG951" s="16"/>
      <c r="AH951" s="16"/>
      <c r="AI951" s="16"/>
    </row>
    <row r="952" spans="1:35" x14ac:dyDescent="0.2">
      <c r="A952" s="5">
        <v>2022</v>
      </c>
      <c r="B952" s="2" t="s">
        <v>626</v>
      </c>
      <c r="C952" s="2" t="s">
        <v>745</v>
      </c>
      <c r="D952" s="2" t="s">
        <v>681</v>
      </c>
      <c r="E952" s="2">
        <v>8351356</v>
      </c>
      <c r="S952" s="2"/>
      <c r="T952" s="2"/>
      <c r="U952" s="2"/>
      <c r="V952" s="2"/>
      <c r="W952" s="16"/>
      <c r="X952" s="16"/>
      <c r="Y952" s="16"/>
      <c r="Z952" s="16"/>
      <c r="AA952" s="16"/>
      <c r="AB952" s="16"/>
      <c r="AC952" s="16"/>
      <c r="AD952" s="16"/>
      <c r="AE952" s="16"/>
      <c r="AF952" s="16"/>
      <c r="AG952" s="16"/>
      <c r="AH952" s="16"/>
      <c r="AI952" s="16"/>
    </row>
    <row r="953" spans="1:35" x14ac:dyDescent="0.2">
      <c r="A953" s="5">
        <v>2022</v>
      </c>
      <c r="B953" s="2" t="s">
        <v>626</v>
      </c>
      <c r="C953" s="2" t="s">
        <v>748</v>
      </c>
      <c r="D953" s="2" t="s">
        <v>681</v>
      </c>
      <c r="E953" s="2">
        <v>4382991</v>
      </c>
      <c r="S953" s="2"/>
      <c r="T953" s="2"/>
      <c r="U953" s="2"/>
      <c r="V953" s="2"/>
      <c r="W953" s="16"/>
      <c r="X953" s="16"/>
      <c r="Y953" s="16"/>
      <c r="Z953" s="16"/>
      <c r="AA953" s="16"/>
      <c r="AB953" s="16"/>
      <c r="AC953" s="16"/>
      <c r="AD953" s="16"/>
      <c r="AE953" s="16"/>
      <c r="AF953" s="16"/>
      <c r="AG953" s="16"/>
      <c r="AH953" s="16"/>
      <c r="AI953" s="16"/>
    </row>
    <row r="954" spans="1:35" x14ac:dyDescent="0.2">
      <c r="A954" s="5">
        <v>2022</v>
      </c>
      <c r="B954" s="2" t="s">
        <v>746</v>
      </c>
      <c r="C954" s="2" t="s">
        <v>725</v>
      </c>
      <c r="D954" s="2" t="s">
        <v>682</v>
      </c>
      <c r="S954" s="2"/>
      <c r="T954" s="2"/>
      <c r="U954" s="2"/>
      <c r="V954" s="2"/>
      <c r="W954" s="16"/>
      <c r="X954" s="16"/>
      <c r="Y954" s="16"/>
      <c r="Z954" s="16"/>
      <c r="AA954" s="16"/>
      <c r="AB954" s="16"/>
      <c r="AC954" s="16"/>
      <c r="AD954" s="16"/>
      <c r="AE954" s="16"/>
      <c r="AF954" s="16"/>
      <c r="AG954" s="16"/>
      <c r="AH954" s="16"/>
      <c r="AI954" s="16"/>
    </row>
    <row r="955" spans="1:35" x14ac:dyDescent="0.2">
      <c r="A955" s="5">
        <v>2022</v>
      </c>
      <c r="B955" s="2" t="s">
        <v>746</v>
      </c>
      <c r="C955" s="2" t="s">
        <v>726</v>
      </c>
      <c r="D955" s="2" t="s">
        <v>682</v>
      </c>
      <c r="S955" s="2"/>
      <c r="T955" s="2"/>
      <c r="U955" s="2"/>
      <c r="V955" s="2"/>
      <c r="W955" s="16"/>
      <c r="X955" s="16"/>
      <c r="Y955" s="16"/>
      <c r="Z955" s="16"/>
      <c r="AA955" s="16"/>
      <c r="AB955" s="16"/>
      <c r="AC955" s="16"/>
      <c r="AD955" s="16"/>
      <c r="AE955" s="16"/>
      <c r="AF955" s="16"/>
      <c r="AG955" s="16"/>
      <c r="AH955" s="16"/>
      <c r="AI955" s="16"/>
    </row>
    <row r="956" spans="1:35" x14ac:dyDescent="0.2">
      <c r="A956" s="5">
        <v>2022</v>
      </c>
      <c r="B956" s="2" t="s">
        <v>746</v>
      </c>
      <c r="C956" s="2" t="s">
        <v>727</v>
      </c>
      <c r="D956" s="2" t="s">
        <v>682</v>
      </c>
      <c r="S956" s="2"/>
      <c r="T956" s="2"/>
      <c r="U956" s="2"/>
      <c r="V956" s="2"/>
      <c r="W956" s="16"/>
      <c r="X956" s="16"/>
      <c r="Y956" s="16"/>
      <c r="Z956" s="16"/>
      <c r="AA956" s="16"/>
      <c r="AB956" s="16"/>
      <c r="AC956" s="16"/>
      <c r="AD956" s="16"/>
      <c r="AE956" s="16"/>
      <c r="AF956" s="16"/>
      <c r="AG956" s="16"/>
      <c r="AH956" s="16"/>
      <c r="AI956" s="16"/>
    </row>
    <row r="957" spans="1:35" x14ac:dyDescent="0.2">
      <c r="A957" s="5">
        <v>2022</v>
      </c>
      <c r="B957" s="2" t="s">
        <v>746</v>
      </c>
      <c r="C957" s="2" t="s">
        <v>394</v>
      </c>
      <c r="D957" s="2" t="s">
        <v>682</v>
      </c>
      <c r="S957" s="2"/>
      <c r="T957" s="2"/>
      <c r="U957" s="2"/>
      <c r="V957" s="2"/>
      <c r="W957" s="16"/>
      <c r="X957" s="16"/>
      <c r="Y957" s="16"/>
      <c r="Z957" s="16"/>
      <c r="AA957" s="16"/>
      <c r="AB957" s="16"/>
      <c r="AC957" s="16"/>
      <c r="AD957" s="16"/>
      <c r="AE957" s="16"/>
      <c r="AF957" s="16"/>
      <c r="AG957" s="16"/>
      <c r="AH957" s="16"/>
      <c r="AI957" s="16"/>
    </row>
    <row r="958" spans="1:35" x14ac:dyDescent="0.2">
      <c r="A958" s="5">
        <v>2022</v>
      </c>
      <c r="B958" s="2" t="s">
        <v>746</v>
      </c>
      <c r="C958" s="2" t="s">
        <v>395</v>
      </c>
      <c r="D958" s="2" t="s">
        <v>682</v>
      </c>
      <c r="S958" s="2"/>
      <c r="T958" s="2"/>
      <c r="U958" s="2"/>
      <c r="V958" s="2"/>
      <c r="W958" s="16"/>
      <c r="X958" s="16"/>
      <c r="Y958" s="16"/>
      <c r="Z958" s="16"/>
      <c r="AA958" s="16"/>
      <c r="AB958" s="16"/>
      <c r="AC958" s="16"/>
      <c r="AD958" s="16"/>
      <c r="AE958" s="16"/>
      <c r="AF958" s="16"/>
      <c r="AG958" s="16"/>
      <c r="AH958" s="16"/>
      <c r="AI958" s="16"/>
    </row>
    <row r="959" spans="1:35" x14ac:dyDescent="0.2">
      <c r="A959" s="5">
        <v>2022</v>
      </c>
      <c r="B959" s="2" t="s">
        <v>746</v>
      </c>
      <c r="C959" s="2" t="s">
        <v>747</v>
      </c>
      <c r="D959" s="2" t="s">
        <v>682</v>
      </c>
      <c r="S959" s="2"/>
      <c r="T959" s="2"/>
      <c r="U959" s="2"/>
      <c r="V959" s="2"/>
      <c r="W959" s="16"/>
      <c r="X959" s="16"/>
      <c r="Y959" s="16"/>
      <c r="Z959" s="16"/>
      <c r="AA959" s="16"/>
      <c r="AB959" s="16"/>
      <c r="AC959" s="16"/>
      <c r="AD959" s="16"/>
      <c r="AE959" s="16"/>
      <c r="AF959" s="16"/>
      <c r="AG959" s="16"/>
      <c r="AH959" s="16"/>
      <c r="AI959" s="16"/>
    </row>
    <row r="960" spans="1:35" x14ac:dyDescent="0.2">
      <c r="A960" s="5">
        <v>2022</v>
      </c>
      <c r="B960" s="2" t="s">
        <v>746</v>
      </c>
      <c r="C960" s="2" t="s">
        <v>728</v>
      </c>
      <c r="D960" s="2" t="s">
        <v>682</v>
      </c>
      <c r="S960" s="2"/>
      <c r="T960" s="2"/>
      <c r="U960" s="2"/>
      <c r="V960" s="2"/>
      <c r="W960" s="16"/>
      <c r="X960" s="16"/>
      <c r="Y960" s="16"/>
      <c r="Z960" s="16"/>
      <c r="AA960" s="16"/>
      <c r="AB960" s="16"/>
      <c r="AC960" s="16"/>
      <c r="AD960" s="16"/>
      <c r="AE960" s="16"/>
      <c r="AF960" s="16"/>
      <c r="AG960" s="16"/>
      <c r="AH960" s="16"/>
      <c r="AI960" s="16"/>
    </row>
    <row r="961" spans="1:35" x14ac:dyDescent="0.2">
      <c r="A961" s="5">
        <v>2022</v>
      </c>
      <c r="B961" s="2" t="s">
        <v>746</v>
      </c>
      <c r="C961" s="2" t="s">
        <v>398</v>
      </c>
      <c r="D961" s="2" t="s">
        <v>682</v>
      </c>
      <c r="S961" s="2"/>
      <c r="T961" s="2"/>
      <c r="U961" s="2"/>
      <c r="V961" s="2"/>
      <c r="W961" s="16"/>
      <c r="X961" s="16"/>
      <c r="Y961" s="16"/>
      <c r="Z961" s="16"/>
      <c r="AA961" s="16"/>
      <c r="AB961" s="16"/>
      <c r="AC961" s="16"/>
      <c r="AD961" s="16"/>
      <c r="AE961" s="16"/>
      <c r="AF961" s="16"/>
      <c r="AG961" s="16"/>
      <c r="AH961" s="16"/>
      <c r="AI961" s="16"/>
    </row>
    <row r="962" spans="1:35" x14ac:dyDescent="0.2">
      <c r="A962" s="5">
        <v>2022</v>
      </c>
      <c r="B962" s="2" t="s">
        <v>746</v>
      </c>
      <c r="C962" s="2" t="s">
        <v>729</v>
      </c>
      <c r="D962" s="2" t="s">
        <v>682</v>
      </c>
      <c r="S962" s="2"/>
      <c r="T962" s="2"/>
      <c r="U962" s="2"/>
      <c r="V962" s="2"/>
      <c r="W962" s="16"/>
      <c r="X962" s="16"/>
      <c r="Y962" s="16"/>
      <c r="Z962" s="16"/>
      <c r="AA962" s="16"/>
      <c r="AB962" s="16"/>
      <c r="AC962" s="16"/>
      <c r="AD962" s="16"/>
      <c r="AE962" s="16"/>
      <c r="AF962" s="16"/>
      <c r="AG962" s="16"/>
      <c r="AH962" s="16"/>
      <c r="AI962" s="16"/>
    </row>
    <row r="963" spans="1:35" x14ac:dyDescent="0.2">
      <c r="A963" s="5">
        <v>2022</v>
      </c>
      <c r="B963" s="2" t="s">
        <v>746</v>
      </c>
      <c r="C963" s="2" t="s">
        <v>730</v>
      </c>
      <c r="D963" s="2" t="s">
        <v>682</v>
      </c>
      <c r="S963" s="2"/>
      <c r="T963" s="2"/>
      <c r="U963" s="2"/>
      <c r="V963" s="2"/>
      <c r="W963" s="16"/>
      <c r="X963" s="16"/>
      <c r="Y963" s="16"/>
      <c r="Z963" s="16"/>
      <c r="AA963" s="16"/>
      <c r="AB963" s="16"/>
      <c r="AC963" s="16"/>
      <c r="AD963" s="16"/>
      <c r="AE963" s="16"/>
      <c r="AF963" s="16"/>
      <c r="AG963" s="16"/>
      <c r="AH963" s="16"/>
      <c r="AI963" s="16"/>
    </row>
    <row r="964" spans="1:35" x14ac:dyDescent="0.2">
      <c r="A964" s="5">
        <v>2022</v>
      </c>
      <c r="B964" s="2" t="s">
        <v>746</v>
      </c>
      <c r="C964" s="2" t="s">
        <v>401</v>
      </c>
      <c r="D964" s="2" t="s">
        <v>682</v>
      </c>
      <c r="S964" s="2"/>
      <c r="T964" s="2"/>
      <c r="U964" s="2"/>
      <c r="V964" s="2"/>
      <c r="W964" s="16"/>
      <c r="X964" s="16"/>
      <c r="Y964" s="16"/>
      <c r="Z964" s="16"/>
      <c r="AA964" s="16"/>
      <c r="AB964" s="16"/>
      <c r="AC964" s="16"/>
      <c r="AD964" s="16"/>
      <c r="AE964" s="16"/>
      <c r="AF964" s="16"/>
      <c r="AG964" s="16"/>
      <c r="AH964" s="16"/>
      <c r="AI964" s="16"/>
    </row>
    <row r="965" spans="1:35" x14ac:dyDescent="0.2">
      <c r="A965" s="5">
        <v>2022</v>
      </c>
      <c r="B965" s="2" t="s">
        <v>746</v>
      </c>
      <c r="C965" s="2" t="s">
        <v>731</v>
      </c>
      <c r="D965" s="2" t="s">
        <v>682</v>
      </c>
      <c r="S965" s="2"/>
      <c r="T965" s="2"/>
      <c r="U965" s="2"/>
      <c r="V965" s="2"/>
      <c r="W965" s="16"/>
      <c r="X965" s="16"/>
      <c r="Y965" s="16"/>
      <c r="Z965" s="16"/>
      <c r="AA965" s="16"/>
      <c r="AB965" s="16"/>
      <c r="AC965" s="16"/>
      <c r="AD965" s="16"/>
      <c r="AE965" s="16"/>
      <c r="AF965" s="16"/>
      <c r="AG965" s="16"/>
      <c r="AH965" s="16"/>
      <c r="AI965" s="16"/>
    </row>
    <row r="966" spans="1:35" x14ac:dyDescent="0.2">
      <c r="A966" s="5">
        <v>2022</v>
      </c>
      <c r="B966" s="2" t="s">
        <v>746</v>
      </c>
      <c r="C966" s="2" t="s">
        <v>732</v>
      </c>
      <c r="D966" s="2" t="s">
        <v>682</v>
      </c>
      <c r="S966" s="2"/>
      <c r="T966" s="2"/>
      <c r="U966" s="2"/>
      <c r="V966" s="2"/>
      <c r="W966" s="16"/>
      <c r="X966" s="16"/>
      <c r="Y966" s="16"/>
      <c r="Z966" s="16"/>
      <c r="AA966" s="16"/>
      <c r="AB966" s="16"/>
      <c r="AC966" s="16"/>
      <c r="AD966" s="16"/>
      <c r="AE966" s="16"/>
      <c r="AF966" s="16"/>
      <c r="AG966" s="16"/>
      <c r="AH966" s="16"/>
      <c r="AI966" s="16"/>
    </row>
    <row r="967" spans="1:35" x14ac:dyDescent="0.2">
      <c r="A967" s="5">
        <v>2022</v>
      </c>
      <c r="B967" s="2" t="s">
        <v>746</v>
      </c>
      <c r="C967" s="2" t="s">
        <v>733</v>
      </c>
      <c r="D967" s="2" t="s">
        <v>682</v>
      </c>
      <c r="S967" s="2"/>
      <c r="T967" s="2"/>
      <c r="U967" s="2"/>
      <c r="V967" s="2"/>
      <c r="W967" s="16"/>
      <c r="X967" s="16"/>
      <c r="Y967" s="16"/>
      <c r="Z967" s="16"/>
      <c r="AA967" s="16"/>
      <c r="AB967" s="16"/>
      <c r="AC967" s="16"/>
      <c r="AD967" s="16"/>
      <c r="AE967" s="16"/>
      <c r="AF967" s="16"/>
      <c r="AG967" s="16"/>
      <c r="AH967" s="16"/>
      <c r="AI967" s="16"/>
    </row>
    <row r="968" spans="1:35" x14ac:dyDescent="0.2">
      <c r="A968" s="5">
        <v>2022</v>
      </c>
      <c r="B968" s="2" t="s">
        <v>746</v>
      </c>
      <c r="C968" s="2" t="s">
        <v>734</v>
      </c>
      <c r="D968" s="2" t="s">
        <v>682</v>
      </c>
      <c r="S968" s="2"/>
      <c r="T968" s="2"/>
      <c r="U968" s="2"/>
      <c r="V968" s="2"/>
      <c r="W968" s="16"/>
      <c r="X968" s="16"/>
      <c r="Y968" s="16"/>
      <c r="Z968" s="16"/>
      <c r="AA968" s="16"/>
      <c r="AB968" s="16"/>
      <c r="AC968" s="16"/>
      <c r="AD968" s="16"/>
      <c r="AE968" s="16"/>
      <c r="AF968" s="16"/>
      <c r="AG968" s="16"/>
      <c r="AH968" s="16"/>
      <c r="AI968" s="16"/>
    </row>
    <row r="969" spans="1:35" x14ac:dyDescent="0.2">
      <c r="A969" s="5">
        <v>2022</v>
      </c>
      <c r="B969" s="2" t="s">
        <v>626</v>
      </c>
      <c r="C969" s="2" t="s">
        <v>735</v>
      </c>
      <c r="D969" s="2" t="s">
        <v>682</v>
      </c>
      <c r="S969" s="2"/>
      <c r="T969" s="2"/>
      <c r="U969" s="2"/>
      <c r="V969" s="2"/>
      <c r="W969" s="16"/>
      <c r="X969" s="16"/>
      <c r="Y969" s="16"/>
      <c r="Z969" s="16"/>
      <c r="AA969" s="16"/>
      <c r="AB969" s="16"/>
      <c r="AC969" s="16"/>
      <c r="AD969" s="16"/>
      <c r="AE969" s="16"/>
      <c r="AF969" s="16"/>
      <c r="AG969" s="16"/>
      <c r="AH969" s="16"/>
      <c r="AI969" s="16"/>
    </row>
    <row r="970" spans="1:35" x14ac:dyDescent="0.2">
      <c r="A970" s="5">
        <v>2022</v>
      </c>
      <c r="B970" s="2" t="s">
        <v>626</v>
      </c>
      <c r="C970" s="2" t="s">
        <v>736</v>
      </c>
      <c r="D970" s="2" t="s">
        <v>682</v>
      </c>
      <c r="S970" s="2"/>
      <c r="T970" s="2"/>
      <c r="U970" s="2"/>
      <c r="V970" s="2"/>
      <c r="W970" s="16"/>
      <c r="X970" s="16"/>
      <c r="Y970" s="16"/>
      <c r="Z970" s="16"/>
      <c r="AA970" s="16"/>
      <c r="AB970" s="16"/>
      <c r="AC970" s="16"/>
      <c r="AD970" s="16"/>
      <c r="AE970" s="16"/>
      <c r="AF970" s="16"/>
      <c r="AG970" s="16"/>
      <c r="AH970" s="16"/>
      <c r="AI970" s="16"/>
    </row>
    <row r="971" spans="1:35" x14ac:dyDescent="0.2">
      <c r="A971" s="5">
        <v>2022</v>
      </c>
      <c r="B971" s="2" t="s">
        <v>626</v>
      </c>
      <c r="C971" s="2" t="s">
        <v>737</v>
      </c>
      <c r="D971" s="2" t="s">
        <v>682</v>
      </c>
      <c r="S971" s="2"/>
      <c r="T971" s="2"/>
      <c r="U971" s="2"/>
      <c r="V971" s="2"/>
      <c r="W971" s="16"/>
      <c r="X971" s="16"/>
      <c r="Y971" s="16"/>
      <c r="Z971" s="16"/>
      <c r="AA971" s="16"/>
      <c r="AB971" s="16"/>
      <c r="AC971" s="16"/>
      <c r="AD971" s="16"/>
      <c r="AE971" s="16"/>
      <c r="AF971" s="16"/>
      <c r="AG971" s="16"/>
      <c r="AH971" s="16"/>
      <c r="AI971" s="16"/>
    </row>
    <row r="972" spans="1:35" x14ac:dyDescent="0.2">
      <c r="A972" s="5">
        <v>2022</v>
      </c>
      <c r="B972" s="2" t="s">
        <v>626</v>
      </c>
      <c r="C972" s="2" t="s">
        <v>630</v>
      </c>
      <c r="D972" s="2" t="s">
        <v>682</v>
      </c>
      <c r="S972" s="2"/>
      <c r="T972" s="2"/>
      <c r="U972" s="2"/>
      <c r="V972" s="2"/>
      <c r="W972" s="16"/>
      <c r="X972" s="16"/>
      <c r="Y972" s="16"/>
      <c r="Z972" s="16"/>
      <c r="AA972" s="16"/>
      <c r="AB972" s="16"/>
      <c r="AC972" s="16"/>
      <c r="AD972" s="16"/>
      <c r="AE972" s="16"/>
      <c r="AF972" s="16"/>
      <c r="AG972" s="16"/>
      <c r="AH972" s="16"/>
      <c r="AI972" s="16"/>
    </row>
    <row r="973" spans="1:35" x14ac:dyDescent="0.2">
      <c r="A973" s="5">
        <v>2022</v>
      </c>
      <c r="B973" s="2" t="s">
        <v>626</v>
      </c>
      <c r="C973" s="2" t="s">
        <v>738</v>
      </c>
      <c r="D973" s="2" t="s">
        <v>682</v>
      </c>
      <c r="S973" s="2"/>
      <c r="T973" s="2"/>
      <c r="U973" s="2"/>
      <c r="V973" s="2"/>
      <c r="W973" s="16"/>
      <c r="X973" s="16"/>
      <c r="Y973" s="16"/>
      <c r="Z973" s="16"/>
      <c r="AA973" s="16"/>
      <c r="AB973" s="16"/>
      <c r="AC973" s="16"/>
      <c r="AD973" s="16"/>
      <c r="AE973" s="16"/>
      <c r="AF973" s="16"/>
      <c r="AG973" s="16"/>
      <c r="AH973" s="16"/>
      <c r="AI973" s="16"/>
    </row>
    <row r="974" spans="1:35" x14ac:dyDescent="0.2">
      <c r="A974" s="5">
        <v>2022</v>
      </c>
      <c r="B974" s="2" t="s">
        <v>626</v>
      </c>
      <c r="C974" s="2" t="s">
        <v>739</v>
      </c>
      <c r="D974" s="2" t="s">
        <v>682</v>
      </c>
      <c r="S974" s="2"/>
      <c r="T974" s="2"/>
      <c r="U974" s="2"/>
      <c r="V974" s="2"/>
      <c r="W974" s="16"/>
      <c r="X974" s="16"/>
      <c r="Y974" s="16"/>
      <c r="Z974" s="16"/>
      <c r="AA974" s="16"/>
      <c r="AB974" s="16"/>
      <c r="AC974" s="16"/>
      <c r="AD974" s="16"/>
      <c r="AE974" s="16"/>
      <c r="AF974" s="16"/>
      <c r="AG974" s="16"/>
      <c r="AH974" s="16"/>
      <c r="AI974" s="16"/>
    </row>
    <row r="975" spans="1:35" x14ac:dyDescent="0.2">
      <c r="A975" s="5">
        <v>2022</v>
      </c>
      <c r="B975" s="2" t="s">
        <v>626</v>
      </c>
      <c r="C975" s="2" t="s">
        <v>740</v>
      </c>
      <c r="D975" s="2" t="s">
        <v>682</v>
      </c>
      <c r="S975" s="2"/>
      <c r="T975" s="2"/>
      <c r="U975" s="2"/>
      <c r="V975" s="2"/>
      <c r="W975" s="16"/>
      <c r="X975" s="16"/>
      <c r="Y975" s="16"/>
      <c r="Z975" s="16"/>
      <c r="AA975" s="16"/>
      <c r="AB975" s="16"/>
      <c r="AC975" s="16"/>
      <c r="AD975" s="16"/>
      <c r="AE975" s="16"/>
      <c r="AF975" s="16"/>
      <c r="AG975" s="16"/>
      <c r="AH975" s="16"/>
      <c r="AI975" s="16"/>
    </row>
    <row r="976" spans="1:35" x14ac:dyDescent="0.2">
      <c r="A976" s="5">
        <v>2022</v>
      </c>
      <c r="B976" s="2" t="s">
        <v>626</v>
      </c>
      <c r="C976" s="2" t="s">
        <v>741</v>
      </c>
      <c r="D976" s="2" t="s">
        <v>682</v>
      </c>
      <c r="S976" s="2"/>
      <c r="T976" s="2"/>
      <c r="U976" s="2"/>
      <c r="V976" s="2"/>
      <c r="W976" s="16"/>
      <c r="X976" s="16"/>
      <c r="Y976" s="16"/>
      <c r="Z976" s="16"/>
      <c r="AA976" s="16"/>
      <c r="AB976" s="16"/>
      <c r="AC976" s="16"/>
      <c r="AD976" s="16"/>
      <c r="AE976" s="16"/>
      <c r="AF976" s="16"/>
      <c r="AG976" s="16"/>
      <c r="AH976" s="16"/>
      <c r="AI976" s="16"/>
    </row>
    <row r="977" spans="1:35" x14ac:dyDescent="0.2">
      <c r="A977" s="5">
        <v>2022</v>
      </c>
      <c r="B977" s="2" t="s">
        <v>626</v>
      </c>
      <c r="C977" s="2" t="s">
        <v>742</v>
      </c>
      <c r="D977" s="2" t="s">
        <v>682</v>
      </c>
      <c r="S977" s="2"/>
      <c r="T977" s="2"/>
      <c r="U977" s="2"/>
      <c r="V977" s="2"/>
      <c r="W977" s="16"/>
      <c r="X977" s="16"/>
      <c r="Y977" s="16"/>
      <c r="Z977" s="16"/>
      <c r="AA977" s="16"/>
      <c r="AB977" s="16"/>
      <c r="AC977" s="16"/>
      <c r="AD977" s="16"/>
      <c r="AE977" s="16"/>
      <c r="AF977" s="16"/>
      <c r="AG977" s="16"/>
      <c r="AH977" s="16"/>
      <c r="AI977" s="16"/>
    </row>
    <row r="978" spans="1:35" x14ac:dyDescent="0.2">
      <c r="A978" s="5">
        <v>2022</v>
      </c>
      <c r="B978" s="2" t="s">
        <v>626</v>
      </c>
      <c r="C978" s="2" t="s">
        <v>743</v>
      </c>
      <c r="D978" s="2" t="s">
        <v>682</v>
      </c>
      <c r="S978" s="2"/>
      <c r="T978" s="2"/>
      <c r="U978" s="2"/>
      <c r="V978" s="2"/>
      <c r="W978" s="16"/>
      <c r="X978" s="16"/>
      <c r="Y978" s="16"/>
      <c r="Z978" s="16"/>
      <c r="AA978" s="16"/>
      <c r="AB978" s="16"/>
      <c r="AC978" s="16"/>
      <c r="AD978" s="16"/>
      <c r="AE978" s="16"/>
      <c r="AF978" s="16"/>
      <c r="AG978" s="16"/>
      <c r="AH978" s="16"/>
      <c r="AI978" s="16"/>
    </row>
    <row r="979" spans="1:35" x14ac:dyDescent="0.2">
      <c r="A979" s="5">
        <v>2022</v>
      </c>
      <c r="B979" s="2" t="s">
        <v>626</v>
      </c>
      <c r="C979" s="2" t="s">
        <v>744</v>
      </c>
      <c r="D979" s="2" t="s">
        <v>682</v>
      </c>
      <c r="S979" s="2"/>
      <c r="T979" s="2"/>
      <c r="U979" s="2"/>
      <c r="V979" s="2"/>
      <c r="W979" s="16"/>
      <c r="X979" s="16"/>
      <c r="Y979" s="16"/>
      <c r="Z979" s="16"/>
      <c r="AA979" s="16"/>
      <c r="AB979" s="16"/>
      <c r="AC979" s="16"/>
      <c r="AD979" s="16"/>
      <c r="AE979" s="16"/>
      <c r="AF979" s="16"/>
      <c r="AG979" s="16"/>
      <c r="AH979" s="16"/>
      <c r="AI979" s="16"/>
    </row>
    <row r="980" spans="1:35" x14ac:dyDescent="0.2">
      <c r="A980" s="5">
        <v>2022</v>
      </c>
      <c r="B980" s="2" t="s">
        <v>626</v>
      </c>
      <c r="C980" s="2" t="s">
        <v>745</v>
      </c>
      <c r="D980" s="2" t="s">
        <v>682</v>
      </c>
      <c r="S980" s="2"/>
      <c r="T980" s="2"/>
      <c r="U980" s="2"/>
      <c r="V980" s="2"/>
      <c r="W980" s="16"/>
      <c r="X980" s="16"/>
      <c r="Y980" s="16"/>
      <c r="Z980" s="16"/>
      <c r="AA980" s="16"/>
      <c r="AB980" s="16"/>
      <c r="AC980" s="16"/>
      <c r="AD980" s="16"/>
      <c r="AE980" s="16"/>
      <c r="AF980" s="16"/>
      <c r="AG980" s="16"/>
      <c r="AH980" s="16"/>
      <c r="AI980" s="16"/>
    </row>
    <row r="981" spans="1:35" x14ac:dyDescent="0.2">
      <c r="A981" s="5">
        <v>2022</v>
      </c>
      <c r="B981" s="2" t="s">
        <v>626</v>
      </c>
      <c r="C981" s="2" t="s">
        <v>748</v>
      </c>
      <c r="D981" s="2" t="s">
        <v>682</v>
      </c>
      <c r="S981" s="2"/>
      <c r="T981" s="2"/>
      <c r="U981" s="2"/>
      <c r="V981" s="2"/>
      <c r="W981" s="16"/>
      <c r="X981" s="16"/>
      <c r="Y981" s="16"/>
      <c r="Z981" s="16"/>
      <c r="AA981" s="16"/>
      <c r="AB981" s="16"/>
      <c r="AC981" s="16"/>
      <c r="AD981" s="16"/>
      <c r="AE981" s="16"/>
      <c r="AF981" s="16"/>
      <c r="AG981" s="16"/>
      <c r="AH981" s="16"/>
      <c r="AI981" s="16"/>
    </row>
    <row r="982" spans="1:35" x14ac:dyDescent="0.2">
      <c r="A982" s="5">
        <v>2022</v>
      </c>
      <c r="B982" s="2" t="s">
        <v>746</v>
      </c>
      <c r="C982" s="2" t="s">
        <v>725</v>
      </c>
      <c r="D982" s="2" t="s">
        <v>692</v>
      </c>
      <c r="S982" s="2"/>
      <c r="T982" s="2"/>
      <c r="U982" s="2"/>
      <c r="V982" s="2"/>
      <c r="W982" s="16"/>
      <c r="X982" s="16"/>
      <c r="Y982" s="16"/>
      <c r="Z982" s="16"/>
      <c r="AA982" s="16"/>
      <c r="AB982" s="16"/>
      <c r="AC982" s="16"/>
      <c r="AD982" s="16"/>
      <c r="AE982" s="16"/>
      <c r="AF982" s="16"/>
      <c r="AG982" s="16"/>
      <c r="AH982" s="16"/>
      <c r="AI982" s="16"/>
    </row>
    <row r="983" spans="1:35" x14ac:dyDescent="0.2">
      <c r="A983" s="5">
        <v>2022</v>
      </c>
      <c r="B983" s="2" t="s">
        <v>746</v>
      </c>
      <c r="C983" s="2" t="s">
        <v>726</v>
      </c>
      <c r="D983" s="2" t="s">
        <v>692</v>
      </c>
      <c r="S983" s="2"/>
      <c r="T983" s="2"/>
      <c r="U983" s="2"/>
      <c r="V983" s="2"/>
      <c r="W983" s="16"/>
      <c r="X983" s="16"/>
      <c r="Y983" s="16"/>
      <c r="Z983" s="16"/>
      <c r="AA983" s="16"/>
      <c r="AB983" s="16"/>
      <c r="AC983" s="16"/>
      <c r="AD983" s="16"/>
      <c r="AE983" s="16"/>
      <c r="AF983" s="16"/>
      <c r="AG983" s="16"/>
      <c r="AH983" s="16"/>
      <c r="AI983" s="16"/>
    </row>
    <row r="984" spans="1:35" x14ac:dyDescent="0.2">
      <c r="A984" s="5">
        <v>2022</v>
      </c>
      <c r="B984" s="2" t="s">
        <v>746</v>
      </c>
      <c r="C984" s="2" t="s">
        <v>727</v>
      </c>
      <c r="D984" s="2" t="s">
        <v>692</v>
      </c>
      <c r="S984" s="2"/>
      <c r="T984" s="2"/>
      <c r="U984" s="2"/>
      <c r="V984" s="2"/>
      <c r="W984" s="16"/>
      <c r="X984" s="16"/>
      <c r="Y984" s="16"/>
      <c r="Z984" s="16"/>
      <c r="AA984" s="16"/>
      <c r="AB984" s="16"/>
      <c r="AC984" s="16"/>
      <c r="AD984" s="16"/>
      <c r="AE984" s="16"/>
      <c r="AF984" s="16"/>
      <c r="AG984" s="16"/>
      <c r="AH984" s="16"/>
      <c r="AI984" s="16"/>
    </row>
    <row r="985" spans="1:35" x14ac:dyDescent="0.2">
      <c r="A985" s="5">
        <v>2022</v>
      </c>
      <c r="B985" s="2" t="s">
        <v>746</v>
      </c>
      <c r="C985" s="2" t="s">
        <v>394</v>
      </c>
      <c r="D985" s="2" t="s">
        <v>692</v>
      </c>
      <c r="S985" s="2"/>
      <c r="T985" s="2"/>
      <c r="U985" s="2"/>
      <c r="V985" s="2"/>
      <c r="W985" s="16"/>
      <c r="X985" s="16"/>
      <c r="Y985" s="16"/>
      <c r="Z985" s="16"/>
      <c r="AA985" s="16"/>
      <c r="AB985" s="16"/>
      <c r="AC985" s="16"/>
      <c r="AD985" s="16"/>
      <c r="AE985" s="16"/>
      <c r="AF985" s="16"/>
      <c r="AG985" s="16"/>
      <c r="AH985" s="16"/>
      <c r="AI985" s="16"/>
    </row>
    <row r="986" spans="1:35" x14ac:dyDescent="0.2">
      <c r="A986" s="5">
        <v>2022</v>
      </c>
      <c r="B986" s="2" t="s">
        <v>746</v>
      </c>
      <c r="C986" s="2" t="s">
        <v>395</v>
      </c>
      <c r="D986" s="2" t="s">
        <v>692</v>
      </c>
      <c r="S986" s="2"/>
      <c r="T986" s="2"/>
      <c r="U986" s="2"/>
      <c r="V986" s="2"/>
      <c r="W986" s="16"/>
      <c r="X986" s="16"/>
      <c r="Y986" s="16"/>
      <c r="Z986" s="16"/>
      <c r="AA986" s="16"/>
      <c r="AB986" s="16"/>
      <c r="AC986" s="16"/>
      <c r="AD986" s="16"/>
      <c r="AE986" s="16"/>
      <c r="AF986" s="16"/>
      <c r="AG986" s="16"/>
      <c r="AH986" s="16"/>
      <c r="AI986" s="16"/>
    </row>
    <row r="987" spans="1:35" x14ac:dyDescent="0.2">
      <c r="A987" s="5">
        <v>2022</v>
      </c>
      <c r="B987" s="2" t="s">
        <v>746</v>
      </c>
      <c r="C987" s="2" t="s">
        <v>747</v>
      </c>
      <c r="D987" s="2" t="s">
        <v>692</v>
      </c>
      <c r="S987" s="2"/>
      <c r="T987" s="2"/>
      <c r="U987" s="2"/>
      <c r="V987" s="2"/>
      <c r="W987" s="16"/>
      <c r="X987" s="16"/>
      <c r="Y987" s="16"/>
      <c r="Z987" s="16"/>
      <c r="AA987" s="16"/>
      <c r="AB987" s="16"/>
      <c r="AC987" s="16"/>
      <c r="AD987" s="16"/>
      <c r="AE987" s="16"/>
      <c r="AF987" s="16"/>
      <c r="AG987" s="16"/>
      <c r="AH987" s="16"/>
      <c r="AI987" s="16"/>
    </row>
    <row r="988" spans="1:35" x14ac:dyDescent="0.2">
      <c r="A988" s="5">
        <v>2022</v>
      </c>
      <c r="B988" s="2" t="s">
        <v>746</v>
      </c>
      <c r="C988" s="2" t="s">
        <v>728</v>
      </c>
      <c r="D988" s="2" t="s">
        <v>692</v>
      </c>
      <c r="S988" s="2"/>
      <c r="T988" s="2"/>
      <c r="U988" s="2"/>
      <c r="V988" s="2"/>
      <c r="W988" s="16"/>
      <c r="X988" s="16"/>
      <c r="Y988" s="16"/>
      <c r="Z988" s="16"/>
      <c r="AA988" s="16"/>
      <c r="AB988" s="16"/>
      <c r="AC988" s="16"/>
      <c r="AD988" s="16"/>
      <c r="AE988" s="16"/>
      <c r="AF988" s="16"/>
      <c r="AG988" s="16"/>
      <c r="AH988" s="16"/>
      <c r="AI988" s="16"/>
    </row>
    <row r="989" spans="1:35" x14ac:dyDescent="0.2">
      <c r="A989" s="5">
        <v>2022</v>
      </c>
      <c r="B989" s="2" t="s">
        <v>746</v>
      </c>
      <c r="C989" s="2" t="s">
        <v>398</v>
      </c>
      <c r="D989" s="2" t="s">
        <v>692</v>
      </c>
      <c r="S989" s="2"/>
      <c r="T989" s="2"/>
      <c r="U989" s="2"/>
      <c r="V989" s="2"/>
      <c r="W989" s="16"/>
      <c r="X989" s="16"/>
      <c r="Y989" s="16"/>
      <c r="Z989" s="16"/>
      <c r="AA989" s="16"/>
      <c r="AB989" s="16"/>
      <c r="AC989" s="16"/>
      <c r="AD989" s="16"/>
      <c r="AE989" s="16"/>
      <c r="AF989" s="16"/>
      <c r="AG989" s="16"/>
      <c r="AH989" s="16"/>
      <c r="AI989" s="16"/>
    </row>
    <row r="990" spans="1:35" x14ac:dyDescent="0.2">
      <c r="A990" s="5">
        <v>2022</v>
      </c>
      <c r="B990" s="2" t="s">
        <v>746</v>
      </c>
      <c r="C990" s="2" t="s">
        <v>729</v>
      </c>
      <c r="D990" s="2" t="s">
        <v>692</v>
      </c>
      <c r="S990" s="2"/>
      <c r="T990" s="2"/>
      <c r="U990" s="2"/>
      <c r="V990" s="2"/>
      <c r="W990" s="16"/>
      <c r="X990" s="16"/>
      <c r="Y990" s="16"/>
      <c r="Z990" s="16"/>
      <c r="AA990" s="16"/>
      <c r="AB990" s="16"/>
      <c r="AC990" s="16"/>
      <c r="AD990" s="16"/>
      <c r="AE990" s="16"/>
      <c r="AF990" s="16"/>
      <c r="AG990" s="16"/>
      <c r="AH990" s="16"/>
      <c r="AI990" s="16"/>
    </row>
    <row r="991" spans="1:35" x14ac:dyDescent="0.2">
      <c r="A991" s="5">
        <v>2022</v>
      </c>
      <c r="B991" s="2" t="s">
        <v>746</v>
      </c>
      <c r="C991" s="2" t="s">
        <v>730</v>
      </c>
      <c r="D991" s="2" t="s">
        <v>692</v>
      </c>
      <c r="S991" s="2"/>
      <c r="T991" s="2"/>
      <c r="U991" s="2"/>
      <c r="V991" s="2"/>
      <c r="W991" s="16"/>
      <c r="X991" s="16"/>
      <c r="Y991" s="16"/>
      <c r="Z991" s="16"/>
      <c r="AA991" s="16"/>
      <c r="AB991" s="16"/>
      <c r="AC991" s="16"/>
      <c r="AD991" s="16"/>
      <c r="AE991" s="16"/>
      <c r="AF991" s="16"/>
      <c r="AG991" s="16"/>
      <c r="AH991" s="16"/>
      <c r="AI991" s="16"/>
    </row>
    <row r="992" spans="1:35" x14ac:dyDescent="0.2">
      <c r="A992" s="5">
        <v>2022</v>
      </c>
      <c r="B992" s="2" t="s">
        <v>746</v>
      </c>
      <c r="C992" s="2" t="s">
        <v>401</v>
      </c>
      <c r="D992" s="2" t="s">
        <v>692</v>
      </c>
      <c r="S992" s="2"/>
      <c r="T992" s="2"/>
      <c r="U992" s="2"/>
      <c r="V992" s="2"/>
      <c r="W992" s="16"/>
      <c r="X992" s="16"/>
      <c r="Y992" s="16"/>
      <c r="Z992" s="16"/>
      <c r="AA992" s="16"/>
      <c r="AB992" s="16"/>
      <c r="AC992" s="16"/>
      <c r="AD992" s="16"/>
      <c r="AE992" s="16"/>
      <c r="AF992" s="16"/>
      <c r="AG992" s="16"/>
      <c r="AH992" s="16"/>
      <c r="AI992" s="16"/>
    </row>
    <row r="993" spans="1:35" x14ac:dyDescent="0.2">
      <c r="A993" s="5">
        <v>2022</v>
      </c>
      <c r="B993" s="2" t="s">
        <v>746</v>
      </c>
      <c r="C993" s="2" t="s">
        <v>731</v>
      </c>
      <c r="D993" s="2" t="s">
        <v>692</v>
      </c>
      <c r="S993" s="2"/>
      <c r="T993" s="2"/>
      <c r="U993" s="2"/>
      <c r="V993" s="2"/>
      <c r="W993" s="16"/>
      <c r="X993" s="16"/>
      <c r="Y993" s="16"/>
      <c r="Z993" s="16"/>
      <c r="AA993" s="16"/>
      <c r="AB993" s="16"/>
      <c r="AC993" s="16"/>
      <c r="AD993" s="16"/>
      <c r="AE993" s="16"/>
      <c r="AF993" s="16"/>
      <c r="AG993" s="16"/>
      <c r="AH993" s="16"/>
      <c r="AI993" s="16"/>
    </row>
    <row r="994" spans="1:35" x14ac:dyDescent="0.2">
      <c r="A994" s="5">
        <v>2022</v>
      </c>
      <c r="B994" s="2" t="s">
        <v>746</v>
      </c>
      <c r="C994" s="2" t="s">
        <v>732</v>
      </c>
      <c r="D994" s="2" t="s">
        <v>692</v>
      </c>
      <c r="S994" s="2"/>
      <c r="T994" s="2"/>
      <c r="U994" s="2"/>
      <c r="V994" s="2"/>
      <c r="W994" s="16"/>
      <c r="X994" s="16"/>
      <c r="Y994" s="16"/>
      <c r="Z994" s="16"/>
      <c r="AA994" s="16"/>
      <c r="AB994" s="16"/>
      <c r="AC994" s="16"/>
      <c r="AD994" s="16"/>
      <c r="AE994" s="16"/>
      <c r="AF994" s="16"/>
      <c r="AG994" s="16"/>
      <c r="AH994" s="16"/>
      <c r="AI994" s="16"/>
    </row>
    <row r="995" spans="1:35" x14ac:dyDescent="0.2">
      <c r="A995" s="5">
        <v>2022</v>
      </c>
      <c r="B995" s="2" t="s">
        <v>746</v>
      </c>
      <c r="C995" s="2" t="s">
        <v>733</v>
      </c>
      <c r="D995" s="2" t="s">
        <v>692</v>
      </c>
      <c r="S995" s="2"/>
      <c r="T995" s="2"/>
      <c r="U995" s="2"/>
      <c r="V995" s="2"/>
      <c r="W995" s="16"/>
      <c r="X995" s="16"/>
      <c r="Y995" s="16"/>
      <c r="Z995" s="16"/>
      <c r="AA995" s="16"/>
      <c r="AB995" s="16"/>
      <c r="AC995" s="16"/>
      <c r="AD995" s="16"/>
      <c r="AE995" s="16"/>
      <c r="AF995" s="16"/>
      <c r="AG995" s="16"/>
      <c r="AH995" s="16"/>
      <c r="AI995" s="16"/>
    </row>
    <row r="996" spans="1:35" x14ac:dyDescent="0.2">
      <c r="A996" s="5">
        <v>2022</v>
      </c>
      <c r="B996" s="2" t="s">
        <v>746</v>
      </c>
      <c r="C996" s="2" t="s">
        <v>734</v>
      </c>
      <c r="D996" s="2" t="s">
        <v>692</v>
      </c>
      <c r="S996" s="2"/>
      <c r="T996" s="2"/>
      <c r="U996" s="2"/>
      <c r="V996" s="2"/>
      <c r="W996" s="16"/>
      <c r="X996" s="16"/>
      <c r="Y996" s="16"/>
      <c r="Z996" s="16"/>
      <c r="AA996" s="16"/>
      <c r="AB996" s="16"/>
      <c r="AC996" s="16"/>
      <c r="AD996" s="16"/>
      <c r="AE996" s="16"/>
      <c r="AF996" s="16"/>
      <c r="AG996" s="16"/>
      <c r="AH996" s="16"/>
      <c r="AI996" s="16"/>
    </row>
    <row r="997" spans="1:35" x14ac:dyDescent="0.2">
      <c r="A997" s="5">
        <v>2022</v>
      </c>
      <c r="B997" s="2" t="s">
        <v>626</v>
      </c>
      <c r="C997" s="2" t="s">
        <v>735</v>
      </c>
      <c r="D997" s="2" t="s">
        <v>692</v>
      </c>
      <c r="S997" s="2"/>
      <c r="T997" s="2"/>
      <c r="U997" s="2"/>
      <c r="V997" s="2"/>
      <c r="W997" s="16"/>
      <c r="X997" s="16"/>
      <c r="Y997" s="16"/>
      <c r="Z997" s="16"/>
      <c r="AA997" s="16"/>
      <c r="AB997" s="16"/>
      <c r="AC997" s="16"/>
      <c r="AD997" s="16"/>
      <c r="AE997" s="16"/>
      <c r="AF997" s="16"/>
      <c r="AG997" s="16"/>
      <c r="AH997" s="16"/>
      <c r="AI997" s="16"/>
    </row>
    <row r="998" spans="1:35" x14ac:dyDescent="0.2">
      <c r="A998" s="5">
        <v>2022</v>
      </c>
      <c r="B998" s="2" t="s">
        <v>626</v>
      </c>
      <c r="C998" s="2" t="s">
        <v>736</v>
      </c>
      <c r="D998" s="2" t="s">
        <v>692</v>
      </c>
      <c r="S998" s="2"/>
      <c r="T998" s="2"/>
      <c r="U998" s="2"/>
      <c r="V998" s="2"/>
      <c r="W998" s="16"/>
      <c r="X998" s="16"/>
      <c r="Y998" s="16"/>
      <c r="Z998" s="16"/>
      <c r="AA998" s="16"/>
      <c r="AB998" s="16"/>
      <c r="AC998" s="16"/>
      <c r="AD998" s="16"/>
      <c r="AE998" s="16"/>
      <c r="AF998" s="16"/>
      <c r="AG998" s="16"/>
      <c r="AH998" s="16"/>
      <c r="AI998" s="16"/>
    </row>
    <row r="999" spans="1:35" x14ac:dyDescent="0.2">
      <c r="A999" s="5">
        <v>2022</v>
      </c>
      <c r="B999" s="2" t="s">
        <v>626</v>
      </c>
      <c r="C999" s="2" t="s">
        <v>737</v>
      </c>
      <c r="D999" s="2" t="s">
        <v>692</v>
      </c>
      <c r="S999" s="2"/>
      <c r="T999" s="2"/>
      <c r="U999" s="2"/>
      <c r="V999" s="2"/>
      <c r="W999" s="16"/>
      <c r="X999" s="16"/>
      <c r="Y999" s="16"/>
      <c r="Z999" s="16"/>
      <c r="AA999" s="16"/>
      <c r="AB999" s="16"/>
      <c r="AC999" s="16"/>
      <c r="AD999" s="16"/>
      <c r="AE999" s="16"/>
      <c r="AF999" s="16"/>
      <c r="AG999" s="16"/>
      <c r="AH999" s="16"/>
      <c r="AI999" s="16"/>
    </row>
    <row r="1000" spans="1:35" x14ac:dyDescent="0.2">
      <c r="A1000" s="5">
        <v>2022</v>
      </c>
      <c r="B1000" s="2" t="s">
        <v>626</v>
      </c>
      <c r="C1000" s="2" t="s">
        <v>630</v>
      </c>
      <c r="D1000" s="2" t="s">
        <v>692</v>
      </c>
      <c r="S1000" s="2"/>
      <c r="T1000" s="2"/>
      <c r="U1000" s="2"/>
      <c r="V1000" s="2"/>
      <c r="W1000" s="16"/>
      <c r="X1000" s="16"/>
      <c r="Y1000" s="16"/>
      <c r="Z1000" s="16"/>
      <c r="AA1000" s="16"/>
      <c r="AB1000" s="16"/>
      <c r="AC1000" s="16"/>
      <c r="AD1000" s="16"/>
      <c r="AE1000" s="16"/>
      <c r="AF1000" s="16"/>
      <c r="AG1000" s="16"/>
      <c r="AH1000" s="16"/>
      <c r="AI1000" s="16"/>
    </row>
    <row r="1001" spans="1:35" x14ac:dyDescent="0.2">
      <c r="A1001" s="5">
        <v>2022</v>
      </c>
      <c r="B1001" s="2" t="s">
        <v>626</v>
      </c>
      <c r="C1001" s="2" t="s">
        <v>738</v>
      </c>
      <c r="D1001" s="2" t="s">
        <v>692</v>
      </c>
      <c r="S1001" s="2"/>
      <c r="T1001" s="2"/>
      <c r="U1001" s="2"/>
      <c r="V1001" s="2"/>
      <c r="W1001" s="16"/>
      <c r="X1001" s="16"/>
      <c r="Y1001" s="16"/>
      <c r="Z1001" s="16"/>
      <c r="AA1001" s="16"/>
      <c r="AB1001" s="16"/>
      <c r="AC1001" s="16"/>
      <c r="AD1001" s="16"/>
      <c r="AE1001" s="16"/>
      <c r="AF1001" s="16"/>
      <c r="AG1001" s="16"/>
      <c r="AH1001" s="16"/>
      <c r="AI1001" s="16"/>
    </row>
    <row r="1002" spans="1:35" x14ac:dyDescent="0.2">
      <c r="A1002" s="5">
        <v>2022</v>
      </c>
      <c r="B1002" s="2" t="s">
        <v>626</v>
      </c>
      <c r="C1002" s="2" t="s">
        <v>739</v>
      </c>
      <c r="D1002" s="2" t="s">
        <v>692</v>
      </c>
      <c r="S1002" s="2"/>
      <c r="T1002" s="2"/>
      <c r="U1002" s="2"/>
      <c r="V1002" s="2"/>
      <c r="W1002" s="16"/>
      <c r="X1002" s="16"/>
      <c r="Y1002" s="16"/>
      <c r="Z1002" s="16"/>
      <c r="AA1002" s="16"/>
      <c r="AB1002" s="16"/>
      <c r="AC1002" s="16"/>
      <c r="AD1002" s="16"/>
      <c r="AE1002" s="16"/>
      <c r="AF1002" s="16"/>
      <c r="AG1002" s="16"/>
      <c r="AH1002" s="16"/>
      <c r="AI1002" s="16"/>
    </row>
    <row r="1003" spans="1:35" x14ac:dyDescent="0.2">
      <c r="A1003" s="5">
        <v>2022</v>
      </c>
      <c r="B1003" s="2" t="s">
        <v>626</v>
      </c>
      <c r="C1003" s="2" t="s">
        <v>740</v>
      </c>
      <c r="D1003" s="2" t="s">
        <v>692</v>
      </c>
      <c r="S1003" s="2"/>
      <c r="T1003" s="2"/>
      <c r="U1003" s="2"/>
      <c r="V1003" s="2"/>
      <c r="W1003" s="16"/>
      <c r="X1003" s="16"/>
      <c r="Y1003" s="16"/>
      <c r="Z1003" s="16"/>
      <c r="AA1003" s="16"/>
      <c r="AB1003" s="16"/>
      <c r="AC1003" s="16"/>
      <c r="AD1003" s="16"/>
      <c r="AE1003" s="16"/>
      <c r="AF1003" s="16"/>
      <c r="AG1003" s="16"/>
      <c r="AH1003" s="16"/>
      <c r="AI1003" s="16"/>
    </row>
    <row r="1004" spans="1:35" x14ac:dyDescent="0.2">
      <c r="A1004" s="5">
        <v>2022</v>
      </c>
      <c r="B1004" s="2" t="s">
        <v>626</v>
      </c>
      <c r="C1004" s="2" t="s">
        <v>741</v>
      </c>
      <c r="D1004" s="2" t="s">
        <v>692</v>
      </c>
      <c r="S1004" s="2"/>
      <c r="T1004" s="2"/>
      <c r="U1004" s="2"/>
      <c r="V1004" s="2"/>
      <c r="W1004" s="16"/>
      <c r="X1004" s="16"/>
      <c r="Y1004" s="16"/>
      <c r="Z1004" s="16"/>
      <c r="AA1004" s="16"/>
      <c r="AB1004" s="16"/>
      <c r="AC1004" s="16"/>
      <c r="AD1004" s="16"/>
      <c r="AE1004" s="16"/>
      <c r="AF1004" s="16"/>
      <c r="AG1004" s="16"/>
      <c r="AH1004" s="16"/>
      <c r="AI1004" s="16"/>
    </row>
    <row r="1005" spans="1:35" x14ac:dyDescent="0.2">
      <c r="A1005" s="5">
        <v>2022</v>
      </c>
      <c r="B1005" s="2" t="s">
        <v>626</v>
      </c>
      <c r="C1005" s="2" t="s">
        <v>742</v>
      </c>
      <c r="D1005" s="2" t="s">
        <v>692</v>
      </c>
      <c r="S1005" s="2"/>
      <c r="T1005" s="2"/>
      <c r="U1005" s="2"/>
      <c r="V1005" s="2"/>
      <c r="W1005" s="16"/>
      <c r="X1005" s="16"/>
      <c r="Y1005" s="16"/>
      <c r="Z1005" s="16"/>
      <c r="AA1005" s="16"/>
      <c r="AB1005" s="16"/>
      <c r="AC1005" s="16"/>
      <c r="AD1005" s="16"/>
      <c r="AE1005" s="16"/>
      <c r="AF1005" s="16"/>
      <c r="AG1005" s="16"/>
      <c r="AH1005" s="16"/>
      <c r="AI1005" s="16"/>
    </row>
    <row r="1006" spans="1:35" x14ac:dyDescent="0.2">
      <c r="A1006" s="5">
        <v>2022</v>
      </c>
      <c r="B1006" s="2" t="s">
        <v>626</v>
      </c>
      <c r="C1006" s="2" t="s">
        <v>743</v>
      </c>
      <c r="D1006" s="2" t="s">
        <v>692</v>
      </c>
      <c r="S1006" s="2"/>
      <c r="T1006" s="2"/>
      <c r="U1006" s="2"/>
      <c r="V1006" s="2"/>
      <c r="W1006" s="16"/>
      <c r="X1006" s="16"/>
      <c r="Y1006" s="16"/>
      <c r="Z1006" s="16"/>
      <c r="AA1006" s="16"/>
      <c r="AB1006" s="16"/>
      <c r="AC1006" s="16"/>
      <c r="AD1006" s="16"/>
      <c r="AE1006" s="16"/>
      <c r="AF1006" s="16"/>
      <c r="AG1006" s="16"/>
      <c r="AH1006" s="16"/>
      <c r="AI1006" s="16"/>
    </row>
    <row r="1007" spans="1:35" x14ac:dyDescent="0.2">
      <c r="A1007" s="5">
        <v>2022</v>
      </c>
      <c r="B1007" s="2" t="s">
        <v>626</v>
      </c>
      <c r="C1007" s="2" t="s">
        <v>744</v>
      </c>
      <c r="D1007" s="2" t="s">
        <v>692</v>
      </c>
      <c r="S1007" s="2"/>
      <c r="T1007" s="2"/>
      <c r="U1007" s="2"/>
      <c r="V1007" s="2"/>
      <c r="W1007" s="16"/>
      <c r="X1007" s="16"/>
      <c r="Y1007" s="16"/>
      <c r="Z1007" s="16"/>
      <c r="AA1007" s="16"/>
      <c r="AB1007" s="16"/>
      <c r="AC1007" s="16"/>
      <c r="AD1007" s="16"/>
      <c r="AE1007" s="16"/>
      <c r="AF1007" s="16"/>
      <c r="AG1007" s="16"/>
      <c r="AH1007" s="16"/>
      <c r="AI1007" s="16"/>
    </row>
    <row r="1008" spans="1:35" x14ac:dyDescent="0.2">
      <c r="A1008" s="5">
        <v>2022</v>
      </c>
      <c r="B1008" s="2" t="s">
        <v>626</v>
      </c>
      <c r="C1008" s="2" t="s">
        <v>745</v>
      </c>
      <c r="D1008" s="2" t="s">
        <v>692</v>
      </c>
      <c r="S1008" s="2"/>
      <c r="T1008" s="2"/>
      <c r="U1008" s="2"/>
      <c r="V1008" s="2"/>
      <c r="W1008" s="16"/>
      <c r="X1008" s="16"/>
      <c r="Y1008" s="16"/>
      <c r="Z1008" s="16"/>
      <c r="AA1008" s="16"/>
      <c r="AB1008" s="16"/>
      <c r="AC1008" s="16"/>
      <c r="AD1008" s="16"/>
      <c r="AE1008" s="16"/>
      <c r="AF1008" s="16"/>
      <c r="AG1008" s="16"/>
      <c r="AH1008" s="16"/>
      <c r="AI1008" s="16"/>
    </row>
    <row r="1009" spans="1:35" x14ac:dyDescent="0.2">
      <c r="A1009" s="5">
        <v>2022</v>
      </c>
      <c r="B1009" s="2" t="s">
        <v>626</v>
      </c>
      <c r="C1009" s="2" t="s">
        <v>748</v>
      </c>
      <c r="D1009" s="2" t="s">
        <v>692</v>
      </c>
      <c r="S1009" s="2"/>
      <c r="T1009" s="2"/>
      <c r="U1009" s="2"/>
      <c r="V1009" s="2"/>
      <c r="W1009" s="16"/>
      <c r="X1009" s="16"/>
      <c r="Y1009" s="16"/>
      <c r="Z1009" s="16"/>
      <c r="AA1009" s="16"/>
      <c r="AB1009" s="16"/>
      <c r="AC1009" s="16"/>
      <c r="AD1009" s="16"/>
      <c r="AE1009" s="16"/>
      <c r="AF1009" s="16"/>
      <c r="AG1009" s="16"/>
      <c r="AH1009" s="16"/>
      <c r="AI1009" s="16"/>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C75F-BC90-4F9B-BCD9-66F882F27B09}">
  <dimension ref="A2:E19"/>
  <sheetViews>
    <sheetView workbookViewId="0">
      <selection activeCell="R265" sqref="R265"/>
    </sheetView>
  </sheetViews>
  <sheetFormatPr defaultRowHeight="15" x14ac:dyDescent="0.25"/>
  <cols>
    <col min="1" max="1" width="27.140625" bestFit="1" customWidth="1"/>
    <col min="2" max="2" width="16.28515625" bestFit="1" customWidth="1"/>
    <col min="3" max="3" width="12.5703125" bestFit="1" customWidth="1"/>
    <col min="4" max="5" width="14.28515625" bestFit="1" customWidth="1"/>
    <col min="6" max="6" width="28.42578125" bestFit="1" customWidth="1"/>
    <col min="7" max="7" width="31.28515625" bestFit="1" customWidth="1"/>
    <col min="8" max="8" width="28.42578125" bestFit="1" customWidth="1"/>
    <col min="9" max="9" width="29" bestFit="1" customWidth="1"/>
    <col min="10" max="10" width="31.28515625" bestFit="1" customWidth="1"/>
    <col min="11" max="11" width="28.42578125" bestFit="1" customWidth="1"/>
    <col min="12" max="12" width="29" bestFit="1" customWidth="1"/>
    <col min="13" max="13" width="31.28515625" bestFit="1" customWidth="1"/>
  </cols>
  <sheetData>
    <row r="2" spans="1:5" x14ac:dyDescent="0.25">
      <c r="A2" s="8" t="s">
        <v>695</v>
      </c>
      <c r="B2" s="8" t="s">
        <v>709</v>
      </c>
    </row>
    <row r="3" spans="1:5" x14ac:dyDescent="0.25">
      <c r="A3" s="8" t="s">
        <v>693</v>
      </c>
      <c r="B3">
        <v>2020</v>
      </c>
      <c r="C3">
        <v>2021</v>
      </c>
      <c r="D3">
        <v>2022</v>
      </c>
      <c r="E3" t="s">
        <v>694</v>
      </c>
    </row>
    <row r="4" spans="1:5" x14ac:dyDescent="0.25">
      <c r="A4" s="9" t="s">
        <v>725</v>
      </c>
      <c r="B4" s="10">
        <v>54068934</v>
      </c>
      <c r="C4" s="10">
        <v>43296996</v>
      </c>
      <c r="D4" s="10">
        <v>102654898</v>
      </c>
      <c r="E4" s="10">
        <v>200020828</v>
      </c>
    </row>
    <row r="5" spans="1:5" x14ac:dyDescent="0.25">
      <c r="A5" s="9" t="s">
        <v>726</v>
      </c>
      <c r="B5" s="10">
        <v>56975581</v>
      </c>
      <c r="C5" s="10">
        <v>73162674</v>
      </c>
      <c r="D5" s="10">
        <v>76739162</v>
      </c>
      <c r="E5" s="10">
        <v>206877417</v>
      </c>
    </row>
    <row r="6" spans="1:5" x14ac:dyDescent="0.25">
      <c r="A6" s="9" t="s">
        <v>727</v>
      </c>
      <c r="B6" s="10">
        <v>40291879</v>
      </c>
      <c r="C6" s="10">
        <v>54738857</v>
      </c>
      <c r="D6" s="10">
        <v>93937848</v>
      </c>
      <c r="E6" s="10">
        <v>188968584</v>
      </c>
    </row>
    <row r="7" spans="1:5" x14ac:dyDescent="0.25">
      <c r="A7" s="9" t="s">
        <v>394</v>
      </c>
      <c r="B7" s="10">
        <v>41975259</v>
      </c>
      <c r="C7" s="10">
        <v>67648105</v>
      </c>
      <c r="D7" s="10">
        <v>39458934</v>
      </c>
      <c r="E7" s="10">
        <v>149082298</v>
      </c>
    </row>
    <row r="8" spans="1:5" x14ac:dyDescent="0.25">
      <c r="A8" s="9" t="s">
        <v>395</v>
      </c>
      <c r="B8" s="10">
        <v>59908163</v>
      </c>
      <c r="C8" s="10">
        <v>41842589</v>
      </c>
      <c r="D8" s="10">
        <v>53782127</v>
      </c>
      <c r="E8" s="10">
        <v>155532879</v>
      </c>
    </row>
    <row r="9" spans="1:5" x14ac:dyDescent="0.25">
      <c r="A9" s="9" t="s">
        <v>728</v>
      </c>
      <c r="B9" s="10">
        <v>36595456</v>
      </c>
      <c r="C9" s="10">
        <v>72141822</v>
      </c>
      <c r="D9" s="10">
        <v>59661246</v>
      </c>
      <c r="E9" s="10">
        <v>168398524</v>
      </c>
    </row>
    <row r="10" spans="1:5" x14ac:dyDescent="0.25">
      <c r="A10" s="9" t="s">
        <v>398</v>
      </c>
      <c r="B10" s="10">
        <v>65276548</v>
      </c>
      <c r="C10" s="10">
        <v>36880339</v>
      </c>
      <c r="D10" s="10">
        <v>32198516</v>
      </c>
      <c r="E10" s="10">
        <v>134355403</v>
      </c>
    </row>
    <row r="11" spans="1:5" x14ac:dyDescent="0.25">
      <c r="A11" s="9" t="s">
        <v>729</v>
      </c>
      <c r="B11" s="10">
        <v>39590882</v>
      </c>
      <c r="C11" s="10">
        <v>45348836</v>
      </c>
      <c r="D11" s="10">
        <v>114378163</v>
      </c>
      <c r="E11" s="10">
        <v>199317881</v>
      </c>
    </row>
    <row r="12" spans="1:5" x14ac:dyDescent="0.25">
      <c r="A12" s="9" t="s">
        <v>730</v>
      </c>
      <c r="B12" s="10">
        <v>36178344</v>
      </c>
      <c r="C12" s="10">
        <v>43985338</v>
      </c>
      <c r="D12" s="10">
        <v>21598154</v>
      </c>
      <c r="E12" s="10">
        <v>101761836</v>
      </c>
    </row>
    <row r="13" spans="1:5" x14ac:dyDescent="0.25">
      <c r="A13" s="9" t="s">
        <v>401</v>
      </c>
      <c r="B13" s="10">
        <v>18732676</v>
      </c>
      <c r="C13" s="10">
        <v>32192430</v>
      </c>
      <c r="D13" s="10">
        <v>54291947</v>
      </c>
      <c r="E13" s="10">
        <v>105217053</v>
      </c>
    </row>
    <row r="14" spans="1:5" x14ac:dyDescent="0.25">
      <c r="A14" s="9" t="s">
        <v>731</v>
      </c>
      <c r="B14" s="10">
        <v>76695537</v>
      </c>
      <c r="C14" s="10">
        <v>64741251</v>
      </c>
      <c r="D14" s="10">
        <v>138000090</v>
      </c>
      <c r="E14" s="10">
        <v>279436878</v>
      </c>
    </row>
    <row r="15" spans="1:5" x14ac:dyDescent="0.25">
      <c r="A15" s="9" t="s">
        <v>732</v>
      </c>
      <c r="B15" s="10">
        <v>60532193</v>
      </c>
      <c r="C15" s="10">
        <v>41094917</v>
      </c>
      <c r="D15" s="10">
        <v>50250928</v>
      </c>
      <c r="E15" s="10">
        <v>151878038</v>
      </c>
    </row>
    <row r="16" spans="1:5" x14ac:dyDescent="0.25">
      <c r="A16" s="9" t="s">
        <v>733</v>
      </c>
      <c r="B16" s="10">
        <v>60542744</v>
      </c>
      <c r="C16" s="10">
        <v>37362287</v>
      </c>
      <c r="D16" s="10">
        <v>113514369</v>
      </c>
      <c r="E16" s="10">
        <v>211419400</v>
      </c>
    </row>
    <row r="17" spans="1:5" x14ac:dyDescent="0.25">
      <c r="A17" s="9" t="s">
        <v>734</v>
      </c>
      <c r="B17" s="10">
        <v>81005484</v>
      </c>
      <c r="C17" s="10">
        <v>41460978</v>
      </c>
      <c r="D17" s="10">
        <v>38151940</v>
      </c>
      <c r="E17" s="10">
        <v>160618402</v>
      </c>
    </row>
    <row r="18" spans="1:5" x14ac:dyDescent="0.25">
      <c r="A18" s="9" t="s">
        <v>747</v>
      </c>
      <c r="B18" s="10">
        <v>44469699</v>
      </c>
      <c r="C18" s="10">
        <v>156710037</v>
      </c>
      <c r="D18" s="10">
        <v>165438893</v>
      </c>
      <c r="E18" s="10">
        <v>366618629</v>
      </c>
    </row>
    <row r="19" spans="1:5" x14ac:dyDescent="0.25">
      <c r="A19" s="9" t="s">
        <v>694</v>
      </c>
      <c r="B19" s="10">
        <v>772839379</v>
      </c>
      <c r="C19" s="10">
        <v>852607456</v>
      </c>
      <c r="D19" s="10">
        <v>1154057215</v>
      </c>
      <c r="E19" s="10">
        <v>2779504050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4FB6D-041A-4BD3-BAD4-84BA68ECE654}">
  <dimension ref="A2:E20"/>
  <sheetViews>
    <sheetView workbookViewId="0">
      <selection activeCell="C10" sqref="C10"/>
    </sheetView>
  </sheetViews>
  <sheetFormatPr defaultRowHeight="15" x14ac:dyDescent="0.25"/>
  <cols>
    <col min="1" max="1" width="27.140625" bestFit="1" customWidth="1"/>
    <col min="2" max="2" width="16.28515625" bestFit="1" customWidth="1"/>
    <col min="3" max="5" width="12.57031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696</v>
      </c>
      <c r="B3" s="8" t="s">
        <v>709</v>
      </c>
    </row>
    <row r="4" spans="1:5" x14ac:dyDescent="0.25">
      <c r="A4" s="8" t="s">
        <v>693</v>
      </c>
      <c r="B4">
        <v>2020</v>
      </c>
      <c r="C4">
        <v>2021</v>
      </c>
      <c r="D4">
        <v>2022</v>
      </c>
      <c r="E4" t="s">
        <v>694</v>
      </c>
    </row>
    <row r="5" spans="1:5" x14ac:dyDescent="0.25">
      <c r="A5" s="9" t="s">
        <v>725</v>
      </c>
      <c r="B5" s="10">
        <v>15323700</v>
      </c>
      <c r="C5" s="10">
        <v>27234538</v>
      </c>
      <c r="D5" s="10">
        <v>10834974</v>
      </c>
      <c r="E5" s="10">
        <v>53393212</v>
      </c>
    </row>
    <row r="6" spans="1:5" x14ac:dyDescent="0.25">
      <c r="A6" s="9" t="s">
        <v>726</v>
      </c>
      <c r="B6" s="10">
        <v>21461370</v>
      </c>
      <c r="C6" s="10">
        <v>18006786</v>
      </c>
      <c r="D6" s="10">
        <v>18159301</v>
      </c>
      <c r="E6" s="10">
        <v>57627457</v>
      </c>
    </row>
    <row r="7" spans="1:5" x14ac:dyDescent="0.25">
      <c r="A7" s="9" t="s">
        <v>727</v>
      </c>
      <c r="B7" s="10">
        <v>51917773</v>
      </c>
      <c r="C7" s="10">
        <v>24896590</v>
      </c>
      <c r="D7" s="10">
        <v>15589535</v>
      </c>
      <c r="E7" s="10">
        <v>92403898</v>
      </c>
    </row>
    <row r="8" spans="1:5" x14ac:dyDescent="0.25">
      <c r="A8" s="9" t="s">
        <v>394</v>
      </c>
      <c r="B8" s="10">
        <v>15611580</v>
      </c>
      <c r="C8" s="10">
        <v>46485899</v>
      </c>
      <c r="D8" s="10">
        <v>40446416</v>
      </c>
      <c r="E8" s="10">
        <v>102543895</v>
      </c>
    </row>
    <row r="9" spans="1:5" x14ac:dyDescent="0.25">
      <c r="A9" s="9" t="s">
        <v>395</v>
      </c>
      <c r="B9" s="10">
        <v>1523104</v>
      </c>
      <c r="C9" s="10">
        <v>14218526</v>
      </c>
      <c r="D9" s="10">
        <v>92905821</v>
      </c>
      <c r="E9" s="10">
        <v>108647451</v>
      </c>
    </row>
    <row r="10" spans="1:5" x14ac:dyDescent="0.25">
      <c r="A10" s="9" t="s">
        <v>728</v>
      </c>
      <c r="B10" s="10">
        <v>10989109</v>
      </c>
      <c r="C10" s="10">
        <v>14137875</v>
      </c>
      <c r="D10" s="10"/>
      <c r="E10" s="10">
        <v>25126984</v>
      </c>
    </row>
    <row r="11" spans="1:5" x14ac:dyDescent="0.25">
      <c r="A11" s="9" t="s">
        <v>398</v>
      </c>
      <c r="B11" s="10">
        <v>6316039</v>
      </c>
      <c r="C11" s="10">
        <v>8751455</v>
      </c>
      <c r="D11" s="10"/>
      <c r="E11" s="10">
        <v>15067494</v>
      </c>
    </row>
    <row r="12" spans="1:5" x14ac:dyDescent="0.25">
      <c r="A12" s="9" t="s">
        <v>729</v>
      </c>
      <c r="B12" s="10">
        <v>47711537</v>
      </c>
      <c r="C12" s="10">
        <v>32342976</v>
      </c>
      <c r="D12" s="10">
        <v>30342480</v>
      </c>
      <c r="E12" s="10">
        <v>110396993</v>
      </c>
    </row>
    <row r="13" spans="1:5" x14ac:dyDescent="0.25">
      <c r="A13" s="9" t="s">
        <v>730</v>
      </c>
      <c r="B13" s="10">
        <v>8125376</v>
      </c>
      <c r="C13" s="10">
        <v>15990472</v>
      </c>
      <c r="D13" s="10">
        <v>9724219</v>
      </c>
      <c r="E13" s="10">
        <v>33840067</v>
      </c>
    </row>
    <row r="14" spans="1:5" x14ac:dyDescent="0.25">
      <c r="A14" s="9" t="s">
        <v>401</v>
      </c>
      <c r="B14" s="10">
        <v>38288574</v>
      </c>
      <c r="C14" s="10">
        <v>10405931</v>
      </c>
      <c r="D14" s="10"/>
      <c r="E14" s="10">
        <v>48694505</v>
      </c>
    </row>
    <row r="15" spans="1:5" x14ac:dyDescent="0.25">
      <c r="A15" s="9" t="s">
        <v>731</v>
      </c>
      <c r="B15" s="10">
        <v>11639519</v>
      </c>
      <c r="C15" s="10">
        <v>51928257</v>
      </c>
      <c r="D15" s="10"/>
      <c r="E15" s="10">
        <v>63567776</v>
      </c>
    </row>
    <row r="16" spans="1:5" x14ac:dyDescent="0.25">
      <c r="A16" s="9" t="s">
        <v>732</v>
      </c>
      <c r="B16" s="10">
        <v>7510687</v>
      </c>
      <c r="C16" s="10">
        <v>5907754</v>
      </c>
      <c r="D16" s="10">
        <v>22633197</v>
      </c>
      <c r="E16" s="10">
        <v>36051638</v>
      </c>
    </row>
    <row r="17" spans="1:5" x14ac:dyDescent="0.25">
      <c r="A17" s="9" t="s">
        <v>733</v>
      </c>
      <c r="B17" s="10">
        <v>50239772</v>
      </c>
      <c r="C17" s="10">
        <v>10865173</v>
      </c>
      <c r="D17" s="10"/>
      <c r="E17" s="10">
        <v>61104945</v>
      </c>
    </row>
    <row r="18" spans="1:5" x14ac:dyDescent="0.25">
      <c r="A18" s="9" t="s">
        <v>734</v>
      </c>
      <c r="B18" s="10">
        <v>10674665</v>
      </c>
      <c r="C18" s="10">
        <v>48053363</v>
      </c>
      <c r="D18" s="10"/>
      <c r="E18" s="10">
        <v>58728028</v>
      </c>
    </row>
    <row r="19" spans="1:5" x14ac:dyDescent="0.25">
      <c r="A19" s="9" t="s">
        <v>747</v>
      </c>
      <c r="B19" s="10">
        <v>5017999</v>
      </c>
      <c r="C19" s="10">
        <v>57872485</v>
      </c>
      <c r="D19" s="10">
        <v>17115305</v>
      </c>
      <c r="E19" s="10">
        <v>80005789</v>
      </c>
    </row>
    <row r="20" spans="1:5" x14ac:dyDescent="0.25">
      <c r="A20" s="9" t="s">
        <v>694</v>
      </c>
      <c r="B20" s="10">
        <v>302350804</v>
      </c>
      <c r="C20" s="10">
        <v>387098080</v>
      </c>
      <c r="D20" s="10">
        <v>257751248</v>
      </c>
      <c r="E20" s="10">
        <v>947200132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028E-95A1-407A-89D5-50828D3536B5}">
  <dimension ref="A2:E20"/>
  <sheetViews>
    <sheetView workbookViewId="0">
      <selection activeCell="H12" sqref="H12"/>
    </sheetView>
  </sheetViews>
  <sheetFormatPr defaultRowHeight="15" x14ac:dyDescent="0.25"/>
  <cols>
    <col min="1" max="1" width="27.140625" bestFit="1" customWidth="1"/>
    <col min="2" max="2" width="16.28515625" bestFit="1" customWidth="1"/>
    <col min="3" max="3" width="5.140625" bestFit="1" customWidth="1"/>
    <col min="4" max="4" width="5" bestFit="1" customWidth="1"/>
    <col min="5" max="5" width="11.57031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697</v>
      </c>
      <c r="B3" s="8" t="s">
        <v>709</v>
      </c>
    </row>
    <row r="4" spans="1:5" x14ac:dyDescent="0.25">
      <c r="A4" s="8" t="s">
        <v>693</v>
      </c>
      <c r="B4">
        <v>2020</v>
      </c>
      <c r="C4">
        <v>2021</v>
      </c>
      <c r="D4">
        <v>2022</v>
      </c>
      <c r="E4" t="s">
        <v>694</v>
      </c>
    </row>
    <row r="5" spans="1:5" x14ac:dyDescent="0.25">
      <c r="A5" s="9" t="s">
        <v>725</v>
      </c>
      <c r="B5" s="10">
        <v>0</v>
      </c>
      <c r="C5" s="10">
        <v>0</v>
      </c>
      <c r="D5" s="10"/>
      <c r="E5" s="10">
        <v>0</v>
      </c>
    </row>
    <row r="6" spans="1:5" x14ac:dyDescent="0.25">
      <c r="A6" s="9" t="s">
        <v>726</v>
      </c>
      <c r="B6" s="10">
        <v>0</v>
      </c>
      <c r="C6" s="10">
        <v>0</v>
      </c>
      <c r="D6" s="10"/>
      <c r="E6" s="10">
        <v>0</v>
      </c>
    </row>
    <row r="7" spans="1:5" x14ac:dyDescent="0.25">
      <c r="A7" s="9" t="s">
        <v>727</v>
      </c>
      <c r="B7" s="10">
        <v>21967452</v>
      </c>
      <c r="C7" s="10">
        <v>0</v>
      </c>
      <c r="D7" s="10"/>
      <c r="E7" s="10">
        <v>21967452</v>
      </c>
    </row>
    <row r="8" spans="1:5" x14ac:dyDescent="0.25">
      <c r="A8" s="9" t="s">
        <v>394</v>
      </c>
      <c r="B8" s="10">
        <v>0</v>
      </c>
      <c r="C8" s="10">
        <v>0</v>
      </c>
      <c r="D8" s="10"/>
      <c r="E8" s="10">
        <v>0</v>
      </c>
    </row>
    <row r="9" spans="1:5" x14ac:dyDescent="0.25">
      <c r="A9" s="9" t="s">
        <v>395</v>
      </c>
      <c r="B9" s="10">
        <v>0</v>
      </c>
      <c r="C9" s="10">
        <v>0</v>
      </c>
      <c r="D9" s="10"/>
      <c r="E9" s="10">
        <v>0</v>
      </c>
    </row>
    <row r="10" spans="1:5" x14ac:dyDescent="0.25">
      <c r="A10" s="9" t="s">
        <v>728</v>
      </c>
      <c r="B10" s="10">
        <v>0</v>
      </c>
      <c r="C10" s="10">
        <v>0</v>
      </c>
      <c r="D10" s="10"/>
      <c r="E10" s="10">
        <v>0</v>
      </c>
    </row>
    <row r="11" spans="1:5" x14ac:dyDescent="0.25">
      <c r="A11" s="9" t="s">
        <v>398</v>
      </c>
      <c r="B11" s="10">
        <v>0</v>
      </c>
      <c r="C11" s="10">
        <v>0</v>
      </c>
      <c r="D11" s="10"/>
      <c r="E11" s="10">
        <v>0</v>
      </c>
    </row>
    <row r="12" spans="1:5" x14ac:dyDescent="0.25">
      <c r="A12" s="9" t="s">
        <v>729</v>
      </c>
      <c r="B12" s="10">
        <v>5178725</v>
      </c>
      <c r="C12" s="10">
        <v>0</v>
      </c>
      <c r="D12" s="10"/>
      <c r="E12" s="10">
        <v>5178725</v>
      </c>
    </row>
    <row r="13" spans="1:5" x14ac:dyDescent="0.25">
      <c r="A13" s="9" t="s">
        <v>730</v>
      </c>
      <c r="B13" s="10">
        <v>3945497</v>
      </c>
      <c r="C13" s="10">
        <v>0</v>
      </c>
      <c r="D13" s="10"/>
      <c r="E13" s="10">
        <v>3945497</v>
      </c>
    </row>
    <row r="14" spans="1:5" x14ac:dyDescent="0.25">
      <c r="A14" s="9" t="s">
        <v>401</v>
      </c>
      <c r="B14" s="10">
        <v>0</v>
      </c>
      <c r="C14" s="10">
        <v>0</v>
      </c>
      <c r="D14" s="10"/>
      <c r="E14" s="10">
        <v>0</v>
      </c>
    </row>
    <row r="15" spans="1:5" x14ac:dyDescent="0.25">
      <c r="A15" s="9" t="s">
        <v>731</v>
      </c>
      <c r="B15" s="10">
        <v>0</v>
      </c>
      <c r="C15" s="10">
        <v>0</v>
      </c>
      <c r="D15" s="10"/>
      <c r="E15" s="10">
        <v>0</v>
      </c>
    </row>
    <row r="16" spans="1:5" x14ac:dyDescent="0.25">
      <c r="A16" s="9" t="s">
        <v>732</v>
      </c>
      <c r="B16" s="10">
        <v>0</v>
      </c>
      <c r="C16" s="10">
        <v>0</v>
      </c>
      <c r="D16" s="10"/>
      <c r="E16" s="10">
        <v>0</v>
      </c>
    </row>
    <row r="17" spans="1:5" x14ac:dyDescent="0.25">
      <c r="A17" s="9" t="s">
        <v>733</v>
      </c>
      <c r="B17" s="10">
        <v>0</v>
      </c>
      <c r="C17" s="10">
        <v>0</v>
      </c>
      <c r="D17" s="10"/>
      <c r="E17" s="10">
        <v>0</v>
      </c>
    </row>
    <row r="18" spans="1:5" x14ac:dyDescent="0.25">
      <c r="A18" s="9" t="s">
        <v>734</v>
      </c>
      <c r="B18" s="10">
        <v>0</v>
      </c>
      <c r="C18" s="10">
        <v>0</v>
      </c>
      <c r="D18" s="10"/>
      <c r="E18" s="10">
        <v>0</v>
      </c>
    </row>
    <row r="19" spans="1:5" x14ac:dyDescent="0.25">
      <c r="A19" s="9" t="s">
        <v>747</v>
      </c>
      <c r="B19" s="10">
        <v>20583725</v>
      </c>
      <c r="C19" s="10">
        <v>0</v>
      </c>
      <c r="D19" s="10"/>
      <c r="E19" s="10">
        <v>20583725</v>
      </c>
    </row>
    <row r="20" spans="1:5" x14ac:dyDescent="0.25">
      <c r="A20" s="9" t="s">
        <v>694</v>
      </c>
      <c r="B20" s="10">
        <v>51675399</v>
      </c>
      <c r="C20" s="10">
        <v>0</v>
      </c>
      <c r="D20" s="10"/>
      <c r="E20" s="10">
        <v>51675399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AF59-4A69-4783-B62B-7C3932DE0C4D}">
  <dimension ref="A2:E20"/>
  <sheetViews>
    <sheetView workbookViewId="0">
      <selection activeCell="G16" sqref="G15:G16"/>
    </sheetView>
  </sheetViews>
  <sheetFormatPr defaultRowHeight="15" x14ac:dyDescent="0.25"/>
  <cols>
    <col min="1" max="1" width="27.140625" bestFit="1" customWidth="1"/>
    <col min="2" max="2" width="16.28515625" bestFit="1" customWidth="1"/>
    <col min="3" max="3" width="12.5703125" bestFit="1" customWidth="1"/>
    <col min="4" max="5" width="14.285156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698</v>
      </c>
      <c r="B3" s="8" t="s">
        <v>709</v>
      </c>
    </row>
    <row r="4" spans="1:5" x14ac:dyDescent="0.25">
      <c r="A4" s="8" t="s">
        <v>693</v>
      </c>
      <c r="B4">
        <v>2020</v>
      </c>
      <c r="C4">
        <v>2021</v>
      </c>
      <c r="D4">
        <v>2022</v>
      </c>
      <c r="E4" t="s">
        <v>694</v>
      </c>
    </row>
    <row r="5" spans="1:5" x14ac:dyDescent="0.25">
      <c r="A5" s="9" t="s">
        <v>725</v>
      </c>
      <c r="B5" s="10">
        <v>73628424</v>
      </c>
      <c r="C5" s="10">
        <v>80883601</v>
      </c>
      <c r="D5" s="10">
        <v>106241101</v>
      </c>
      <c r="E5" s="10">
        <v>260753126</v>
      </c>
    </row>
    <row r="6" spans="1:5" x14ac:dyDescent="0.25">
      <c r="A6" s="9" t="s">
        <v>726</v>
      </c>
      <c r="B6" s="10">
        <v>125208523</v>
      </c>
      <c r="C6" s="10">
        <v>132992233</v>
      </c>
      <c r="D6" s="10">
        <v>171728630</v>
      </c>
      <c r="E6" s="10">
        <v>429929386</v>
      </c>
    </row>
    <row r="7" spans="1:5" x14ac:dyDescent="0.25">
      <c r="A7" s="9" t="s">
        <v>727</v>
      </c>
      <c r="B7" s="10">
        <v>65813058</v>
      </c>
      <c r="C7" s="10">
        <v>75994528</v>
      </c>
      <c r="D7" s="10">
        <v>94632997</v>
      </c>
      <c r="E7" s="10">
        <v>236440583</v>
      </c>
    </row>
    <row r="8" spans="1:5" x14ac:dyDescent="0.25">
      <c r="A8" s="9" t="s">
        <v>394</v>
      </c>
      <c r="B8" s="10">
        <v>45799965</v>
      </c>
      <c r="C8" s="10">
        <v>50935295</v>
      </c>
      <c r="D8" s="10">
        <v>80029291</v>
      </c>
      <c r="E8" s="10">
        <v>176764551</v>
      </c>
    </row>
    <row r="9" spans="1:5" x14ac:dyDescent="0.25">
      <c r="A9" s="9" t="s">
        <v>395</v>
      </c>
      <c r="B9" s="10">
        <v>103744381</v>
      </c>
      <c r="C9" s="10">
        <v>114449592</v>
      </c>
      <c r="D9" s="10">
        <v>163511998</v>
      </c>
      <c r="E9" s="10">
        <v>381705971</v>
      </c>
    </row>
    <row r="10" spans="1:5" x14ac:dyDescent="0.25">
      <c r="A10" s="9" t="s">
        <v>728</v>
      </c>
      <c r="B10" s="10">
        <v>87259509</v>
      </c>
      <c r="C10" s="10">
        <v>96680122</v>
      </c>
      <c r="D10" s="10">
        <v>119495295</v>
      </c>
      <c r="E10" s="10">
        <v>303434926</v>
      </c>
    </row>
    <row r="11" spans="1:5" x14ac:dyDescent="0.25">
      <c r="A11" s="9" t="s">
        <v>398</v>
      </c>
      <c r="B11" s="10">
        <v>39663612</v>
      </c>
      <c r="C11" s="10">
        <v>44565856</v>
      </c>
      <c r="D11" s="10">
        <v>53959791</v>
      </c>
      <c r="E11" s="10">
        <v>138189259</v>
      </c>
    </row>
    <row r="12" spans="1:5" x14ac:dyDescent="0.25">
      <c r="A12" s="9" t="s">
        <v>729</v>
      </c>
      <c r="B12" s="10">
        <v>66380626</v>
      </c>
      <c r="C12" s="10">
        <v>76742922</v>
      </c>
      <c r="D12" s="10">
        <v>102977873</v>
      </c>
      <c r="E12" s="10">
        <v>246101421</v>
      </c>
    </row>
    <row r="13" spans="1:5" x14ac:dyDescent="0.25">
      <c r="A13" s="9" t="s">
        <v>730</v>
      </c>
      <c r="B13" s="10">
        <v>41388541</v>
      </c>
      <c r="C13" s="10">
        <v>40725251</v>
      </c>
      <c r="D13" s="10">
        <v>47583114</v>
      </c>
      <c r="E13" s="10">
        <v>129696906</v>
      </c>
    </row>
    <row r="14" spans="1:5" x14ac:dyDescent="0.25">
      <c r="A14" s="9" t="s">
        <v>401</v>
      </c>
      <c r="B14" s="10">
        <v>34930461</v>
      </c>
      <c r="C14" s="10">
        <v>38954663</v>
      </c>
      <c r="D14" s="10">
        <v>50646879</v>
      </c>
      <c r="E14" s="10">
        <v>124532003</v>
      </c>
    </row>
    <row r="15" spans="1:5" x14ac:dyDescent="0.25">
      <c r="A15" s="9" t="s">
        <v>731</v>
      </c>
      <c r="B15" s="10">
        <v>38495406</v>
      </c>
      <c r="C15" s="10">
        <v>41931388</v>
      </c>
      <c r="D15" s="10">
        <v>50986128</v>
      </c>
      <c r="E15" s="10">
        <v>131412922</v>
      </c>
    </row>
    <row r="16" spans="1:5" x14ac:dyDescent="0.25">
      <c r="A16" s="9" t="s">
        <v>732</v>
      </c>
      <c r="B16" s="10">
        <v>48586795</v>
      </c>
      <c r="C16" s="10">
        <v>54781852</v>
      </c>
      <c r="D16" s="10">
        <v>67738391</v>
      </c>
      <c r="E16" s="10">
        <v>171107038</v>
      </c>
    </row>
    <row r="17" spans="1:5" x14ac:dyDescent="0.25">
      <c r="A17" s="9" t="s">
        <v>733</v>
      </c>
      <c r="B17" s="10">
        <v>25269767</v>
      </c>
      <c r="C17" s="10">
        <v>30733813</v>
      </c>
      <c r="D17" s="10">
        <v>41010227</v>
      </c>
      <c r="E17" s="10">
        <v>97013807</v>
      </c>
    </row>
    <row r="18" spans="1:5" x14ac:dyDescent="0.25">
      <c r="A18" s="9" t="s">
        <v>734</v>
      </c>
      <c r="B18" s="10">
        <v>29031063</v>
      </c>
      <c r="C18" s="10">
        <v>32633659</v>
      </c>
      <c r="D18" s="10">
        <v>42097434</v>
      </c>
      <c r="E18" s="10">
        <v>103762156</v>
      </c>
    </row>
    <row r="19" spans="1:5" x14ac:dyDescent="0.25">
      <c r="A19" s="9" t="s">
        <v>747</v>
      </c>
      <c r="B19" s="10">
        <v>54469515</v>
      </c>
      <c r="C19" s="10">
        <v>73709802</v>
      </c>
      <c r="D19" s="10">
        <v>85069658</v>
      </c>
      <c r="E19" s="10">
        <v>213248975</v>
      </c>
    </row>
    <row r="20" spans="1:5" x14ac:dyDescent="0.25">
      <c r="A20" s="9" t="s">
        <v>694</v>
      </c>
      <c r="B20" s="10">
        <v>879669646</v>
      </c>
      <c r="C20" s="10">
        <v>986714577</v>
      </c>
      <c r="D20" s="10">
        <v>1277708807</v>
      </c>
      <c r="E20" s="10">
        <v>3144093030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1916-3285-4819-B050-131BE5EE28F4}">
  <dimension ref="A1:E43"/>
  <sheetViews>
    <sheetView workbookViewId="0">
      <selection activeCell="D11" sqref="D11"/>
    </sheetView>
  </sheetViews>
  <sheetFormatPr defaultRowHeight="15" x14ac:dyDescent="0.25"/>
  <cols>
    <col min="1" max="1" width="27.140625" bestFit="1" customWidth="1"/>
    <col min="2" max="2" width="16.28515625" style="11" bestFit="1" customWidth="1"/>
    <col min="3" max="4" width="14.28515625" bestFit="1" customWidth="1"/>
    <col min="5" max="5" width="15.28515625" bestFit="1" customWidth="1"/>
  </cols>
  <sheetData>
    <row r="1" spans="1:5" x14ac:dyDescent="0.25">
      <c r="B1"/>
    </row>
    <row r="2" spans="1:5" x14ac:dyDescent="0.25">
      <c r="B2"/>
    </row>
    <row r="3" spans="1:5" x14ac:dyDescent="0.25">
      <c r="A3" s="8" t="s">
        <v>699</v>
      </c>
      <c r="B3" s="8" t="s">
        <v>709</v>
      </c>
    </row>
    <row r="4" spans="1:5" x14ac:dyDescent="0.25">
      <c r="A4" s="8" t="s">
        <v>693</v>
      </c>
      <c r="B4">
        <v>2020</v>
      </c>
      <c r="C4">
        <v>2021</v>
      </c>
      <c r="D4">
        <v>2022</v>
      </c>
      <c r="E4" t="s">
        <v>694</v>
      </c>
    </row>
    <row r="5" spans="1:5" x14ac:dyDescent="0.25">
      <c r="A5" s="9" t="s">
        <v>725</v>
      </c>
      <c r="B5" s="10">
        <v>520863307</v>
      </c>
      <c r="C5" s="10">
        <v>527960118</v>
      </c>
      <c r="D5" s="10">
        <v>511266733</v>
      </c>
      <c r="E5" s="10">
        <v>1560090158</v>
      </c>
    </row>
    <row r="6" spans="1:5" x14ac:dyDescent="0.25">
      <c r="A6" s="9" t="s">
        <v>726</v>
      </c>
      <c r="B6" s="10">
        <v>628991615</v>
      </c>
      <c r="C6" s="10">
        <v>635281531</v>
      </c>
      <c r="D6" s="10">
        <v>614935145</v>
      </c>
      <c r="E6" s="10">
        <v>1879208291</v>
      </c>
    </row>
    <row r="7" spans="1:5" x14ac:dyDescent="0.25">
      <c r="A7" s="9" t="s">
        <v>727</v>
      </c>
      <c r="B7" s="10">
        <v>504778603</v>
      </c>
      <c r="C7" s="10">
        <v>510463056</v>
      </c>
      <c r="D7" s="10">
        <v>494152589</v>
      </c>
      <c r="E7" s="10">
        <v>1509394248</v>
      </c>
    </row>
    <row r="8" spans="1:5" x14ac:dyDescent="0.25">
      <c r="A8" s="9" t="s">
        <v>394</v>
      </c>
      <c r="B8" s="10">
        <v>475308720</v>
      </c>
      <c r="C8" s="10">
        <v>480061807</v>
      </c>
      <c r="D8" s="10">
        <v>464686698</v>
      </c>
      <c r="E8" s="10">
        <v>1420057225</v>
      </c>
    </row>
    <row r="9" spans="1:5" x14ac:dyDescent="0.25">
      <c r="A9" s="9" t="s">
        <v>395</v>
      </c>
      <c r="B9" s="10">
        <v>718105042</v>
      </c>
      <c r="C9" s="10">
        <v>725286092</v>
      </c>
      <c r="D9" s="10">
        <v>702057099</v>
      </c>
      <c r="E9" s="10">
        <v>2145448233</v>
      </c>
    </row>
    <row r="10" spans="1:5" x14ac:dyDescent="0.25">
      <c r="A10" s="9" t="s">
        <v>728</v>
      </c>
      <c r="B10" s="10">
        <v>512617579</v>
      </c>
      <c r="C10" s="10">
        <v>517743755</v>
      </c>
      <c r="D10" s="10">
        <v>501161793</v>
      </c>
      <c r="E10" s="10">
        <v>1531523127</v>
      </c>
    </row>
    <row r="11" spans="1:5" x14ac:dyDescent="0.25">
      <c r="A11" s="9" t="s">
        <v>398</v>
      </c>
      <c r="B11" s="10">
        <v>402379553</v>
      </c>
      <c r="C11" s="10">
        <v>406403349</v>
      </c>
      <c r="D11" s="10">
        <v>393387326</v>
      </c>
      <c r="E11" s="10">
        <v>1202170228</v>
      </c>
    </row>
    <row r="12" spans="1:5" x14ac:dyDescent="0.25">
      <c r="A12" s="9" t="s">
        <v>729</v>
      </c>
      <c r="B12" s="10">
        <v>478884543</v>
      </c>
      <c r="C12" s="10">
        <v>483673388</v>
      </c>
      <c r="D12" s="10">
        <v>468182610</v>
      </c>
      <c r="E12" s="10">
        <v>1430740541</v>
      </c>
    </row>
    <row r="13" spans="1:5" x14ac:dyDescent="0.25">
      <c r="A13" s="9" t="s">
        <v>730</v>
      </c>
      <c r="B13" s="10">
        <v>368894458</v>
      </c>
      <c r="C13" s="10">
        <v>373821875</v>
      </c>
      <c r="D13" s="10">
        <v>361963958</v>
      </c>
      <c r="E13" s="10">
        <v>1104680291</v>
      </c>
    </row>
    <row r="14" spans="1:5" x14ac:dyDescent="0.25">
      <c r="A14" s="9" t="s">
        <v>401</v>
      </c>
      <c r="B14" s="10">
        <v>361109537</v>
      </c>
      <c r="C14" s="10">
        <v>364720632</v>
      </c>
      <c r="D14" s="10">
        <v>353039596</v>
      </c>
      <c r="E14" s="10">
        <v>1078869765</v>
      </c>
    </row>
    <row r="15" spans="1:5" x14ac:dyDescent="0.25">
      <c r="A15" s="9" t="s">
        <v>731</v>
      </c>
      <c r="B15" s="10">
        <v>354425767</v>
      </c>
      <c r="C15" s="10">
        <v>359975091</v>
      </c>
      <c r="D15" s="10">
        <v>348896970</v>
      </c>
      <c r="E15" s="10">
        <v>1063297828</v>
      </c>
    </row>
    <row r="16" spans="1:5" x14ac:dyDescent="0.25">
      <c r="A16" s="9" t="s">
        <v>732</v>
      </c>
      <c r="B16" s="10">
        <v>388590506</v>
      </c>
      <c r="C16" s="10">
        <v>392476411</v>
      </c>
      <c r="D16" s="10">
        <v>379906431</v>
      </c>
      <c r="E16" s="10">
        <v>1160973348</v>
      </c>
    </row>
    <row r="17" spans="1:5" x14ac:dyDescent="0.25">
      <c r="A17" s="9" t="s">
        <v>733</v>
      </c>
      <c r="B17" s="10">
        <v>329834100</v>
      </c>
      <c r="C17" s="10">
        <v>334764412</v>
      </c>
      <c r="D17" s="10">
        <v>324405495</v>
      </c>
      <c r="E17" s="10">
        <v>989004007</v>
      </c>
    </row>
    <row r="18" spans="1:5" x14ac:dyDescent="0.25">
      <c r="A18" s="9" t="s">
        <v>734</v>
      </c>
      <c r="B18" s="10">
        <v>333549036</v>
      </c>
      <c r="C18" s="10">
        <v>338934649</v>
      </c>
      <c r="D18" s="10">
        <v>328616753</v>
      </c>
      <c r="E18" s="10">
        <v>1001100438</v>
      </c>
    </row>
    <row r="19" spans="1:5" x14ac:dyDescent="0.25">
      <c r="A19" s="9" t="s">
        <v>747</v>
      </c>
      <c r="B19" s="10">
        <v>466829170</v>
      </c>
      <c r="C19" s="10">
        <v>473210020</v>
      </c>
      <c r="D19" s="10">
        <v>458306668</v>
      </c>
      <c r="E19" s="10">
        <v>1398345858</v>
      </c>
    </row>
    <row r="20" spans="1:5" x14ac:dyDescent="0.25">
      <c r="A20" s="9" t="s">
        <v>694</v>
      </c>
      <c r="B20" s="10">
        <v>6845161536</v>
      </c>
      <c r="C20" s="10">
        <v>6924776186</v>
      </c>
      <c r="D20" s="10">
        <v>6704965864</v>
      </c>
      <c r="E20" s="10">
        <v>20474903586</v>
      </c>
    </row>
    <row r="21" spans="1:5" x14ac:dyDescent="0.25">
      <c r="B21"/>
    </row>
    <row r="22" spans="1:5" x14ac:dyDescent="0.25">
      <c r="B22"/>
    </row>
    <row r="23" spans="1:5" x14ac:dyDescent="0.25">
      <c r="B23"/>
    </row>
    <row r="24" spans="1:5" x14ac:dyDescent="0.25">
      <c r="B24"/>
    </row>
    <row r="25" spans="1:5" x14ac:dyDescent="0.25">
      <c r="B25"/>
    </row>
    <row r="26" spans="1:5" x14ac:dyDescent="0.25">
      <c r="B26"/>
    </row>
    <row r="27" spans="1:5" x14ac:dyDescent="0.25">
      <c r="B27"/>
    </row>
    <row r="28" spans="1:5" x14ac:dyDescent="0.25">
      <c r="B28"/>
    </row>
    <row r="29" spans="1:5" x14ac:dyDescent="0.25">
      <c r="B29"/>
    </row>
    <row r="30" spans="1:5" x14ac:dyDescent="0.25">
      <c r="B30"/>
    </row>
    <row r="31" spans="1:5" x14ac:dyDescent="0.25">
      <c r="B31"/>
    </row>
    <row r="32" spans="1:5"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C1F6-E8CA-44BE-8AF6-8724BC242E76}">
  <dimension ref="A3:E48"/>
  <sheetViews>
    <sheetView workbookViewId="0">
      <selection activeCell="A5" sqref="A5"/>
    </sheetView>
  </sheetViews>
  <sheetFormatPr defaultRowHeight="15" x14ac:dyDescent="0.25"/>
  <cols>
    <col min="1" max="1" width="27.140625" bestFit="1" customWidth="1"/>
    <col min="2" max="2" width="16.28515625" bestFit="1" customWidth="1"/>
    <col min="3" max="3" width="12.5703125" bestFit="1" customWidth="1"/>
    <col min="4" max="4" width="11.5703125" bestFit="1" customWidth="1"/>
    <col min="5" max="5" width="12.5703125" bestFit="1" customWidth="1"/>
  </cols>
  <sheetData>
    <row r="3" spans="1:5" x14ac:dyDescent="0.25">
      <c r="A3" s="8" t="s">
        <v>700</v>
      </c>
      <c r="B3" s="8" t="s">
        <v>709</v>
      </c>
    </row>
    <row r="4" spans="1:5" x14ac:dyDescent="0.25">
      <c r="A4" s="8" t="s">
        <v>693</v>
      </c>
      <c r="B4">
        <v>2020</v>
      </c>
      <c r="C4">
        <v>2021</v>
      </c>
      <c r="D4">
        <v>2022</v>
      </c>
      <c r="E4" t="s">
        <v>694</v>
      </c>
    </row>
    <row r="5" spans="1:5" x14ac:dyDescent="0.25">
      <c r="A5" s="9" t="s">
        <v>725</v>
      </c>
      <c r="B5" s="10"/>
      <c r="C5" s="10">
        <v>0</v>
      </c>
      <c r="D5" s="10">
        <v>5194702</v>
      </c>
      <c r="E5" s="10">
        <v>5194702</v>
      </c>
    </row>
    <row r="6" spans="1:5" x14ac:dyDescent="0.25">
      <c r="A6" s="9" t="s">
        <v>726</v>
      </c>
      <c r="B6" s="10">
        <v>18113153</v>
      </c>
      <c r="C6" s="10">
        <v>17194722</v>
      </c>
      <c r="D6" s="10">
        <v>10876233</v>
      </c>
      <c r="E6" s="10">
        <v>46184108</v>
      </c>
    </row>
    <row r="7" spans="1:5" x14ac:dyDescent="0.25">
      <c r="A7" s="9" t="s">
        <v>727</v>
      </c>
      <c r="B7" s="10">
        <v>40874103</v>
      </c>
      <c r="C7" s="10">
        <v>43565933</v>
      </c>
      <c r="D7" s="10">
        <v>6168774</v>
      </c>
      <c r="E7" s="10">
        <v>90608810</v>
      </c>
    </row>
    <row r="8" spans="1:5" x14ac:dyDescent="0.25">
      <c r="A8" s="9" t="s">
        <v>394</v>
      </c>
      <c r="B8" s="10">
        <v>17473669</v>
      </c>
      <c r="C8" s="10">
        <v>20697243</v>
      </c>
      <c r="D8" s="10">
        <v>5018225</v>
      </c>
      <c r="E8" s="10">
        <v>43189137</v>
      </c>
    </row>
    <row r="9" spans="1:5" x14ac:dyDescent="0.25">
      <c r="A9" s="9" t="s">
        <v>395</v>
      </c>
      <c r="B9" s="10">
        <v>34795472</v>
      </c>
      <c r="C9" s="10">
        <v>9118148</v>
      </c>
      <c r="D9" s="10"/>
      <c r="E9" s="10">
        <v>43913620</v>
      </c>
    </row>
    <row r="10" spans="1:5" x14ac:dyDescent="0.25">
      <c r="A10" s="9" t="s">
        <v>728</v>
      </c>
      <c r="B10" s="10">
        <v>20465312</v>
      </c>
      <c r="C10" s="10">
        <v>0</v>
      </c>
      <c r="D10" s="10">
        <v>4412313</v>
      </c>
      <c r="E10" s="10">
        <v>24877625</v>
      </c>
    </row>
    <row r="11" spans="1:5" x14ac:dyDescent="0.25">
      <c r="A11" s="9" t="s">
        <v>398</v>
      </c>
      <c r="B11" s="10">
        <v>49529407</v>
      </c>
      <c r="C11" s="10">
        <v>60544971</v>
      </c>
      <c r="D11" s="10">
        <v>6750142</v>
      </c>
      <c r="E11" s="10">
        <v>116824520</v>
      </c>
    </row>
    <row r="12" spans="1:5" x14ac:dyDescent="0.25">
      <c r="A12" s="9" t="s">
        <v>729</v>
      </c>
      <c r="B12" s="10">
        <v>21706788</v>
      </c>
      <c r="C12" s="10">
        <v>75160294</v>
      </c>
      <c r="D12" s="10"/>
      <c r="E12" s="10">
        <v>96867082</v>
      </c>
    </row>
    <row r="13" spans="1:5" x14ac:dyDescent="0.25">
      <c r="A13" s="9" t="s">
        <v>730</v>
      </c>
      <c r="B13" s="10">
        <v>42958409</v>
      </c>
      <c r="C13" s="10">
        <v>17163248</v>
      </c>
      <c r="D13" s="10">
        <v>11421439</v>
      </c>
      <c r="E13" s="10">
        <v>71543096</v>
      </c>
    </row>
    <row r="14" spans="1:5" x14ac:dyDescent="0.25">
      <c r="A14" s="9" t="s">
        <v>401</v>
      </c>
      <c r="B14" s="10">
        <v>21533096</v>
      </c>
      <c r="C14" s="10">
        <v>10709918</v>
      </c>
      <c r="D14" s="10">
        <v>6096895</v>
      </c>
      <c r="E14" s="10">
        <v>38339909</v>
      </c>
    </row>
    <row r="15" spans="1:5" x14ac:dyDescent="0.25">
      <c r="A15" s="9" t="s">
        <v>731</v>
      </c>
      <c r="B15" s="10">
        <v>18400675</v>
      </c>
      <c r="C15" s="10">
        <v>33796934</v>
      </c>
      <c r="D15" s="10">
        <v>3281264</v>
      </c>
      <c r="E15" s="10">
        <v>55478873</v>
      </c>
    </row>
    <row r="16" spans="1:5" x14ac:dyDescent="0.25">
      <c r="A16" s="9" t="s">
        <v>732</v>
      </c>
      <c r="B16" s="10">
        <v>17825669</v>
      </c>
      <c r="C16" s="10">
        <v>48252878</v>
      </c>
      <c r="D16" s="10">
        <v>9380102</v>
      </c>
      <c r="E16" s="10">
        <v>75458649</v>
      </c>
    </row>
    <row r="17" spans="1:5" x14ac:dyDescent="0.25">
      <c r="A17" s="9" t="s">
        <v>733</v>
      </c>
      <c r="B17" s="10">
        <v>7996384</v>
      </c>
      <c r="C17" s="10">
        <v>25721357</v>
      </c>
      <c r="D17" s="10">
        <v>6220649</v>
      </c>
      <c r="E17" s="10">
        <v>39938390</v>
      </c>
    </row>
    <row r="18" spans="1:5" x14ac:dyDescent="0.25">
      <c r="A18" s="9" t="s">
        <v>734</v>
      </c>
      <c r="B18" s="10">
        <v>16764975</v>
      </c>
      <c r="C18" s="10">
        <v>10385066</v>
      </c>
      <c r="D18" s="10">
        <v>6442219</v>
      </c>
      <c r="E18" s="10">
        <v>33592260</v>
      </c>
    </row>
    <row r="19" spans="1:5" x14ac:dyDescent="0.25">
      <c r="A19" s="9" t="s">
        <v>747</v>
      </c>
      <c r="B19" s="10">
        <v>29257632</v>
      </c>
      <c r="C19" s="10">
        <v>21997588</v>
      </c>
      <c r="D19" s="10">
        <v>12366292</v>
      </c>
      <c r="E19" s="10">
        <v>63621512</v>
      </c>
    </row>
    <row r="20" spans="1:5" x14ac:dyDescent="0.25">
      <c r="A20" s="9" t="s">
        <v>694</v>
      </c>
      <c r="B20" s="10">
        <v>357694744</v>
      </c>
      <c r="C20" s="10">
        <v>394308300</v>
      </c>
      <c r="D20" s="10">
        <v>93629249</v>
      </c>
      <c r="E20" s="10">
        <v>845632293</v>
      </c>
    </row>
    <row r="44" spans="2:2" x14ac:dyDescent="0.25">
      <c r="B44" s="11"/>
    </row>
    <row r="45" spans="2:2" x14ac:dyDescent="0.25">
      <c r="B45" s="11"/>
    </row>
    <row r="46" spans="2:2" x14ac:dyDescent="0.25">
      <c r="B46" s="11"/>
    </row>
    <row r="47" spans="2:2" x14ac:dyDescent="0.25">
      <c r="B47" s="11"/>
    </row>
    <row r="48" spans="2:2" x14ac:dyDescent="0.25">
      <c r="B48"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3A7-05E0-4CA5-84EE-D4EAAE9A1444}">
  <dimension ref="A3:E43"/>
  <sheetViews>
    <sheetView workbookViewId="0">
      <selection activeCell="B5" sqref="B5"/>
    </sheetView>
  </sheetViews>
  <sheetFormatPr defaultRowHeight="15" x14ac:dyDescent="0.25"/>
  <cols>
    <col min="1" max="1" width="27.140625" bestFit="1" customWidth="1"/>
    <col min="2" max="2" width="16.28515625" style="11" bestFit="1" customWidth="1"/>
    <col min="3" max="5" width="14.28515625" bestFit="1" customWidth="1"/>
  </cols>
  <sheetData>
    <row r="3" spans="1:5" x14ac:dyDescent="0.25">
      <c r="A3" s="8" t="s">
        <v>701</v>
      </c>
      <c r="B3" s="8" t="s">
        <v>709</v>
      </c>
    </row>
    <row r="4" spans="1:5" x14ac:dyDescent="0.25">
      <c r="A4" s="8" t="s">
        <v>693</v>
      </c>
      <c r="B4">
        <v>2020</v>
      </c>
      <c r="C4">
        <v>2021</v>
      </c>
      <c r="D4">
        <v>2022</v>
      </c>
      <c r="E4" t="s">
        <v>694</v>
      </c>
    </row>
    <row r="5" spans="1:5" x14ac:dyDescent="0.25">
      <c r="A5" s="9" t="s">
        <v>725</v>
      </c>
      <c r="B5" s="10">
        <v>181943313</v>
      </c>
      <c r="C5" s="10">
        <v>161562494</v>
      </c>
      <c r="D5" s="10">
        <v>149603238</v>
      </c>
      <c r="E5" s="10">
        <v>493109045</v>
      </c>
    </row>
    <row r="6" spans="1:5" x14ac:dyDescent="0.25">
      <c r="A6" s="9" t="s">
        <v>726</v>
      </c>
      <c r="B6" s="10">
        <v>125217974</v>
      </c>
      <c r="C6" s="10">
        <v>170710121</v>
      </c>
      <c r="D6" s="10">
        <v>160972522</v>
      </c>
      <c r="E6" s="10">
        <v>456900617</v>
      </c>
    </row>
    <row r="7" spans="1:5" x14ac:dyDescent="0.25">
      <c r="A7" s="9" t="s">
        <v>727</v>
      </c>
      <c r="B7" s="10">
        <v>113931470</v>
      </c>
      <c r="C7" s="10">
        <v>113931470</v>
      </c>
      <c r="D7" s="10">
        <v>100801378</v>
      </c>
      <c r="E7" s="10">
        <v>328664318</v>
      </c>
    </row>
    <row r="8" spans="1:5" x14ac:dyDescent="0.25">
      <c r="A8" s="9" t="s">
        <v>394</v>
      </c>
      <c r="B8" s="10"/>
      <c r="C8" s="10">
        <v>0</v>
      </c>
      <c r="D8" s="10"/>
      <c r="E8" s="10">
        <v>0</v>
      </c>
    </row>
    <row r="9" spans="1:5" x14ac:dyDescent="0.25">
      <c r="A9" s="9" t="s">
        <v>395</v>
      </c>
      <c r="B9" s="10"/>
      <c r="C9" s="10">
        <v>0</v>
      </c>
      <c r="D9" s="10"/>
      <c r="E9" s="10">
        <v>0</v>
      </c>
    </row>
    <row r="10" spans="1:5" x14ac:dyDescent="0.25">
      <c r="A10" s="9" t="s">
        <v>728</v>
      </c>
      <c r="B10" s="10">
        <v>138430303</v>
      </c>
      <c r="C10" s="10">
        <v>138512627</v>
      </c>
      <c r="D10" s="10">
        <v>126524240</v>
      </c>
      <c r="E10" s="10">
        <v>403467170</v>
      </c>
    </row>
    <row r="11" spans="1:5" x14ac:dyDescent="0.25">
      <c r="A11" s="9" t="s">
        <v>398</v>
      </c>
      <c r="B11" s="10"/>
      <c r="C11" s="10">
        <v>0</v>
      </c>
      <c r="D11" s="10"/>
      <c r="E11" s="10">
        <v>0</v>
      </c>
    </row>
    <row r="12" spans="1:5" x14ac:dyDescent="0.25">
      <c r="A12" s="9" t="s">
        <v>729</v>
      </c>
      <c r="B12" s="10">
        <v>103179193</v>
      </c>
      <c r="C12" s="10">
        <v>103263075</v>
      </c>
      <c r="D12" s="10">
        <v>94981459</v>
      </c>
      <c r="E12" s="10">
        <v>301423727</v>
      </c>
    </row>
    <row r="13" spans="1:5" x14ac:dyDescent="0.25">
      <c r="A13" s="9" t="s">
        <v>730</v>
      </c>
      <c r="B13" s="10">
        <v>69328272</v>
      </c>
      <c r="C13" s="10">
        <v>69328272</v>
      </c>
      <c r="D13" s="10">
        <v>57057475</v>
      </c>
      <c r="E13" s="10">
        <v>195714019</v>
      </c>
    </row>
    <row r="14" spans="1:5" x14ac:dyDescent="0.25">
      <c r="A14" s="9" t="s">
        <v>401</v>
      </c>
      <c r="B14" s="10">
        <v>22362109</v>
      </c>
      <c r="C14" s="10">
        <v>23316630</v>
      </c>
      <c r="D14" s="10">
        <v>11747310</v>
      </c>
      <c r="E14" s="10">
        <v>57426049</v>
      </c>
    </row>
    <row r="15" spans="1:5" x14ac:dyDescent="0.25">
      <c r="A15" s="9" t="s">
        <v>731</v>
      </c>
      <c r="B15" s="10">
        <v>86362113</v>
      </c>
      <c r="C15" s="10">
        <v>86362113</v>
      </c>
      <c r="D15" s="10">
        <v>74473858</v>
      </c>
      <c r="E15" s="10">
        <v>247198084</v>
      </c>
    </row>
    <row r="16" spans="1:5" x14ac:dyDescent="0.25">
      <c r="A16" s="9" t="s">
        <v>732</v>
      </c>
      <c r="B16" s="10">
        <v>106114896</v>
      </c>
      <c r="C16" s="10">
        <v>106114896</v>
      </c>
      <c r="D16" s="10">
        <v>94882285</v>
      </c>
      <c r="E16" s="10">
        <v>307112077</v>
      </c>
    </row>
    <row r="17" spans="1:5" x14ac:dyDescent="0.25">
      <c r="A17" s="9" t="s">
        <v>733</v>
      </c>
      <c r="B17" s="10">
        <v>68495332</v>
      </c>
      <c r="C17" s="10">
        <v>68942358</v>
      </c>
      <c r="D17" s="10">
        <v>57961389</v>
      </c>
      <c r="E17" s="10">
        <v>195399079</v>
      </c>
    </row>
    <row r="18" spans="1:5" x14ac:dyDescent="0.25">
      <c r="A18" s="9" t="s">
        <v>734</v>
      </c>
      <c r="B18" s="10">
        <v>70782060</v>
      </c>
      <c r="C18" s="10">
        <v>71010443</v>
      </c>
      <c r="D18" s="10">
        <v>58428307</v>
      </c>
      <c r="E18" s="10">
        <v>200220810</v>
      </c>
    </row>
    <row r="19" spans="1:5" x14ac:dyDescent="0.25">
      <c r="A19" s="9" t="s">
        <v>747</v>
      </c>
      <c r="B19" s="10">
        <v>113984531</v>
      </c>
      <c r="C19" s="10">
        <v>113984531</v>
      </c>
      <c r="D19" s="10">
        <v>101065791</v>
      </c>
      <c r="E19" s="10">
        <v>329034853</v>
      </c>
    </row>
    <row r="20" spans="1:5" x14ac:dyDescent="0.25">
      <c r="A20" s="9" t="s">
        <v>694</v>
      </c>
      <c r="B20" s="10">
        <v>1200131566</v>
      </c>
      <c r="C20" s="10">
        <v>1227039030</v>
      </c>
      <c r="D20" s="10">
        <v>1088499252</v>
      </c>
      <c r="E20" s="10">
        <v>3515669848</v>
      </c>
    </row>
    <row r="21" spans="1:5" x14ac:dyDescent="0.25">
      <c r="B21"/>
    </row>
    <row r="22" spans="1:5" x14ac:dyDescent="0.25">
      <c r="B22"/>
    </row>
    <row r="23" spans="1:5" x14ac:dyDescent="0.25">
      <c r="B23"/>
    </row>
    <row r="24" spans="1:5" x14ac:dyDescent="0.25">
      <c r="B24"/>
    </row>
    <row r="25" spans="1:5" x14ac:dyDescent="0.25">
      <c r="B25"/>
    </row>
    <row r="26" spans="1:5" x14ac:dyDescent="0.25">
      <c r="B26"/>
    </row>
    <row r="27" spans="1:5" x14ac:dyDescent="0.25">
      <c r="B27"/>
    </row>
    <row r="28" spans="1:5" x14ac:dyDescent="0.25">
      <c r="B28"/>
    </row>
    <row r="29" spans="1:5" x14ac:dyDescent="0.25">
      <c r="B29"/>
    </row>
    <row r="30" spans="1:5" x14ac:dyDescent="0.25">
      <c r="B30"/>
    </row>
    <row r="31" spans="1:5" x14ac:dyDescent="0.25">
      <c r="B31"/>
    </row>
    <row r="32" spans="1:5"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E209-1606-4AFD-9076-A2797B92C904}">
  <dimension ref="A3:AN43"/>
  <sheetViews>
    <sheetView topLeftCell="AD1" workbookViewId="0">
      <selection activeCell="AJ11" sqref="AJ11"/>
    </sheetView>
  </sheetViews>
  <sheetFormatPr defaultRowHeight="15" x14ac:dyDescent="0.25"/>
  <cols>
    <col min="1" max="1" width="27.140625" bestFit="1" customWidth="1"/>
    <col min="2" max="2" width="16.28515625" style="11" bestFit="1" customWidth="1"/>
    <col min="3" max="4" width="11.5703125" style="11" bestFit="1" customWidth="1"/>
    <col min="5" max="5" width="12.5703125" style="11" bestFit="1" customWidth="1"/>
    <col min="6" max="6" width="27.140625" style="11" bestFit="1" customWidth="1"/>
    <col min="7" max="7" width="16.28515625" style="11" bestFit="1" customWidth="1"/>
    <col min="8" max="8" width="11.5703125" style="11" bestFit="1" customWidth="1"/>
    <col min="9" max="10" width="12.5703125" bestFit="1" customWidth="1"/>
    <col min="11" max="11" width="27.140625" bestFit="1" customWidth="1"/>
    <col min="12" max="12" width="16.28515625" bestFit="1" customWidth="1"/>
    <col min="13" max="13" width="5.140625" bestFit="1" customWidth="1"/>
    <col min="14" max="14" width="5" bestFit="1" customWidth="1"/>
    <col min="15" max="15" width="11.28515625" bestFit="1" customWidth="1"/>
    <col min="16" max="16" width="27.140625" bestFit="1" customWidth="1"/>
    <col min="17" max="17" width="16.28515625" bestFit="1" customWidth="1"/>
    <col min="18" max="20" width="12.5703125" bestFit="1" customWidth="1"/>
    <col min="21" max="21" width="27.140625" bestFit="1" customWidth="1"/>
    <col min="22" max="22" width="16.28515625" bestFit="1" customWidth="1"/>
    <col min="23" max="23" width="9" bestFit="1" customWidth="1"/>
    <col min="24" max="24" width="8" bestFit="1" customWidth="1"/>
    <col min="25" max="25" width="11.28515625" bestFit="1" customWidth="1"/>
    <col min="26" max="26" width="27.140625" bestFit="1" customWidth="1"/>
    <col min="27" max="27" width="16.28515625" bestFit="1" customWidth="1"/>
    <col min="28" max="30" width="11.5703125" bestFit="1" customWidth="1"/>
    <col min="31" max="31" width="27.140625" bestFit="1" customWidth="1"/>
    <col min="32" max="32" width="16.28515625" bestFit="1" customWidth="1"/>
    <col min="33" max="35" width="11.5703125" bestFit="1" customWidth="1"/>
    <col min="36" max="36" width="27.140625" bestFit="1" customWidth="1"/>
    <col min="37" max="37" width="16.28515625" bestFit="1" customWidth="1"/>
    <col min="38" max="39" width="5" bestFit="1" customWidth="1"/>
    <col min="40" max="40" width="11.28515625" bestFit="1" customWidth="1"/>
  </cols>
  <sheetData>
    <row r="3" spans="1:40" x14ac:dyDescent="0.25">
      <c r="A3" s="8" t="s">
        <v>702</v>
      </c>
      <c r="B3" s="8" t="s">
        <v>709</v>
      </c>
      <c r="C3"/>
      <c r="D3"/>
      <c r="E3"/>
      <c r="F3" s="8" t="s">
        <v>703</v>
      </c>
      <c r="G3" s="8" t="s">
        <v>709</v>
      </c>
      <c r="H3"/>
      <c r="K3" s="8" t="s">
        <v>704</v>
      </c>
      <c r="L3" s="8" t="s">
        <v>709</v>
      </c>
      <c r="P3" s="8" t="s">
        <v>705</v>
      </c>
      <c r="Q3" s="8" t="s">
        <v>709</v>
      </c>
      <c r="U3" s="8" t="s">
        <v>706</v>
      </c>
      <c r="V3" s="8" t="s">
        <v>709</v>
      </c>
      <c r="Z3" s="8" t="s">
        <v>707</v>
      </c>
      <c r="AA3" s="8" t="s">
        <v>709</v>
      </c>
      <c r="AE3" s="8" t="s">
        <v>708</v>
      </c>
      <c r="AF3" s="8" t="s">
        <v>709</v>
      </c>
      <c r="AJ3" s="8" t="s">
        <v>755</v>
      </c>
      <c r="AK3" s="8" t="s">
        <v>709</v>
      </c>
    </row>
    <row r="4" spans="1:40" x14ac:dyDescent="0.25">
      <c r="A4" s="8" t="s">
        <v>693</v>
      </c>
      <c r="B4">
        <v>2020</v>
      </c>
      <c r="C4">
        <v>2021</v>
      </c>
      <c r="D4">
        <v>2022</v>
      </c>
      <c r="E4" t="s">
        <v>694</v>
      </c>
      <c r="F4" s="8" t="s">
        <v>693</v>
      </c>
      <c r="G4">
        <v>2020</v>
      </c>
      <c r="H4">
        <v>2021</v>
      </c>
      <c r="I4">
        <v>2022</v>
      </c>
      <c r="J4" t="s">
        <v>694</v>
      </c>
      <c r="K4" s="8" t="s">
        <v>693</v>
      </c>
      <c r="L4">
        <v>2020</v>
      </c>
      <c r="M4">
        <v>2021</v>
      </c>
      <c r="N4">
        <v>2022</v>
      </c>
      <c r="O4" t="s">
        <v>694</v>
      </c>
      <c r="P4" s="8" t="s">
        <v>693</v>
      </c>
      <c r="Q4">
        <v>2020</v>
      </c>
      <c r="R4">
        <v>2021</v>
      </c>
      <c r="S4">
        <v>2022</v>
      </c>
      <c r="T4" t="s">
        <v>694</v>
      </c>
      <c r="U4" s="8" t="s">
        <v>693</v>
      </c>
      <c r="V4">
        <v>2020</v>
      </c>
      <c r="W4">
        <v>2021</v>
      </c>
      <c r="X4">
        <v>2022</v>
      </c>
      <c r="Y4" t="s">
        <v>694</v>
      </c>
      <c r="Z4" s="8" t="s">
        <v>693</v>
      </c>
      <c r="AA4">
        <v>2020</v>
      </c>
      <c r="AB4">
        <v>2021</v>
      </c>
      <c r="AC4">
        <v>2022</v>
      </c>
      <c r="AD4" t="s">
        <v>694</v>
      </c>
      <c r="AE4" s="8" t="s">
        <v>693</v>
      </c>
      <c r="AF4">
        <v>2020</v>
      </c>
      <c r="AG4">
        <v>2021</v>
      </c>
      <c r="AH4">
        <v>2022</v>
      </c>
      <c r="AI4" t="s">
        <v>694</v>
      </c>
      <c r="AJ4" s="8" t="s">
        <v>693</v>
      </c>
      <c r="AK4">
        <v>2020</v>
      </c>
      <c r="AL4">
        <v>2021</v>
      </c>
      <c r="AM4">
        <v>2022</v>
      </c>
      <c r="AN4" t="s">
        <v>694</v>
      </c>
    </row>
    <row r="5" spans="1:40" x14ac:dyDescent="0.25">
      <c r="A5" s="9" t="s">
        <v>725</v>
      </c>
      <c r="B5" s="10">
        <v>2880219</v>
      </c>
      <c r="C5" s="10">
        <v>2675125</v>
      </c>
      <c r="D5" s="10">
        <v>3770134</v>
      </c>
      <c r="E5" s="10">
        <v>9325478</v>
      </c>
      <c r="F5" s="9" t="s">
        <v>725</v>
      </c>
      <c r="G5" s="10">
        <v>1096364</v>
      </c>
      <c r="H5" s="10">
        <v>4772388</v>
      </c>
      <c r="I5" s="10">
        <v>10558240</v>
      </c>
      <c r="J5" s="10">
        <v>16426992</v>
      </c>
      <c r="K5" s="9" t="s">
        <v>725</v>
      </c>
      <c r="L5" s="10"/>
      <c r="M5" s="10">
        <v>0</v>
      </c>
      <c r="N5" s="10"/>
      <c r="O5" s="10">
        <v>0</v>
      </c>
      <c r="P5" s="9" t="s">
        <v>725</v>
      </c>
      <c r="Q5" s="10">
        <v>3935305</v>
      </c>
      <c r="R5" s="10">
        <v>17291081</v>
      </c>
      <c r="S5" s="10">
        <v>31185189</v>
      </c>
      <c r="T5" s="10">
        <v>52411575</v>
      </c>
      <c r="U5" s="9" t="s">
        <v>725</v>
      </c>
      <c r="V5" s="10">
        <v>11482</v>
      </c>
      <c r="W5" s="10">
        <v>41051</v>
      </c>
      <c r="X5" s="10">
        <v>906</v>
      </c>
      <c r="Y5" s="10">
        <v>53439</v>
      </c>
      <c r="Z5" s="9" t="s">
        <v>725</v>
      </c>
      <c r="AA5" s="10">
        <v>1418361</v>
      </c>
      <c r="AB5" s="10">
        <v>1128319</v>
      </c>
      <c r="AC5" s="10">
        <v>1958311</v>
      </c>
      <c r="AD5" s="10">
        <v>4504991</v>
      </c>
      <c r="AE5" s="9" t="s">
        <v>725</v>
      </c>
      <c r="AF5" s="10">
        <v>492866</v>
      </c>
      <c r="AG5" s="10">
        <v>545181</v>
      </c>
      <c r="AH5" s="10">
        <v>1321810</v>
      </c>
      <c r="AI5" s="10">
        <v>2359857</v>
      </c>
      <c r="AJ5" s="9" t="s">
        <v>725</v>
      </c>
      <c r="AK5" s="10">
        <v>0</v>
      </c>
      <c r="AL5" s="10"/>
      <c r="AM5" s="10"/>
      <c r="AN5" s="10">
        <v>0</v>
      </c>
    </row>
    <row r="6" spans="1:40" x14ac:dyDescent="0.25">
      <c r="A6" s="9" t="s">
        <v>726</v>
      </c>
      <c r="B6" s="10">
        <v>6367798</v>
      </c>
      <c r="C6" s="10">
        <v>5842949</v>
      </c>
      <c r="D6" s="10">
        <v>5933972</v>
      </c>
      <c r="E6" s="10">
        <v>18144719</v>
      </c>
      <c r="F6" s="9" t="s">
        <v>726</v>
      </c>
      <c r="G6" s="10">
        <v>1152699</v>
      </c>
      <c r="H6" s="10">
        <v>8578313</v>
      </c>
      <c r="I6" s="10">
        <v>12522635</v>
      </c>
      <c r="J6" s="10">
        <v>22253647</v>
      </c>
      <c r="K6" s="9" t="s">
        <v>726</v>
      </c>
      <c r="L6" s="10"/>
      <c r="M6" s="10">
        <v>0</v>
      </c>
      <c r="N6" s="10"/>
      <c r="O6" s="10">
        <v>0</v>
      </c>
      <c r="P6" s="9" t="s">
        <v>726</v>
      </c>
      <c r="Q6" s="10">
        <v>1740808</v>
      </c>
      <c r="R6" s="10">
        <v>5225115</v>
      </c>
      <c r="S6" s="10">
        <v>10857379</v>
      </c>
      <c r="T6" s="10">
        <v>17823302</v>
      </c>
      <c r="U6" s="9" t="s">
        <v>726</v>
      </c>
      <c r="V6" s="10">
        <v>7722</v>
      </c>
      <c r="W6" s="10">
        <v>14231</v>
      </c>
      <c r="X6" s="10">
        <v>906</v>
      </c>
      <c r="Y6" s="10">
        <v>22859</v>
      </c>
      <c r="Z6" s="9" t="s">
        <v>726</v>
      </c>
      <c r="AA6" s="10">
        <v>1418361</v>
      </c>
      <c r="AB6" s="10">
        <v>1128319</v>
      </c>
      <c r="AC6" s="10">
        <v>1958311</v>
      </c>
      <c r="AD6" s="10">
        <v>4504991</v>
      </c>
      <c r="AE6" s="9" t="s">
        <v>726</v>
      </c>
      <c r="AF6" s="10">
        <v>2941247</v>
      </c>
      <c r="AG6" s="10">
        <v>3793622</v>
      </c>
      <c r="AH6" s="10">
        <v>10183987</v>
      </c>
      <c r="AI6" s="10">
        <v>16918856</v>
      </c>
      <c r="AJ6" s="9" t="s">
        <v>726</v>
      </c>
      <c r="AK6" s="10"/>
      <c r="AL6" s="10"/>
      <c r="AM6" s="10"/>
      <c r="AN6" s="10"/>
    </row>
    <row r="7" spans="1:40" x14ac:dyDescent="0.25">
      <c r="A7" s="9" t="s">
        <v>727</v>
      </c>
      <c r="B7" s="10">
        <v>4450306</v>
      </c>
      <c r="C7" s="10">
        <v>4056845</v>
      </c>
      <c r="D7" s="10">
        <v>4345460</v>
      </c>
      <c r="E7" s="10">
        <v>12852611</v>
      </c>
      <c r="F7" s="9" t="s">
        <v>727</v>
      </c>
      <c r="G7" s="10">
        <v>836310</v>
      </c>
      <c r="H7" s="10">
        <v>3655473</v>
      </c>
      <c r="I7" s="10">
        <v>4683192</v>
      </c>
      <c r="J7" s="10">
        <v>9174975</v>
      </c>
      <c r="K7" s="9" t="s">
        <v>727</v>
      </c>
      <c r="L7" s="10"/>
      <c r="M7" s="10">
        <v>0</v>
      </c>
      <c r="N7" s="10"/>
      <c r="O7" s="10">
        <v>0</v>
      </c>
      <c r="P7" s="9" t="s">
        <v>727</v>
      </c>
      <c r="Q7" s="10">
        <v>1740808</v>
      </c>
      <c r="R7" s="10">
        <v>5258395</v>
      </c>
      <c r="S7" s="10">
        <v>12271951</v>
      </c>
      <c r="T7" s="10">
        <v>19271154</v>
      </c>
      <c r="U7" s="9" t="s">
        <v>727</v>
      </c>
      <c r="V7" s="10">
        <v>7662</v>
      </c>
      <c r="W7" s="10">
        <v>14231</v>
      </c>
      <c r="X7" s="10">
        <v>906</v>
      </c>
      <c r="Y7" s="10">
        <v>22799</v>
      </c>
      <c r="Z7" s="9" t="s">
        <v>727</v>
      </c>
      <c r="AA7" s="10">
        <v>1418361</v>
      </c>
      <c r="AB7" s="10">
        <v>1128319</v>
      </c>
      <c r="AC7" s="10">
        <v>1958311</v>
      </c>
      <c r="AD7" s="10">
        <v>4504991</v>
      </c>
      <c r="AE7" s="9" t="s">
        <v>727</v>
      </c>
      <c r="AF7" s="10">
        <v>492866</v>
      </c>
      <c r="AG7" s="10">
        <v>545181</v>
      </c>
      <c r="AH7" s="10">
        <v>1300742</v>
      </c>
      <c r="AI7" s="10">
        <v>2338789</v>
      </c>
      <c r="AJ7" s="9" t="s">
        <v>727</v>
      </c>
      <c r="AK7" s="10"/>
      <c r="AL7" s="10"/>
      <c r="AM7" s="10"/>
      <c r="AN7" s="10"/>
    </row>
    <row r="8" spans="1:40" x14ac:dyDescent="0.25">
      <c r="A8" s="9" t="s">
        <v>394</v>
      </c>
      <c r="B8" s="10">
        <v>6475687</v>
      </c>
      <c r="C8" s="10">
        <v>5817772</v>
      </c>
      <c r="D8" s="10">
        <v>6145825</v>
      </c>
      <c r="E8" s="10">
        <v>18439284</v>
      </c>
      <c r="F8" s="9" t="s">
        <v>394</v>
      </c>
      <c r="G8" s="10">
        <v>779595</v>
      </c>
      <c r="H8" s="10">
        <v>10352689</v>
      </c>
      <c r="I8" s="10">
        <v>32077753</v>
      </c>
      <c r="J8" s="10">
        <v>43210037</v>
      </c>
      <c r="K8" s="9" t="s">
        <v>394</v>
      </c>
      <c r="L8" s="10"/>
      <c r="M8" s="10">
        <v>0</v>
      </c>
      <c r="N8" s="10"/>
      <c r="O8" s="10">
        <v>0</v>
      </c>
      <c r="P8" s="9" t="s">
        <v>394</v>
      </c>
      <c r="Q8" s="10">
        <v>2338721</v>
      </c>
      <c r="R8" s="10">
        <v>46295296</v>
      </c>
      <c r="S8" s="10">
        <v>101598747</v>
      </c>
      <c r="T8" s="10">
        <v>150232764</v>
      </c>
      <c r="U8" s="9" t="s">
        <v>394</v>
      </c>
      <c r="V8" s="10">
        <v>7662</v>
      </c>
      <c r="W8" s="10">
        <v>14231</v>
      </c>
      <c r="X8" s="10">
        <v>906</v>
      </c>
      <c r="Y8" s="10">
        <v>22799</v>
      </c>
      <c r="Z8" s="9" t="s">
        <v>394</v>
      </c>
      <c r="AA8" s="10">
        <v>1418361</v>
      </c>
      <c r="AB8" s="10">
        <v>1128319</v>
      </c>
      <c r="AC8" s="10">
        <v>1958311</v>
      </c>
      <c r="AD8" s="10">
        <v>4504991</v>
      </c>
      <c r="AE8" s="9" t="s">
        <v>394</v>
      </c>
      <c r="AF8" s="10">
        <v>492866</v>
      </c>
      <c r="AG8" s="10">
        <v>545181</v>
      </c>
      <c r="AH8" s="10">
        <v>1300742</v>
      </c>
      <c r="AI8" s="10">
        <v>2338789</v>
      </c>
      <c r="AJ8" s="9" t="s">
        <v>394</v>
      </c>
      <c r="AK8" s="10"/>
      <c r="AL8" s="10"/>
      <c r="AM8" s="10"/>
      <c r="AN8" s="10"/>
    </row>
    <row r="9" spans="1:40" x14ac:dyDescent="0.25">
      <c r="A9" s="9" t="s">
        <v>395</v>
      </c>
      <c r="B9" s="10">
        <v>35598713</v>
      </c>
      <c r="C9" s="10">
        <v>31714948</v>
      </c>
      <c r="D9" s="10">
        <v>34600361</v>
      </c>
      <c r="E9" s="10">
        <v>101914022</v>
      </c>
      <c r="F9" s="9" t="s">
        <v>395</v>
      </c>
      <c r="G9" s="10">
        <v>982811</v>
      </c>
      <c r="H9" s="10">
        <v>3811361</v>
      </c>
      <c r="I9" s="10">
        <v>4702900</v>
      </c>
      <c r="J9" s="10">
        <v>9497072</v>
      </c>
      <c r="K9" s="9" t="s">
        <v>395</v>
      </c>
      <c r="L9" s="10"/>
      <c r="M9" s="10">
        <v>0</v>
      </c>
      <c r="N9" s="10"/>
      <c r="O9" s="10">
        <v>0</v>
      </c>
      <c r="P9" s="9" t="s">
        <v>395</v>
      </c>
      <c r="Q9" s="10">
        <v>1742124</v>
      </c>
      <c r="R9" s="10">
        <v>5225115</v>
      </c>
      <c r="S9" s="10">
        <v>10857379</v>
      </c>
      <c r="T9" s="10">
        <v>17824618</v>
      </c>
      <c r="U9" s="9" t="s">
        <v>395</v>
      </c>
      <c r="V9" s="10">
        <v>7662</v>
      </c>
      <c r="W9" s="10">
        <v>14231</v>
      </c>
      <c r="X9" s="10">
        <v>906</v>
      </c>
      <c r="Y9" s="10">
        <v>22799</v>
      </c>
      <c r="Z9" s="9" t="s">
        <v>395</v>
      </c>
      <c r="AA9" s="10">
        <v>1418361</v>
      </c>
      <c r="AB9" s="10">
        <v>1128319</v>
      </c>
      <c r="AC9" s="10">
        <v>1958311</v>
      </c>
      <c r="AD9" s="10">
        <v>4504991</v>
      </c>
      <c r="AE9" s="9" t="s">
        <v>395</v>
      </c>
      <c r="AF9" s="10">
        <v>525829</v>
      </c>
      <c r="AG9" s="10">
        <v>584161</v>
      </c>
      <c r="AH9" s="10">
        <v>1393085</v>
      </c>
      <c r="AI9" s="10">
        <v>2503075</v>
      </c>
      <c r="AJ9" s="9" t="s">
        <v>395</v>
      </c>
      <c r="AK9" s="10"/>
      <c r="AL9" s="10"/>
      <c r="AM9" s="10"/>
      <c r="AN9" s="10"/>
    </row>
    <row r="10" spans="1:40" x14ac:dyDescent="0.25">
      <c r="A10" s="9" t="s">
        <v>728</v>
      </c>
      <c r="B10" s="10">
        <v>4284772</v>
      </c>
      <c r="C10" s="10">
        <v>3852048</v>
      </c>
      <c r="D10" s="10">
        <v>4166690</v>
      </c>
      <c r="E10" s="10">
        <v>12303510</v>
      </c>
      <c r="F10" s="9" t="s">
        <v>728</v>
      </c>
      <c r="G10" s="10">
        <v>1092683</v>
      </c>
      <c r="H10" s="10">
        <v>3988463</v>
      </c>
      <c r="I10" s="10">
        <v>4973240</v>
      </c>
      <c r="J10" s="10">
        <v>10054386</v>
      </c>
      <c r="K10" s="9" t="s">
        <v>728</v>
      </c>
      <c r="L10" s="10"/>
      <c r="M10" s="10">
        <v>0</v>
      </c>
      <c r="N10" s="10"/>
      <c r="O10" s="10">
        <v>0</v>
      </c>
      <c r="P10" s="9" t="s">
        <v>728</v>
      </c>
      <c r="Q10" s="10">
        <v>2525024</v>
      </c>
      <c r="R10" s="10">
        <v>6006359</v>
      </c>
      <c r="S10" s="10">
        <v>12353674</v>
      </c>
      <c r="T10" s="10">
        <v>20885057</v>
      </c>
      <c r="U10" s="9" t="s">
        <v>728</v>
      </c>
      <c r="V10" s="10">
        <v>7662</v>
      </c>
      <c r="W10" s="10">
        <v>15454</v>
      </c>
      <c r="X10" s="10">
        <v>906</v>
      </c>
      <c r="Y10" s="10">
        <v>24022</v>
      </c>
      <c r="Z10" s="9" t="s">
        <v>728</v>
      </c>
      <c r="AA10" s="10">
        <v>1418361</v>
      </c>
      <c r="AB10" s="10">
        <v>1128319</v>
      </c>
      <c r="AC10" s="10">
        <v>1958311</v>
      </c>
      <c r="AD10" s="10">
        <v>4504991</v>
      </c>
      <c r="AE10" s="9" t="s">
        <v>728</v>
      </c>
      <c r="AF10" s="10">
        <v>517668</v>
      </c>
      <c r="AG10" s="10">
        <v>572112</v>
      </c>
      <c r="AH10" s="10">
        <v>1364543</v>
      </c>
      <c r="AI10" s="10">
        <v>2454323</v>
      </c>
      <c r="AJ10" s="9" t="s">
        <v>728</v>
      </c>
      <c r="AK10" s="10"/>
      <c r="AL10" s="10"/>
      <c r="AM10" s="10"/>
      <c r="AN10" s="10"/>
    </row>
    <row r="11" spans="1:40" x14ac:dyDescent="0.25">
      <c r="A11" s="9" t="s">
        <v>398</v>
      </c>
      <c r="B11" s="10">
        <v>4602103</v>
      </c>
      <c r="C11" s="10">
        <v>4044161</v>
      </c>
      <c r="D11" s="10">
        <v>4450716</v>
      </c>
      <c r="E11" s="10">
        <v>13096980</v>
      </c>
      <c r="F11" s="9" t="s">
        <v>398</v>
      </c>
      <c r="G11" s="10">
        <v>892480</v>
      </c>
      <c r="H11" s="10">
        <v>6844651</v>
      </c>
      <c r="I11" s="10">
        <v>9026591</v>
      </c>
      <c r="J11" s="10">
        <v>16763722</v>
      </c>
      <c r="K11" s="9" t="s">
        <v>398</v>
      </c>
      <c r="L11" s="10"/>
      <c r="M11" s="10">
        <v>0</v>
      </c>
      <c r="N11" s="10"/>
      <c r="O11" s="10">
        <v>0</v>
      </c>
      <c r="P11" s="9" t="s">
        <v>398</v>
      </c>
      <c r="Q11" s="10">
        <v>1740808</v>
      </c>
      <c r="R11" s="10">
        <v>5225115</v>
      </c>
      <c r="S11" s="10">
        <v>10857379</v>
      </c>
      <c r="T11" s="10">
        <v>17823302</v>
      </c>
      <c r="U11" s="9" t="s">
        <v>398</v>
      </c>
      <c r="V11" s="10">
        <v>7662</v>
      </c>
      <c r="W11" s="10">
        <v>14231</v>
      </c>
      <c r="X11" s="10">
        <v>906</v>
      </c>
      <c r="Y11" s="10">
        <v>22799</v>
      </c>
      <c r="Z11" s="9" t="s">
        <v>398</v>
      </c>
      <c r="AA11" s="10">
        <v>1418361</v>
      </c>
      <c r="AB11" s="10">
        <v>1128319</v>
      </c>
      <c r="AC11" s="10">
        <v>1958311</v>
      </c>
      <c r="AD11" s="10">
        <v>4504991</v>
      </c>
      <c r="AE11" s="9" t="s">
        <v>398</v>
      </c>
      <c r="AF11" s="10">
        <v>4183878</v>
      </c>
      <c r="AG11" s="10">
        <v>3617496</v>
      </c>
      <c r="AH11" s="10">
        <v>8527039</v>
      </c>
      <c r="AI11" s="10">
        <v>16328413</v>
      </c>
      <c r="AJ11" s="9" t="s">
        <v>398</v>
      </c>
      <c r="AK11" s="10"/>
      <c r="AL11" s="10"/>
      <c r="AM11" s="10"/>
      <c r="AN11" s="10"/>
    </row>
    <row r="12" spans="1:40" x14ac:dyDescent="0.25">
      <c r="A12" s="9" t="s">
        <v>729</v>
      </c>
      <c r="B12" s="10">
        <v>8082292</v>
      </c>
      <c r="C12" s="10">
        <v>7047781</v>
      </c>
      <c r="D12" s="10">
        <v>7526385</v>
      </c>
      <c r="E12" s="10">
        <v>22656458</v>
      </c>
      <c r="F12" s="9" t="s">
        <v>729</v>
      </c>
      <c r="G12" s="10">
        <v>1004522</v>
      </c>
      <c r="H12" s="10">
        <v>5907402</v>
      </c>
      <c r="I12" s="10">
        <v>16810910</v>
      </c>
      <c r="J12" s="10">
        <v>23722834</v>
      </c>
      <c r="K12" s="9" t="s">
        <v>729</v>
      </c>
      <c r="L12" s="10"/>
      <c r="M12" s="10">
        <v>0</v>
      </c>
      <c r="N12" s="10"/>
      <c r="O12" s="10">
        <v>0</v>
      </c>
      <c r="P12" s="9" t="s">
        <v>729</v>
      </c>
      <c r="Q12" s="10">
        <v>8090387</v>
      </c>
      <c r="R12" s="10">
        <v>17204803</v>
      </c>
      <c r="S12" s="10">
        <v>34842058</v>
      </c>
      <c r="T12" s="10">
        <v>60137248</v>
      </c>
      <c r="U12" s="9" t="s">
        <v>729</v>
      </c>
      <c r="V12" s="10">
        <v>7662</v>
      </c>
      <c r="W12" s="10">
        <v>14231</v>
      </c>
      <c r="X12" s="10">
        <v>906</v>
      </c>
      <c r="Y12" s="10">
        <v>22799</v>
      </c>
      <c r="Z12" s="9" t="s">
        <v>729</v>
      </c>
      <c r="AA12" s="10">
        <v>1418361</v>
      </c>
      <c r="AB12" s="10">
        <v>1128319</v>
      </c>
      <c r="AC12" s="10">
        <v>1958311</v>
      </c>
      <c r="AD12" s="10">
        <v>4504991</v>
      </c>
      <c r="AE12" s="9" t="s">
        <v>729</v>
      </c>
      <c r="AF12" s="10">
        <v>693585</v>
      </c>
      <c r="AG12" s="10">
        <v>772684</v>
      </c>
      <c r="AH12" s="10">
        <v>1839692</v>
      </c>
      <c r="AI12" s="10">
        <v>3305961</v>
      </c>
      <c r="AJ12" s="9" t="s">
        <v>729</v>
      </c>
      <c r="AK12" s="10"/>
      <c r="AL12" s="10"/>
      <c r="AM12" s="10"/>
      <c r="AN12" s="10"/>
    </row>
    <row r="13" spans="1:40" x14ac:dyDescent="0.25">
      <c r="A13" s="9" t="s">
        <v>730</v>
      </c>
      <c r="B13" s="10">
        <v>2915513</v>
      </c>
      <c r="C13" s="10">
        <v>2529623</v>
      </c>
      <c r="D13" s="10">
        <v>2749752</v>
      </c>
      <c r="E13" s="10">
        <v>8194888</v>
      </c>
      <c r="F13" s="9" t="s">
        <v>730</v>
      </c>
      <c r="G13" s="10">
        <v>873906</v>
      </c>
      <c r="H13" s="10">
        <v>3684059</v>
      </c>
      <c r="I13" s="10">
        <v>4561379</v>
      </c>
      <c r="J13" s="10">
        <v>9119344</v>
      </c>
      <c r="K13" s="9" t="s">
        <v>730</v>
      </c>
      <c r="L13" s="10"/>
      <c r="M13" s="10">
        <v>0</v>
      </c>
      <c r="N13" s="10"/>
      <c r="O13" s="10">
        <v>0</v>
      </c>
      <c r="P13" s="9" t="s">
        <v>730</v>
      </c>
      <c r="Q13" s="10">
        <v>1740808</v>
      </c>
      <c r="R13" s="10">
        <v>5225115</v>
      </c>
      <c r="S13" s="10">
        <v>10857379</v>
      </c>
      <c r="T13" s="10">
        <v>17823302</v>
      </c>
      <c r="U13" s="9" t="s">
        <v>730</v>
      </c>
      <c r="V13" s="10">
        <v>7662</v>
      </c>
      <c r="W13" s="10">
        <v>14231</v>
      </c>
      <c r="X13" s="10">
        <v>906</v>
      </c>
      <c r="Y13" s="10">
        <v>22799</v>
      </c>
      <c r="Z13" s="9" t="s">
        <v>730</v>
      </c>
      <c r="AA13" s="10">
        <v>1418361</v>
      </c>
      <c r="AB13" s="10">
        <v>1128319</v>
      </c>
      <c r="AC13" s="10">
        <v>1958311</v>
      </c>
      <c r="AD13" s="10">
        <v>4504991</v>
      </c>
      <c r="AE13" s="9" t="s">
        <v>730</v>
      </c>
      <c r="AF13" s="10">
        <v>492866</v>
      </c>
      <c r="AG13" s="10">
        <v>545181</v>
      </c>
      <c r="AH13" s="10">
        <v>1300742</v>
      </c>
      <c r="AI13" s="10">
        <v>2338789</v>
      </c>
      <c r="AJ13" s="9" t="s">
        <v>730</v>
      </c>
      <c r="AK13" s="10"/>
      <c r="AL13" s="10"/>
      <c r="AM13" s="10"/>
      <c r="AN13" s="10"/>
    </row>
    <row r="14" spans="1:40" x14ac:dyDescent="0.25">
      <c r="A14" s="9" t="s">
        <v>401</v>
      </c>
      <c r="B14" s="10">
        <v>5561547</v>
      </c>
      <c r="C14" s="10">
        <v>5045539</v>
      </c>
      <c r="D14" s="10">
        <v>5301346</v>
      </c>
      <c r="E14" s="10">
        <v>15908432</v>
      </c>
      <c r="F14" s="9" t="s">
        <v>401</v>
      </c>
      <c r="G14" s="10">
        <v>646883</v>
      </c>
      <c r="H14" s="10">
        <v>3481478</v>
      </c>
      <c r="I14" s="10">
        <v>4360596</v>
      </c>
      <c r="J14" s="10">
        <v>8488957</v>
      </c>
      <c r="K14" s="9" t="s">
        <v>401</v>
      </c>
      <c r="L14" s="10"/>
      <c r="M14" s="10">
        <v>0</v>
      </c>
      <c r="N14" s="10"/>
      <c r="O14" s="10">
        <v>0</v>
      </c>
      <c r="P14" s="9" t="s">
        <v>401</v>
      </c>
      <c r="Q14" s="10">
        <v>1824162</v>
      </c>
      <c r="R14" s="10">
        <v>5467871</v>
      </c>
      <c r="S14" s="10">
        <v>10955949</v>
      </c>
      <c r="T14" s="10">
        <v>18247982</v>
      </c>
      <c r="U14" s="9" t="s">
        <v>401</v>
      </c>
      <c r="V14" s="10">
        <v>7662</v>
      </c>
      <c r="W14" s="10">
        <v>14231</v>
      </c>
      <c r="X14" s="10">
        <v>906</v>
      </c>
      <c r="Y14" s="10">
        <v>22799</v>
      </c>
      <c r="Z14" s="9" t="s">
        <v>401</v>
      </c>
      <c r="AA14" s="10">
        <v>1418361</v>
      </c>
      <c r="AB14" s="10">
        <v>1128319</v>
      </c>
      <c r="AC14" s="10">
        <v>1958311</v>
      </c>
      <c r="AD14" s="10">
        <v>4504991</v>
      </c>
      <c r="AE14" s="9" t="s">
        <v>401</v>
      </c>
      <c r="AF14" s="10">
        <v>492866</v>
      </c>
      <c r="AG14" s="10">
        <v>545181</v>
      </c>
      <c r="AH14" s="10">
        <v>1308753</v>
      </c>
      <c r="AI14" s="10">
        <v>2346800</v>
      </c>
      <c r="AJ14" s="9" t="s">
        <v>401</v>
      </c>
      <c r="AK14" s="10"/>
      <c r="AL14" s="10"/>
      <c r="AM14" s="10"/>
      <c r="AN14" s="10"/>
    </row>
    <row r="15" spans="1:40" x14ac:dyDescent="0.25">
      <c r="A15" s="9" t="s">
        <v>731</v>
      </c>
      <c r="B15" s="10">
        <v>2866428</v>
      </c>
      <c r="C15" s="10">
        <v>2510224</v>
      </c>
      <c r="D15" s="10">
        <v>2602132</v>
      </c>
      <c r="E15" s="10">
        <v>7978784</v>
      </c>
      <c r="F15" s="9" t="s">
        <v>731</v>
      </c>
      <c r="G15" s="10">
        <v>1129412</v>
      </c>
      <c r="H15" s="10">
        <v>3898026</v>
      </c>
      <c r="I15" s="10">
        <v>4826236</v>
      </c>
      <c r="J15" s="10">
        <v>9853674</v>
      </c>
      <c r="K15" s="9" t="s">
        <v>731</v>
      </c>
      <c r="L15" s="10"/>
      <c r="M15" s="10">
        <v>0</v>
      </c>
      <c r="N15" s="10"/>
      <c r="O15" s="10">
        <v>0</v>
      </c>
      <c r="P15" s="9" t="s">
        <v>731</v>
      </c>
      <c r="Q15" s="10">
        <v>1891363</v>
      </c>
      <c r="R15" s="10">
        <v>5577569</v>
      </c>
      <c r="S15" s="10">
        <v>11052104</v>
      </c>
      <c r="T15" s="10">
        <v>18521036</v>
      </c>
      <c r="U15" s="9" t="s">
        <v>731</v>
      </c>
      <c r="V15" s="10">
        <v>7662</v>
      </c>
      <c r="W15" s="10">
        <v>91791</v>
      </c>
      <c r="X15" s="10">
        <v>2573</v>
      </c>
      <c r="Y15" s="10">
        <v>102026</v>
      </c>
      <c r="Z15" s="9" t="s">
        <v>731</v>
      </c>
      <c r="AA15" s="10">
        <v>1418361</v>
      </c>
      <c r="AB15" s="10">
        <v>1128319</v>
      </c>
      <c r="AC15" s="10">
        <v>1958311</v>
      </c>
      <c r="AD15" s="10">
        <v>4504991</v>
      </c>
      <c r="AE15" s="9" t="s">
        <v>731</v>
      </c>
      <c r="AF15" s="10">
        <v>492866</v>
      </c>
      <c r="AG15" s="10">
        <v>545181</v>
      </c>
      <c r="AH15" s="10">
        <v>1300742</v>
      </c>
      <c r="AI15" s="10">
        <v>2338789</v>
      </c>
      <c r="AJ15" s="9" t="s">
        <v>731</v>
      </c>
      <c r="AK15" s="10"/>
      <c r="AL15" s="10"/>
      <c r="AM15" s="10"/>
      <c r="AN15" s="10"/>
    </row>
    <row r="16" spans="1:40" x14ac:dyDescent="0.25">
      <c r="A16" s="9" t="s">
        <v>732</v>
      </c>
      <c r="B16" s="10">
        <v>3271075</v>
      </c>
      <c r="C16" s="10">
        <v>2912847</v>
      </c>
      <c r="D16" s="10">
        <v>2977756</v>
      </c>
      <c r="E16" s="10">
        <v>9161678</v>
      </c>
      <c r="F16" s="9" t="s">
        <v>732</v>
      </c>
      <c r="G16" s="10">
        <v>1016545</v>
      </c>
      <c r="H16" s="10">
        <v>3829063</v>
      </c>
      <c r="I16" s="10">
        <v>4795243</v>
      </c>
      <c r="J16" s="10">
        <v>9640851</v>
      </c>
      <c r="K16" s="9" t="s">
        <v>732</v>
      </c>
      <c r="L16" s="10"/>
      <c r="M16" s="10">
        <v>0</v>
      </c>
      <c r="N16" s="10"/>
      <c r="O16" s="10">
        <v>0</v>
      </c>
      <c r="P16" s="9" t="s">
        <v>732</v>
      </c>
      <c r="Q16" s="10">
        <v>1793818</v>
      </c>
      <c r="R16" s="10">
        <v>5271155</v>
      </c>
      <c r="S16" s="10">
        <v>10895870</v>
      </c>
      <c r="T16" s="10">
        <v>17960843</v>
      </c>
      <c r="U16" s="9" t="s">
        <v>732</v>
      </c>
      <c r="V16" s="10">
        <v>7662</v>
      </c>
      <c r="W16" s="10">
        <v>26685</v>
      </c>
      <c r="X16" s="10">
        <v>906</v>
      </c>
      <c r="Y16" s="10">
        <v>35253</v>
      </c>
      <c r="Z16" s="9" t="s">
        <v>732</v>
      </c>
      <c r="AA16" s="10">
        <v>1418361</v>
      </c>
      <c r="AB16" s="10">
        <v>1128319</v>
      </c>
      <c r="AC16" s="10">
        <v>1958311</v>
      </c>
      <c r="AD16" s="10">
        <v>4504991</v>
      </c>
      <c r="AE16" s="9" t="s">
        <v>732</v>
      </c>
      <c r="AF16" s="10">
        <v>502233</v>
      </c>
      <c r="AG16" s="10">
        <v>552268</v>
      </c>
      <c r="AH16" s="10">
        <v>1317532</v>
      </c>
      <c r="AI16" s="10">
        <v>2372033</v>
      </c>
      <c r="AJ16" s="9" t="s">
        <v>732</v>
      </c>
      <c r="AK16" s="10"/>
      <c r="AL16" s="10"/>
      <c r="AM16" s="10"/>
      <c r="AN16" s="10"/>
    </row>
    <row r="17" spans="1:40" x14ac:dyDescent="0.25">
      <c r="A17" s="9" t="s">
        <v>733</v>
      </c>
      <c r="B17" s="10">
        <v>2828636</v>
      </c>
      <c r="C17" s="10">
        <v>2520478</v>
      </c>
      <c r="D17" s="10">
        <v>2675267</v>
      </c>
      <c r="E17" s="10">
        <v>8024381</v>
      </c>
      <c r="F17" s="9" t="s">
        <v>733</v>
      </c>
      <c r="G17" s="10">
        <v>1007782</v>
      </c>
      <c r="H17" s="10">
        <v>3832086</v>
      </c>
      <c r="I17" s="10">
        <v>4982356</v>
      </c>
      <c r="J17" s="10">
        <v>9822224</v>
      </c>
      <c r="K17" s="9" t="s">
        <v>733</v>
      </c>
      <c r="L17" s="10"/>
      <c r="M17" s="10">
        <v>0</v>
      </c>
      <c r="N17" s="10"/>
      <c r="O17" s="10">
        <v>0</v>
      </c>
      <c r="P17" s="9" t="s">
        <v>733</v>
      </c>
      <c r="Q17" s="10">
        <v>2458069</v>
      </c>
      <c r="R17" s="10">
        <v>6484405</v>
      </c>
      <c r="S17" s="10">
        <v>13457519</v>
      </c>
      <c r="T17" s="10">
        <v>22399993</v>
      </c>
      <c r="U17" s="9" t="s">
        <v>733</v>
      </c>
      <c r="V17" s="10">
        <v>7662</v>
      </c>
      <c r="W17" s="10">
        <v>17076</v>
      </c>
      <c r="X17" s="10">
        <v>906</v>
      </c>
      <c r="Y17" s="10">
        <v>25644</v>
      </c>
      <c r="Z17" s="9" t="s">
        <v>733</v>
      </c>
      <c r="AA17" s="10">
        <v>1418361</v>
      </c>
      <c r="AB17" s="10">
        <v>1128319</v>
      </c>
      <c r="AC17" s="10">
        <v>1958311</v>
      </c>
      <c r="AD17" s="10">
        <v>4504991</v>
      </c>
      <c r="AE17" s="9" t="s">
        <v>733</v>
      </c>
      <c r="AF17" s="10">
        <v>492866</v>
      </c>
      <c r="AG17" s="10">
        <v>545181</v>
      </c>
      <c r="AH17" s="10">
        <v>1386274</v>
      </c>
      <c r="AI17" s="10">
        <v>2424321</v>
      </c>
      <c r="AJ17" s="9" t="s">
        <v>733</v>
      </c>
      <c r="AK17" s="10"/>
      <c r="AL17" s="10"/>
      <c r="AM17" s="10"/>
      <c r="AN17" s="10"/>
    </row>
    <row r="18" spans="1:40" x14ac:dyDescent="0.25">
      <c r="A18" s="9" t="s">
        <v>734</v>
      </c>
      <c r="B18" s="10">
        <v>2609644</v>
      </c>
      <c r="C18" s="10">
        <v>2395776</v>
      </c>
      <c r="D18" s="10">
        <v>2556344</v>
      </c>
      <c r="E18" s="10">
        <v>7561764</v>
      </c>
      <c r="F18" s="9" t="s">
        <v>734</v>
      </c>
      <c r="G18" s="10">
        <v>935903</v>
      </c>
      <c r="H18" s="10">
        <v>4688026</v>
      </c>
      <c r="I18" s="10">
        <v>10434903</v>
      </c>
      <c r="J18" s="10">
        <v>16058832</v>
      </c>
      <c r="K18" s="9" t="s">
        <v>734</v>
      </c>
      <c r="L18" s="10"/>
      <c r="M18" s="10">
        <v>0</v>
      </c>
      <c r="N18" s="10"/>
      <c r="O18" s="10">
        <v>0</v>
      </c>
      <c r="P18" s="9" t="s">
        <v>734</v>
      </c>
      <c r="Q18" s="10">
        <v>6313960</v>
      </c>
      <c r="R18" s="10">
        <v>15043323</v>
      </c>
      <c r="S18" s="10">
        <v>23995553</v>
      </c>
      <c r="T18" s="10">
        <v>45352836</v>
      </c>
      <c r="U18" s="9" t="s">
        <v>734</v>
      </c>
      <c r="V18" s="10">
        <v>7662</v>
      </c>
      <c r="W18" s="10">
        <v>78318</v>
      </c>
      <c r="X18" s="10">
        <v>11014</v>
      </c>
      <c r="Y18" s="10">
        <v>96994</v>
      </c>
      <c r="Z18" s="9" t="s">
        <v>734</v>
      </c>
      <c r="AA18" s="10">
        <v>1418361</v>
      </c>
      <c r="AB18" s="10">
        <v>1128319</v>
      </c>
      <c r="AC18" s="10">
        <v>1958311</v>
      </c>
      <c r="AD18" s="10">
        <v>4504991</v>
      </c>
      <c r="AE18" s="9" t="s">
        <v>734</v>
      </c>
      <c r="AF18" s="10">
        <v>492866</v>
      </c>
      <c r="AG18" s="10">
        <v>545181</v>
      </c>
      <c r="AH18" s="10">
        <v>1300742</v>
      </c>
      <c r="AI18" s="10">
        <v>2338789</v>
      </c>
      <c r="AJ18" s="9" t="s">
        <v>734</v>
      </c>
      <c r="AK18" s="10"/>
      <c r="AL18" s="10"/>
      <c r="AM18" s="10"/>
      <c r="AN18" s="10"/>
    </row>
    <row r="19" spans="1:40" x14ac:dyDescent="0.25">
      <c r="A19" s="9" t="s">
        <v>747</v>
      </c>
      <c r="B19" s="10">
        <v>3157392</v>
      </c>
      <c r="C19" s="10">
        <v>2742146</v>
      </c>
      <c r="D19" s="10">
        <v>2928919</v>
      </c>
      <c r="E19" s="10">
        <v>8828457</v>
      </c>
      <c r="F19" s="9" t="s">
        <v>747</v>
      </c>
      <c r="G19" s="10">
        <v>1200793</v>
      </c>
      <c r="H19" s="10">
        <v>3901922</v>
      </c>
      <c r="I19" s="10">
        <v>4705115</v>
      </c>
      <c r="J19" s="10">
        <v>9807830</v>
      </c>
      <c r="K19" s="9" t="s">
        <v>747</v>
      </c>
      <c r="L19" s="10"/>
      <c r="M19" s="10">
        <v>0</v>
      </c>
      <c r="N19" s="10"/>
      <c r="O19" s="10">
        <v>0</v>
      </c>
      <c r="P19" s="9" t="s">
        <v>747</v>
      </c>
      <c r="Q19" s="10">
        <v>1740808</v>
      </c>
      <c r="R19" s="10">
        <v>5225115</v>
      </c>
      <c r="S19" s="10">
        <v>10857379</v>
      </c>
      <c r="T19" s="10">
        <v>17823302</v>
      </c>
      <c r="U19" s="9" t="s">
        <v>747</v>
      </c>
      <c r="V19" s="10">
        <v>7662</v>
      </c>
      <c r="W19" s="10">
        <v>14231</v>
      </c>
      <c r="X19" s="10">
        <v>906</v>
      </c>
      <c r="Y19" s="10">
        <v>22799</v>
      </c>
      <c r="Z19" s="9" t="s">
        <v>747</v>
      </c>
      <c r="AA19" s="10">
        <v>1418361</v>
      </c>
      <c r="AB19" s="10">
        <v>1128319</v>
      </c>
      <c r="AC19" s="10">
        <v>1958311</v>
      </c>
      <c r="AD19" s="10">
        <v>4504991</v>
      </c>
      <c r="AE19" s="9" t="s">
        <v>747</v>
      </c>
      <c r="AF19" s="10">
        <v>492866</v>
      </c>
      <c r="AG19" s="10">
        <v>545181</v>
      </c>
      <c r="AH19" s="10">
        <v>1300742</v>
      </c>
      <c r="AI19" s="10">
        <v>2338789</v>
      </c>
      <c r="AJ19" s="9" t="s">
        <v>747</v>
      </c>
      <c r="AK19" s="10"/>
      <c r="AL19" s="10"/>
      <c r="AM19" s="10"/>
      <c r="AN19" s="10"/>
    </row>
    <row r="20" spans="1:40" x14ac:dyDescent="0.25">
      <c r="A20" s="9" t="s">
        <v>694</v>
      </c>
      <c r="B20" s="10">
        <v>95952125</v>
      </c>
      <c r="C20" s="10">
        <v>85708262</v>
      </c>
      <c r="D20" s="10">
        <v>92731059</v>
      </c>
      <c r="E20" s="10">
        <v>274391446</v>
      </c>
      <c r="F20" s="9" t="s">
        <v>694</v>
      </c>
      <c r="G20" s="10">
        <v>14648688</v>
      </c>
      <c r="H20" s="10">
        <v>75225400</v>
      </c>
      <c r="I20" s="10">
        <v>134021289</v>
      </c>
      <c r="J20" s="10">
        <v>223895377</v>
      </c>
      <c r="K20" s="9" t="s">
        <v>694</v>
      </c>
      <c r="L20" s="10"/>
      <c r="M20" s="10">
        <v>0</v>
      </c>
      <c r="N20" s="10"/>
      <c r="O20" s="10">
        <v>0</v>
      </c>
      <c r="P20" s="9" t="s">
        <v>694</v>
      </c>
      <c r="Q20" s="10">
        <v>41616973</v>
      </c>
      <c r="R20" s="10">
        <v>156025832</v>
      </c>
      <c r="S20" s="10">
        <v>316895509</v>
      </c>
      <c r="T20" s="10">
        <v>514538314</v>
      </c>
      <c r="U20" s="9" t="s">
        <v>694</v>
      </c>
      <c r="V20" s="10">
        <v>118810</v>
      </c>
      <c r="W20" s="10">
        <v>398454</v>
      </c>
      <c r="X20" s="10">
        <v>25365</v>
      </c>
      <c r="Y20" s="10">
        <v>542629</v>
      </c>
      <c r="Z20" s="9" t="s">
        <v>694</v>
      </c>
      <c r="AA20" s="10">
        <v>21275415</v>
      </c>
      <c r="AB20" s="10">
        <v>16924785</v>
      </c>
      <c r="AC20" s="10">
        <v>29374665</v>
      </c>
      <c r="AD20" s="10">
        <v>67574865</v>
      </c>
      <c r="AE20" s="9" t="s">
        <v>694</v>
      </c>
      <c r="AF20" s="10">
        <v>13800234</v>
      </c>
      <c r="AG20" s="10">
        <v>14798972</v>
      </c>
      <c r="AH20" s="10">
        <v>36447167</v>
      </c>
      <c r="AI20" s="10">
        <v>65046373</v>
      </c>
      <c r="AJ20" s="9" t="s">
        <v>694</v>
      </c>
      <c r="AK20" s="10">
        <v>0</v>
      </c>
      <c r="AL20" s="10"/>
      <c r="AM20" s="10"/>
      <c r="AN20" s="10">
        <v>0</v>
      </c>
    </row>
    <row r="21" spans="1:40" x14ac:dyDescent="0.25">
      <c r="B21"/>
      <c r="C21"/>
      <c r="D21"/>
      <c r="E21"/>
      <c r="F21"/>
      <c r="G21"/>
      <c r="H21"/>
    </row>
    <row r="22" spans="1:40" x14ac:dyDescent="0.25">
      <c r="B22"/>
      <c r="C22"/>
      <c r="D22"/>
      <c r="E22"/>
      <c r="F22"/>
      <c r="G22"/>
      <c r="H22"/>
    </row>
    <row r="23" spans="1:40" x14ac:dyDescent="0.25">
      <c r="B23"/>
      <c r="C23"/>
      <c r="D23"/>
      <c r="E23"/>
      <c r="F23"/>
      <c r="G23"/>
      <c r="H23"/>
    </row>
    <row r="24" spans="1:40" x14ac:dyDescent="0.25">
      <c r="B24"/>
      <c r="C24"/>
      <c r="D24"/>
      <c r="E24"/>
      <c r="F24"/>
      <c r="G24"/>
      <c r="H24"/>
    </row>
    <row r="25" spans="1:40" x14ac:dyDescent="0.25">
      <c r="B25"/>
      <c r="C25"/>
      <c r="D25"/>
      <c r="E25"/>
      <c r="F25"/>
      <c r="G25"/>
      <c r="H25"/>
    </row>
    <row r="26" spans="1:40" x14ac:dyDescent="0.25">
      <c r="B26"/>
      <c r="C26"/>
      <c r="D26"/>
      <c r="E26"/>
      <c r="F26"/>
      <c r="G26"/>
      <c r="H26"/>
    </row>
    <row r="27" spans="1:40" x14ac:dyDescent="0.25">
      <c r="B27"/>
      <c r="C27"/>
      <c r="D27"/>
      <c r="E27"/>
      <c r="F27"/>
      <c r="G27"/>
      <c r="H27"/>
    </row>
    <row r="28" spans="1:40" x14ac:dyDescent="0.25">
      <c r="B28"/>
      <c r="C28"/>
      <c r="D28"/>
      <c r="E28"/>
      <c r="F28"/>
      <c r="G28"/>
      <c r="H28"/>
    </row>
    <row r="29" spans="1:40" x14ac:dyDescent="0.25">
      <c r="B29"/>
      <c r="C29"/>
      <c r="D29"/>
      <c r="E29"/>
      <c r="F29"/>
      <c r="G29"/>
      <c r="H29"/>
    </row>
    <row r="30" spans="1:40" x14ac:dyDescent="0.25">
      <c r="B30"/>
      <c r="C30"/>
      <c r="D30"/>
      <c r="E30"/>
      <c r="F30"/>
      <c r="G30"/>
      <c r="H30"/>
    </row>
    <row r="31" spans="1:40" x14ac:dyDescent="0.25">
      <c r="B31"/>
      <c r="C31"/>
      <c r="D31"/>
      <c r="E31"/>
      <c r="F31"/>
      <c r="G31"/>
      <c r="H31"/>
    </row>
    <row r="32" spans="1:40" x14ac:dyDescent="0.25">
      <c r="B32"/>
      <c r="C32"/>
      <c r="D32"/>
      <c r="E32"/>
      <c r="F32"/>
      <c r="G32"/>
      <c r="H32"/>
    </row>
    <row r="33" spans="5:5" customFormat="1" x14ac:dyDescent="0.25"/>
    <row r="34" spans="5:5" customFormat="1" x14ac:dyDescent="0.25"/>
    <row r="35" spans="5:5" customFormat="1" x14ac:dyDescent="0.25"/>
    <row r="36" spans="5:5" customFormat="1" x14ac:dyDescent="0.25"/>
    <row r="37" spans="5:5" customFormat="1" x14ac:dyDescent="0.25"/>
    <row r="38" spans="5:5" customFormat="1" x14ac:dyDescent="0.25"/>
    <row r="39" spans="5:5" customFormat="1" x14ac:dyDescent="0.25"/>
    <row r="40" spans="5:5" customFormat="1" x14ac:dyDescent="0.25"/>
    <row r="41" spans="5:5" customFormat="1" x14ac:dyDescent="0.25"/>
    <row r="42" spans="5:5" customFormat="1" x14ac:dyDescent="0.25"/>
    <row r="43" spans="5:5" customFormat="1" x14ac:dyDescent="0.25">
      <c r="E4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EDD8-27D0-427E-9192-F6AF3C4B8289}">
  <dimension ref="A1:AD22"/>
  <sheetViews>
    <sheetView topLeftCell="F1" workbookViewId="0">
      <selection activeCell="K10" sqref="K10"/>
    </sheetView>
  </sheetViews>
  <sheetFormatPr defaultRowHeight="15" x14ac:dyDescent="0.25"/>
  <cols>
    <col min="1" max="1" width="27.140625" bestFit="1" customWidth="1"/>
    <col min="2" max="2" width="16.28515625" bestFit="1" customWidth="1"/>
    <col min="3" max="3" width="8" bestFit="1" customWidth="1"/>
    <col min="4" max="4" width="5" bestFit="1" customWidth="1"/>
    <col min="5" max="5" width="11.28515625" bestFit="1" customWidth="1"/>
    <col min="6" max="6" width="27.140625" bestFit="1" customWidth="1"/>
    <col min="7" max="7" width="16.28515625" bestFit="1" customWidth="1"/>
    <col min="8" max="9" width="5" bestFit="1" customWidth="1"/>
    <col min="10" max="10" width="11.28515625" bestFit="1" customWidth="1"/>
    <col min="11" max="11" width="27.140625" bestFit="1" customWidth="1"/>
    <col min="12" max="12" width="16.28515625" bestFit="1" customWidth="1"/>
    <col min="13" max="13" width="8" bestFit="1" customWidth="1"/>
    <col min="14" max="14" width="5" bestFit="1" customWidth="1"/>
    <col min="15" max="15" width="11.28515625" bestFit="1" customWidth="1"/>
    <col min="16" max="16" width="27.140625" bestFit="1" customWidth="1"/>
    <col min="17" max="17" width="16.28515625" bestFit="1" customWidth="1"/>
    <col min="18" max="18" width="7" bestFit="1" customWidth="1"/>
    <col min="19" max="19" width="5" bestFit="1" customWidth="1"/>
    <col min="20" max="20" width="11.28515625" bestFit="1" customWidth="1"/>
    <col min="21" max="21" width="27.140625" bestFit="1" customWidth="1"/>
    <col min="22" max="22" width="16.28515625" bestFit="1" customWidth="1"/>
    <col min="23" max="23" width="7" bestFit="1" customWidth="1"/>
    <col min="24" max="24" width="5" bestFit="1" customWidth="1"/>
    <col min="25" max="25" width="11.28515625" bestFit="1" customWidth="1"/>
    <col min="26" max="26" width="36.5703125" bestFit="1" customWidth="1"/>
    <col min="27" max="27" width="16.28515625" bestFit="1" customWidth="1"/>
    <col min="28" max="28" width="9" bestFit="1" customWidth="1"/>
    <col min="29" max="29" width="5" bestFit="1" customWidth="1"/>
    <col min="30" max="30" width="11.28515625" bestFit="1" customWidth="1"/>
    <col min="31" max="31" width="11" bestFit="1" customWidth="1"/>
    <col min="32" max="32" width="7" bestFit="1" customWidth="1"/>
    <col min="33" max="33" width="14.140625" bestFit="1" customWidth="1"/>
    <col min="34" max="34" width="9.140625" bestFit="1" customWidth="1"/>
    <col min="35" max="35" width="7" bestFit="1" customWidth="1"/>
    <col min="36" max="36" width="12.140625" bestFit="1" customWidth="1"/>
    <col min="37" max="37" width="9.7109375" bestFit="1" customWidth="1"/>
    <col min="38" max="38" width="6" bestFit="1" customWidth="1"/>
    <col min="39" max="39" width="12.7109375" bestFit="1" customWidth="1"/>
    <col min="40" max="40" width="11.28515625" bestFit="1" customWidth="1"/>
    <col min="41" max="41" width="13.7109375" bestFit="1" customWidth="1"/>
    <col min="42" max="42" width="5" bestFit="1" customWidth="1"/>
    <col min="43" max="43" width="16.85546875" bestFit="1" customWidth="1"/>
    <col min="44" max="44" width="16.7109375" bestFit="1" customWidth="1"/>
    <col min="45" max="45" width="6" bestFit="1" customWidth="1"/>
    <col min="46" max="46" width="19.85546875" bestFit="1" customWidth="1"/>
    <col min="47" max="47" width="14.42578125" bestFit="1" customWidth="1"/>
    <col min="48" max="48" width="6" bestFit="1" customWidth="1"/>
    <col min="49" max="49" width="17.7109375" bestFit="1" customWidth="1"/>
    <col min="50" max="50" width="12.7109375" bestFit="1" customWidth="1"/>
    <col min="51" max="51" width="6" bestFit="1" customWidth="1"/>
    <col min="52" max="52" width="15.85546875" bestFit="1" customWidth="1"/>
    <col min="53" max="53" width="13.5703125" bestFit="1" customWidth="1"/>
    <col min="54" max="54" width="6" bestFit="1" customWidth="1"/>
    <col min="55" max="55" width="16.7109375" bestFit="1" customWidth="1"/>
    <col min="56" max="56" width="17.28515625" bestFit="1" customWidth="1"/>
    <col min="57" max="57" width="5" bestFit="1" customWidth="1"/>
    <col min="58" max="58" width="20.42578125" bestFit="1" customWidth="1"/>
    <col min="59" max="59" width="15.42578125" bestFit="1" customWidth="1"/>
    <col min="60" max="60" width="6" bestFit="1" customWidth="1"/>
    <col min="61" max="61" width="18.5703125" bestFit="1" customWidth="1"/>
    <col min="62" max="62" width="15.85546875" bestFit="1" customWidth="1"/>
    <col min="63" max="63" width="6" bestFit="1" customWidth="1"/>
    <col min="64" max="64" width="19" bestFit="1" customWidth="1"/>
    <col min="65" max="65" width="18" bestFit="1" customWidth="1"/>
    <col min="66" max="66" width="6" bestFit="1" customWidth="1"/>
    <col min="67" max="67" width="21.140625" bestFit="1" customWidth="1"/>
    <col min="68" max="68" width="15.28515625" bestFit="1" customWidth="1"/>
    <col min="69" max="69" width="5" bestFit="1" customWidth="1"/>
    <col min="70" max="70" width="18.42578125" bestFit="1" customWidth="1"/>
    <col min="71" max="71" width="14.42578125" bestFit="1" customWidth="1"/>
    <col min="72" max="72" width="6" bestFit="1" customWidth="1"/>
    <col min="73" max="73" width="17.7109375" bestFit="1" customWidth="1"/>
    <col min="74" max="74" width="16.42578125" bestFit="1" customWidth="1"/>
    <col min="75" max="75" width="6" bestFit="1" customWidth="1"/>
    <col min="76" max="76" width="19.5703125" bestFit="1" customWidth="1"/>
    <col min="77" max="77" width="15.7109375" bestFit="1" customWidth="1"/>
    <col min="78" max="78" width="6" bestFit="1" customWidth="1"/>
    <col min="79" max="79" width="18.85546875" bestFit="1" customWidth="1"/>
    <col min="80" max="80" width="17" bestFit="1" customWidth="1"/>
    <col min="81" max="81" width="6" bestFit="1" customWidth="1"/>
    <col min="82" max="82" width="20.140625" bestFit="1" customWidth="1"/>
    <col min="83" max="83" width="12.5703125" bestFit="1" customWidth="1"/>
    <col min="84" max="84" width="6" bestFit="1" customWidth="1"/>
    <col min="85" max="85" width="15.7109375" bestFit="1" customWidth="1"/>
    <col min="86" max="86" width="18.5703125" bestFit="1" customWidth="1"/>
    <col min="87" max="87" width="6" bestFit="1" customWidth="1"/>
    <col min="88" max="88" width="21.85546875" bestFit="1" customWidth="1"/>
    <col min="89" max="89" width="11.28515625" bestFit="1" customWidth="1"/>
    <col min="90" max="90" width="6" bestFit="1" customWidth="1"/>
    <col min="91" max="91" width="14.42578125" bestFit="1" customWidth="1"/>
    <col min="92" max="92" width="12" bestFit="1" customWidth="1"/>
    <col min="93" max="93" width="6" bestFit="1" customWidth="1"/>
    <col min="94" max="94" width="15.140625" bestFit="1" customWidth="1"/>
    <col min="95" max="95" width="12.5703125" bestFit="1" customWidth="1"/>
    <col min="96" max="96" width="5" bestFit="1" customWidth="1"/>
    <col min="97" max="97" width="15.7109375" bestFit="1" customWidth="1"/>
    <col min="98" max="98" width="14.140625" bestFit="1" customWidth="1"/>
    <col min="99" max="99" width="6" bestFit="1" customWidth="1"/>
    <col min="100" max="100" width="17.42578125" bestFit="1" customWidth="1"/>
    <col min="101" max="101" width="13.85546875" bestFit="1" customWidth="1"/>
    <col min="102" max="102" width="6" bestFit="1" customWidth="1"/>
    <col min="103" max="103" width="17" bestFit="1" customWidth="1"/>
    <col min="104" max="104" width="16.85546875" bestFit="1" customWidth="1"/>
    <col min="105" max="105" width="6" bestFit="1" customWidth="1"/>
    <col min="106" max="106" width="20" bestFit="1" customWidth="1"/>
    <col min="107" max="107" width="15.5703125" bestFit="1" customWidth="1"/>
    <col min="108" max="108" width="6" bestFit="1" customWidth="1"/>
    <col min="109" max="109" width="18.7109375" bestFit="1" customWidth="1"/>
    <col min="110" max="110" width="18.140625" bestFit="1" customWidth="1"/>
    <col min="111" max="111" width="6" bestFit="1" customWidth="1"/>
    <col min="112" max="112" width="21.42578125" bestFit="1" customWidth="1"/>
    <col min="113" max="113" width="15.42578125" bestFit="1" customWidth="1"/>
    <col min="114" max="114" width="6" bestFit="1" customWidth="1"/>
    <col min="115" max="115" width="18.5703125" bestFit="1" customWidth="1"/>
    <col min="116" max="116" width="11.28515625" bestFit="1" customWidth="1"/>
  </cols>
  <sheetData>
    <row r="1" spans="1:30" ht="15.75" x14ac:dyDescent="0.25">
      <c r="B1">
        <f>B6</f>
        <v>2020</v>
      </c>
      <c r="C1">
        <f>C6</f>
        <v>2021</v>
      </c>
      <c r="E1" s="14"/>
      <c r="L1">
        <f>L6</f>
        <v>2020</v>
      </c>
      <c r="M1">
        <f>M6</f>
        <v>2021</v>
      </c>
      <c r="Q1">
        <f>Q6</f>
        <v>2020</v>
      </c>
      <c r="R1">
        <f>R6</f>
        <v>2021</v>
      </c>
      <c r="V1">
        <f>V6</f>
        <v>2020</v>
      </c>
      <c r="W1">
        <f>W6</f>
        <v>2021</v>
      </c>
      <c r="AA1">
        <f>AA6</f>
        <v>2020</v>
      </c>
      <c r="AB1">
        <f>AB6</f>
        <v>2021</v>
      </c>
    </row>
    <row r="2" spans="1:30" x14ac:dyDescent="0.25">
      <c r="A2" t="s">
        <v>714</v>
      </c>
      <c r="B2" s="13">
        <f>GETPIVOTDATA("IPM (%)",A5,"Tahun",B6)/GETPIVOTDATA("IPM (%)",$F$5,"Tahun",$G$6)</f>
        <v>70.460000000000008</v>
      </c>
      <c r="C2" s="13">
        <f>GETPIVOTDATA("IPM (%)",B5,"Tahun",C6)/GETPIVOTDATA("IPM (%)",$G$5,"Tahun",$H$6)</f>
        <v>70.851333333333329</v>
      </c>
      <c r="K2" t="s">
        <v>756</v>
      </c>
      <c r="L2" s="13">
        <f>GETPIVOTDATA("AHH (thn)",K5,"Tahun",L6)/GETPIVOTDATA("IPM (%)",$F$5,"Tahun",$G$6)</f>
        <v>69.884</v>
      </c>
      <c r="M2" s="13">
        <f>GETPIVOTDATA("AHH (thn)",L5,"Tahun",M6)/GETPIVOTDATA("IPM (%)",$F$5,"Tahun",$G$6)</f>
        <v>69.956000000000003</v>
      </c>
      <c r="P2" t="s">
        <v>716</v>
      </c>
      <c r="Q2" s="13">
        <f>GETPIVOTDATA("HLS (thn)",P5,"Tahun",2020)/GETPIVOTDATA("IPM (%)",$F$5,"Tahun",$G$6)</f>
        <v>12.623333333333333</v>
      </c>
      <c r="R2" s="13">
        <f>GETPIVOTDATA("HLS (thn)",P5,"Tahun",2021)/GETPIVOTDATA("IPM (%)",$F$5,"Tahun",$G$6)</f>
        <v>12.731999999999999</v>
      </c>
      <c r="U2" t="s">
        <v>718</v>
      </c>
      <c r="V2" s="13">
        <f>GETPIVOTDATA("RLS (thn)",$U$5,"Tahun",2020)/GETPIVOTDATA("IPM (%)",$F$5,"Tahun",$G$6)</f>
        <v>7.4933333333333341</v>
      </c>
      <c r="W2" s="13">
        <f>GETPIVOTDATA("RLS (thn)",$U$5,"Tahun",2021)/GETPIVOTDATA("IPM (%)",$F$5,"Tahun",$G$6)</f>
        <v>7.5893333333333324</v>
      </c>
      <c r="Z2" t="s">
        <v>688</v>
      </c>
      <c r="AA2" s="11">
        <f>GETPIVOTDATA("Pengeluaran per Kapita (Rp 000)",$Z$5,"Tahun",2020)/GETPIVOTDATA("IPM (%)",$F$5,"Tahun",$G$6)</f>
        <v>10619.6</v>
      </c>
      <c r="AB2" s="11">
        <f>GETPIVOTDATA("Pengeluaran per Kapita (Rp 000)",$Z$5,"Tahun",2021)/GETPIVOTDATA("IPM (%)",$F$5,"Tahun",$G$6)</f>
        <v>10706.666666666666</v>
      </c>
    </row>
    <row r="5" spans="1:30" x14ac:dyDescent="0.25">
      <c r="A5" s="8" t="s">
        <v>710</v>
      </c>
      <c r="B5" s="8" t="s">
        <v>709</v>
      </c>
      <c r="F5" s="8" t="s">
        <v>713</v>
      </c>
      <c r="G5" s="8" t="s">
        <v>709</v>
      </c>
      <c r="K5" s="8" t="s">
        <v>757</v>
      </c>
      <c r="L5" s="8" t="s">
        <v>709</v>
      </c>
      <c r="P5" s="8" t="s">
        <v>715</v>
      </c>
      <c r="Q5" s="8" t="s">
        <v>709</v>
      </c>
      <c r="U5" s="8" t="s">
        <v>717</v>
      </c>
      <c r="V5" s="8" t="s">
        <v>709</v>
      </c>
      <c r="Z5" s="8" t="s">
        <v>719</v>
      </c>
      <c r="AA5" s="8" t="s">
        <v>709</v>
      </c>
    </row>
    <row r="6" spans="1:30" x14ac:dyDescent="0.25">
      <c r="A6" s="8" t="s">
        <v>693</v>
      </c>
      <c r="B6">
        <v>2020</v>
      </c>
      <c r="C6">
        <v>2021</v>
      </c>
      <c r="D6">
        <v>2022</v>
      </c>
      <c r="E6" t="s">
        <v>694</v>
      </c>
      <c r="F6" s="8" t="s">
        <v>693</v>
      </c>
      <c r="G6">
        <v>2020</v>
      </c>
      <c r="H6">
        <v>2021</v>
      </c>
      <c r="I6">
        <v>2022</v>
      </c>
      <c r="J6" t="s">
        <v>694</v>
      </c>
      <c r="K6" s="8" t="s">
        <v>693</v>
      </c>
      <c r="L6">
        <v>2020</v>
      </c>
      <c r="M6">
        <v>2021</v>
      </c>
      <c r="N6">
        <v>2022</v>
      </c>
      <c r="O6" t="s">
        <v>694</v>
      </c>
      <c r="P6" s="8" t="s">
        <v>693</v>
      </c>
      <c r="Q6">
        <v>2020</v>
      </c>
      <c r="R6">
        <v>2021</v>
      </c>
      <c r="S6">
        <v>2022</v>
      </c>
      <c r="T6" t="s">
        <v>694</v>
      </c>
      <c r="U6" s="8" t="s">
        <v>693</v>
      </c>
      <c r="V6">
        <v>2020</v>
      </c>
      <c r="W6">
        <v>2021</v>
      </c>
      <c r="X6">
        <v>2022</v>
      </c>
      <c r="Y6" t="s">
        <v>694</v>
      </c>
      <c r="Z6" s="8" t="s">
        <v>693</v>
      </c>
      <c r="AA6">
        <v>2020</v>
      </c>
      <c r="AB6">
        <v>2021</v>
      </c>
      <c r="AC6">
        <v>2022</v>
      </c>
      <c r="AD6" t="s">
        <v>694</v>
      </c>
    </row>
    <row r="7" spans="1:30" x14ac:dyDescent="0.25">
      <c r="A7" s="9" t="s">
        <v>725</v>
      </c>
      <c r="B7" s="18">
        <v>64.11</v>
      </c>
      <c r="C7" s="18">
        <v>64.36</v>
      </c>
      <c r="D7" s="18"/>
      <c r="E7" s="18">
        <v>128.47</v>
      </c>
      <c r="F7" s="9" t="s">
        <v>725</v>
      </c>
      <c r="G7" s="18">
        <v>1</v>
      </c>
      <c r="H7" s="18">
        <v>1</v>
      </c>
      <c r="I7" s="18"/>
      <c r="J7" s="18">
        <v>2</v>
      </c>
      <c r="K7" s="9" t="s">
        <v>725</v>
      </c>
      <c r="L7" s="18">
        <v>69.36</v>
      </c>
      <c r="M7" s="18">
        <v>69.45</v>
      </c>
      <c r="N7" s="18"/>
      <c r="O7" s="18">
        <v>138.81</v>
      </c>
      <c r="P7" s="9" t="s">
        <v>725</v>
      </c>
      <c r="Q7" s="18">
        <v>11.52</v>
      </c>
      <c r="R7" s="18">
        <v>11.53</v>
      </c>
      <c r="S7" s="18"/>
      <c r="T7" s="18">
        <v>23.049999999999997</v>
      </c>
      <c r="U7" s="9" t="s">
        <v>725</v>
      </c>
      <c r="V7" s="18">
        <v>5.95</v>
      </c>
      <c r="W7" s="18">
        <v>5.96</v>
      </c>
      <c r="X7" s="18"/>
      <c r="Y7" s="18">
        <v>11.91</v>
      </c>
      <c r="Z7" s="9" t="s">
        <v>725</v>
      </c>
      <c r="AA7" s="10">
        <v>10128</v>
      </c>
      <c r="AB7" s="10">
        <v>10220</v>
      </c>
      <c r="AC7" s="10"/>
      <c r="AD7" s="10">
        <v>20348</v>
      </c>
    </row>
    <row r="8" spans="1:30" x14ac:dyDescent="0.25">
      <c r="A8" s="9" t="s">
        <v>726</v>
      </c>
      <c r="B8" s="18">
        <v>70.62</v>
      </c>
      <c r="C8" s="18">
        <v>71.38</v>
      </c>
      <c r="D8" s="18"/>
      <c r="E8" s="18">
        <v>142</v>
      </c>
      <c r="F8" s="9" t="s">
        <v>726</v>
      </c>
      <c r="G8" s="18">
        <v>1</v>
      </c>
      <c r="H8" s="18">
        <v>1</v>
      </c>
      <c r="I8" s="18"/>
      <c r="J8" s="18">
        <v>2</v>
      </c>
      <c r="K8" s="9" t="s">
        <v>726</v>
      </c>
      <c r="L8" s="18">
        <v>71.08</v>
      </c>
      <c r="M8" s="18">
        <v>71.16</v>
      </c>
      <c r="N8" s="18"/>
      <c r="O8" s="18">
        <v>142.24</v>
      </c>
      <c r="P8" s="9" t="s">
        <v>726</v>
      </c>
      <c r="Q8" s="18">
        <v>13.98</v>
      </c>
      <c r="R8" s="18">
        <v>14.15</v>
      </c>
      <c r="S8" s="18"/>
      <c r="T8" s="18">
        <v>28.130000000000003</v>
      </c>
      <c r="U8" s="9" t="s">
        <v>726</v>
      </c>
      <c r="V8" s="18">
        <v>7.16</v>
      </c>
      <c r="W8" s="18">
        <v>7.42</v>
      </c>
      <c r="X8" s="18"/>
      <c r="Y8" s="18">
        <v>14.58</v>
      </c>
      <c r="Z8" s="9" t="s">
        <v>726</v>
      </c>
      <c r="AA8" s="10">
        <v>12395</v>
      </c>
      <c r="AB8" s="10">
        <v>12481</v>
      </c>
      <c r="AC8" s="10"/>
      <c r="AD8" s="10">
        <v>24876</v>
      </c>
    </row>
    <row r="9" spans="1:30" x14ac:dyDescent="0.25">
      <c r="A9" s="9" t="s">
        <v>727</v>
      </c>
      <c r="B9" s="18">
        <v>70.58</v>
      </c>
      <c r="C9" s="18">
        <v>71.05</v>
      </c>
      <c r="D9" s="18"/>
      <c r="E9" s="18">
        <v>141.63</v>
      </c>
      <c r="F9" s="9" t="s">
        <v>727</v>
      </c>
      <c r="G9" s="18">
        <v>1</v>
      </c>
      <c r="H9" s="18">
        <v>1</v>
      </c>
      <c r="I9" s="18"/>
      <c r="J9" s="18">
        <v>2</v>
      </c>
      <c r="K9" s="9" t="s">
        <v>727</v>
      </c>
      <c r="L9" s="18">
        <v>70.099999999999994</v>
      </c>
      <c r="M9" s="18">
        <v>70.180000000000007</v>
      </c>
      <c r="N9" s="18"/>
      <c r="O9" s="18">
        <v>140.28</v>
      </c>
      <c r="P9" s="9" t="s">
        <v>727</v>
      </c>
      <c r="Q9" s="18">
        <v>12.32</v>
      </c>
      <c r="R9" s="18">
        <v>12.47</v>
      </c>
      <c r="S9" s="18"/>
      <c r="T9" s="18">
        <v>24.79</v>
      </c>
      <c r="U9" s="9" t="s">
        <v>727</v>
      </c>
      <c r="V9" s="18">
        <v>7.39</v>
      </c>
      <c r="W9" s="18">
        <v>7.5</v>
      </c>
      <c r="X9" s="18"/>
      <c r="Y9" s="18">
        <v>14.89</v>
      </c>
      <c r="Z9" s="9" t="s">
        <v>727</v>
      </c>
      <c r="AA9" s="10">
        <v>11427</v>
      </c>
      <c r="AB9" s="10">
        <v>11524</v>
      </c>
      <c r="AC9" s="10"/>
      <c r="AD9" s="10">
        <v>22951</v>
      </c>
    </row>
    <row r="10" spans="1:30" x14ac:dyDescent="0.25">
      <c r="A10" s="9" t="s">
        <v>394</v>
      </c>
      <c r="B10" s="18">
        <v>69.040000000000006</v>
      </c>
      <c r="C10" s="18">
        <v>69.59</v>
      </c>
      <c r="D10" s="18"/>
      <c r="E10" s="18">
        <v>138.63</v>
      </c>
      <c r="F10" s="9" t="s">
        <v>394</v>
      </c>
      <c r="G10" s="18">
        <v>1</v>
      </c>
      <c r="H10" s="18">
        <v>1</v>
      </c>
      <c r="I10" s="18"/>
      <c r="J10" s="18">
        <v>2</v>
      </c>
      <c r="K10" s="9" t="s">
        <v>394</v>
      </c>
      <c r="L10" s="18">
        <v>71.069999999999993</v>
      </c>
      <c r="M10" s="18">
        <v>71.099999999999994</v>
      </c>
      <c r="N10" s="18"/>
      <c r="O10" s="18">
        <v>142.16999999999999</v>
      </c>
      <c r="P10" s="9" t="s">
        <v>394</v>
      </c>
      <c r="Q10" s="18">
        <v>12.61</v>
      </c>
      <c r="R10" s="18">
        <v>12.62</v>
      </c>
      <c r="S10" s="18"/>
      <c r="T10" s="18">
        <v>25.229999999999997</v>
      </c>
      <c r="U10" s="9" t="s">
        <v>394</v>
      </c>
      <c r="V10" s="18">
        <v>7.33</v>
      </c>
      <c r="W10" s="18">
        <v>7.38</v>
      </c>
      <c r="X10" s="18"/>
      <c r="Y10" s="18">
        <v>14.71</v>
      </c>
      <c r="Z10" s="9" t="s">
        <v>394</v>
      </c>
      <c r="AA10" s="10">
        <v>12193</v>
      </c>
      <c r="AB10" s="10">
        <v>12271</v>
      </c>
      <c r="AC10" s="10"/>
      <c r="AD10" s="10">
        <v>24464</v>
      </c>
    </row>
    <row r="11" spans="1:30" x14ac:dyDescent="0.25">
      <c r="A11" s="9" t="s">
        <v>395</v>
      </c>
      <c r="B11" s="18">
        <v>66.430000000000007</v>
      </c>
      <c r="C11" s="18">
        <v>66.59</v>
      </c>
      <c r="D11" s="18"/>
      <c r="E11" s="18">
        <v>133.02000000000001</v>
      </c>
      <c r="F11" s="9" t="s">
        <v>395</v>
      </c>
      <c r="G11" s="18">
        <v>1</v>
      </c>
      <c r="H11" s="18">
        <v>1</v>
      </c>
      <c r="I11" s="18"/>
      <c r="J11" s="18">
        <v>2</v>
      </c>
      <c r="K11" s="9" t="s">
        <v>395</v>
      </c>
      <c r="L11" s="18">
        <v>71.87</v>
      </c>
      <c r="M11" s="18">
        <v>71.900000000000006</v>
      </c>
      <c r="N11" s="18"/>
      <c r="O11" s="18">
        <v>143.77000000000001</v>
      </c>
      <c r="P11" s="9" t="s">
        <v>395</v>
      </c>
      <c r="Q11" s="18">
        <v>14.15</v>
      </c>
      <c r="R11" s="18">
        <v>14.16</v>
      </c>
      <c r="S11" s="18"/>
      <c r="T11" s="18">
        <v>28.310000000000002</v>
      </c>
      <c r="U11" s="9" t="s">
        <v>395</v>
      </c>
      <c r="V11" s="18">
        <v>5.93</v>
      </c>
      <c r="W11" s="18">
        <v>5.94</v>
      </c>
      <c r="X11" s="18"/>
      <c r="Y11" s="18">
        <v>11.870000000000001</v>
      </c>
      <c r="Z11" s="9" t="s">
        <v>395</v>
      </c>
      <c r="AA11" s="10">
        <v>13886</v>
      </c>
      <c r="AB11" s="10">
        <v>13991</v>
      </c>
      <c r="AC11" s="10"/>
      <c r="AD11" s="10">
        <v>27877</v>
      </c>
    </row>
    <row r="12" spans="1:30" x14ac:dyDescent="0.25">
      <c r="A12" s="9" t="s">
        <v>728</v>
      </c>
      <c r="B12" s="18">
        <v>67.11</v>
      </c>
      <c r="C12" s="18">
        <v>67.319999999999993</v>
      </c>
      <c r="D12" s="18"/>
      <c r="E12" s="18">
        <v>134.43</v>
      </c>
      <c r="F12" s="9" t="s">
        <v>728</v>
      </c>
      <c r="G12" s="18">
        <v>1</v>
      </c>
      <c r="H12" s="18">
        <v>1</v>
      </c>
      <c r="I12" s="18"/>
      <c r="J12" s="18">
        <v>2</v>
      </c>
      <c r="K12" s="9" t="s">
        <v>728</v>
      </c>
      <c r="L12" s="18">
        <v>69.92</v>
      </c>
      <c r="M12" s="18">
        <v>70.010000000000005</v>
      </c>
      <c r="N12" s="18"/>
      <c r="O12" s="18">
        <v>139.93</v>
      </c>
      <c r="P12" s="9" t="s">
        <v>728</v>
      </c>
      <c r="Q12" s="18">
        <v>12.74</v>
      </c>
      <c r="R12" s="18">
        <v>12.83</v>
      </c>
      <c r="S12" s="18"/>
      <c r="T12" s="18">
        <v>25.57</v>
      </c>
      <c r="U12" s="9" t="s">
        <v>728</v>
      </c>
      <c r="V12" s="18">
        <v>6.48</v>
      </c>
      <c r="W12" s="18">
        <v>6.49</v>
      </c>
      <c r="X12" s="18"/>
      <c r="Y12" s="18">
        <v>12.97</v>
      </c>
      <c r="Z12" s="9" t="s">
        <v>728</v>
      </c>
      <c r="AA12" s="10">
        <v>11481</v>
      </c>
      <c r="AB12" s="10">
        <v>11554</v>
      </c>
      <c r="AC12" s="10"/>
      <c r="AD12" s="10">
        <v>23035</v>
      </c>
    </row>
    <row r="13" spans="1:30" x14ac:dyDescent="0.25">
      <c r="A13" s="9" t="s">
        <v>398</v>
      </c>
      <c r="B13" s="18">
        <v>72.97</v>
      </c>
      <c r="C13" s="18">
        <v>73.45</v>
      </c>
      <c r="D13" s="18"/>
      <c r="E13" s="18">
        <v>146.42000000000002</v>
      </c>
      <c r="F13" s="9" t="s">
        <v>398</v>
      </c>
      <c r="G13" s="18">
        <v>1</v>
      </c>
      <c r="H13" s="18">
        <v>1</v>
      </c>
      <c r="I13" s="18"/>
      <c r="J13" s="18">
        <v>2</v>
      </c>
      <c r="K13" s="9" t="s">
        <v>398</v>
      </c>
      <c r="L13" s="18">
        <v>71.930000000000007</v>
      </c>
      <c r="M13" s="18">
        <v>72.06</v>
      </c>
      <c r="N13" s="18"/>
      <c r="O13" s="18">
        <v>143.99</v>
      </c>
      <c r="P13" s="9" t="s">
        <v>398</v>
      </c>
      <c r="Q13" s="18">
        <v>14.2</v>
      </c>
      <c r="R13" s="18">
        <v>14.21</v>
      </c>
      <c r="S13" s="18"/>
      <c r="T13" s="18">
        <v>28.41</v>
      </c>
      <c r="U13" s="9" t="s">
        <v>398</v>
      </c>
      <c r="V13" s="18">
        <v>8.5399999999999991</v>
      </c>
      <c r="W13" s="18">
        <v>8.5500000000000007</v>
      </c>
      <c r="X13" s="18"/>
      <c r="Y13" s="18">
        <v>17.09</v>
      </c>
      <c r="Z13" s="9" t="s">
        <v>398</v>
      </c>
      <c r="AA13" s="10">
        <v>11745</v>
      </c>
      <c r="AB13" s="10">
        <v>11851</v>
      </c>
      <c r="AC13" s="10"/>
      <c r="AD13" s="10">
        <v>23596</v>
      </c>
    </row>
    <row r="14" spans="1:30" x14ac:dyDescent="0.25">
      <c r="A14" s="9" t="s">
        <v>729</v>
      </c>
      <c r="B14" s="18">
        <v>72.05</v>
      </c>
      <c r="C14" s="18">
        <v>72.56</v>
      </c>
      <c r="D14" s="18"/>
      <c r="E14" s="18">
        <v>144.61000000000001</v>
      </c>
      <c r="F14" s="9" t="s">
        <v>729</v>
      </c>
      <c r="G14" s="18">
        <v>1</v>
      </c>
      <c r="H14" s="18">
        <v>1</v>
      </c>
      <c r="I14" s="18"/>
      <c r="J14" s="18">
        <v>2</v>
      </c>
      <c r="K14" s="9" t="s">
        <v>729</v>
      </c>
      <c r="L14" s="18">
        <v>71.38</v>
      </c>
      <c r="M14" s="18">
        <v>71.400000000000006</v>
      </c>
      <c r="N14" s="18"/>
      <c r="O14" s="18">
        <v>142.78</v>
      </c>
      <c r="P14" s="9" t="s">
        <v>729</v>
      </c>
      <c r="Q14" s="18">
        <v>12.8</v>
      </c>
      <c r="R14" s="18">
        <v>12.92</v>
      </c>
      <c r="S14" s="18"/>
      <c r="T14" s="18">
        <v>25.72</v>
      </c>
      <c r="U14" s="9" t="s">
        <v>729</v>
      </c>
      <c r="V14" s="18">
        <v>8.02</v>
      </c>
      <c r="W14" s="18">
        <v>8.08</v>
      </c>
      <c r="X14" s="18"/>
      <c r="Y14" s="18">
        <v>16.100000000000001</v>
      </c>
      <c r="Z14" s="9" t="s">
        <v>729</v>
      </c>
      <c r="AA14" s="10">
        <v>11405</v>
      </c>
      <c r="AB14" s="10">
        <v>11481</v>
      </c>
      <c r="AC14" s="10"/>
      <c r="AD14" s="10">
        <v>22886</v>
      </c>
    </row>
    <row r="15" spans="1:30" x14ac:dyDescent="0.25">
      <c r="A15" s="9" t="s">
        <v>730</v>
      </c>
      <c r="B15" s="18">
        <v>72.58</v>
      </c>
      <c r="C15" s="18">
        <v>73.12</v>
      </c>
      <c r="D15" s="18"/>
      <c r="E15" s="18">
        <v>145.69999999999999</v>
      </c>
      <c r="F15" s="9" t="s">
        <v>730</v>
      </c>
      <c r="G15" s="18">
        <v>1</v>
      </c>
      <c r="H15" s="18">
        <v>1</v>
      </c>
      <c r="I15" s="18"/>
      <c r="J15" s="18">
        <v>2</v>
      </c>
      <c r="K15" s="9" t="s">
        <v>730</v>
      </c>
      <c r="L15" s="18">
        <v>70.73</v>
      </c>
      <c r="M15" s="18">
        <v>70.87</v>
      </c>
      <c r="N15" s="18"/>
      <c r="O15" s="18">
        <v>141.60000000000002</v>
      </c>
      <c r="P15" s="9" t="s">
        <v>730</v>
      </c>
      <c r="Q15" s="18">
        <v>11.67</v>
      </c>
      <c r="R15" s="18">
        <v>11.86</v>
      </c>
      <c r="S15" s="18"/>
      <c r="T15" s="18">
        <v>23.53</v>
      </c>
      <c r="U15" s="9" t="s">
        <v>730</v>
      </c>
      <c r="V15" s="18">
        <v>7.92</v>
      </c>
      <c r="W15" s="18">
        <v>8.0399999999999991</v>
      </c>
      <c r="X15" s="18"/>
      <c r="Y15" s="18">
        <v>15.959999999999999</v>
      </c>
      <c r="Z15" s="9" t="s">
        <v>730</v>
      </c>
      <c r="AA15" s="10">
        <v>8080</v>
      </c>
      <c r="AB15" s="10">
        <v>8145</v>
      </c>
      <c r="AC15" s="10"/>
      <c r="AD15" s="10">
        <v>16225</v>
      </c>
    </row>
    <row r="16" spans="1:30" x14ac:dyDescent="0.25">
      <c r="A16" s="9" t="s">
        <v>401</v>
      </c>
      <c r="B16" s="18">
        <v>65.459999999999994</v>
      </c>
      <c r="C16" s="18">
        <v>66.069999999999993</v>
      </c>
      <c r="D16" s="18"/>
      <c r="E16" s="18">
        <v>131.52999999999997</v>
      </c>
      <c r="F16" s="9" t="s">
        <v>401</v>
      </c>
      <c r="G16" s="18">
        <v>1</v>
      </c>
      <c r="H16" s="18">
        <v>1</v>
      </c>
      <c r="I16" s="18"/>
      <c r="J16" s="18">
        <v>2</v>
      </c>
      <c r="K16" s="9" t="s">
        <v>401</v>
      </c>
      <c r="L16" s="18">
        <v>70.47</v>
      </c>
      <c r="M16" s="18">
        <v>70.599999999999994</v>
      </c>
      <c r="N16" s="18"/>
      <c r="O16" s="18">
        <v>141.07</v>
      </c>
      <c r="P16" s="9" t="s">
        <v>401</v>
      </c>
      <c r="Q16" s="18">
        <v>12.79</v>
      </c>
      <c r="R16" s="18">
        <v>12.88</v>
      </c>
      <c r="S16" s="18"/>
      <c r="T16" s="18">
        <v>25.67</v>
      </c>
      <c r="U16" s="9" t="s">
        <v>401</v>
      </c>
      <c r="V16" s="18">
        <v>6.4</v>
      </c>
      <c r="W16" s="18">
        <v>6.67</v>
      </c>
      <c r="X16" s="18"/>
      <c r="Y16" s="18">
        <v>13.07</v>
      </c>
      <c r="Z16" s="9" t="s">
        <v>401</v>
      </c>
      <c r="AA16" s="10">
        <v>10744</v>
      </c>
      <c r="AB16" s="10">
        <v>10848</v>
      </c>
      <c r="AC16" s="10"/>
      <c r="AD16" s="10">
        <v>21592</v>
      </c>
    </row>
    <row r="17" spans="1:30" x14ac:dyDescent="0.25">
      <c r="A17" s="9" t="s">
        <v>731</v>
      </c>
      <c r="B17" s="18">
        <v>71.73</v>
      </c>
      <c r="C17" s="18">
        <v>71.88</v>
      </c>
      <c r="D17" s="18"/>
      <c r="E17" s="18">
        <v>143.61000000000001</v>
      </c>
      <c r="F17" s="9" t="s">
        <v>731</v>
      </c>
      <c r="G17" s="18">
        <v>1</v>
      </c>
      <c r="H17" s="18">
        <v>1</v>
      </c>
      <c r="I17" s="18"/>
      <c r="J17" s="18">
        <v>2</v>
      </c>
      <c r="K17" s="9" t="s">
        <v>731</v>
      </c>
      <c r="L17" s="18">
        <v>67.66</v>
      </c>
      <c r="M17" s="18">
        <v>67.73</v>
      </c>
      <c r="N17" s="18"/>
      <c r="O17" s="18">
        <v>135.38999999999999</v>
      </c>
      <c r="P17" s="9" t="s">
        <v>731</v>
      </c>
      <c r="Q17" s="18">
        <v>11.91</v>
      </c>
      <c r="R17" s="18">
        <v>12.17</v>
      </c>
      <c r="S17" s="18"/>
      <c r="T17" s="18">
        <v>24.08</v>
      </c>
      <c r="U17" s="9" t="s">
        <v>731</v>
      </c>
      <c r="V17" s="18">
        <v>7.81</v>
      </c>
      <c r="W17" s="18">
        <v>7.82</v>
      </c>
      <c r="X17" s="18"/>
      <c r="Y17" s="18">
        <v>15.629999999999999</v>
      </c>
      <c r="Z17" s="9" t="s">
        <v>731</v>
      </c>
      <c r="AA17" s="10">
        <v>9062</v>
      </c>
      <c r="AB17" s="10">
        <v>9143</v>
      </c>
      <c r="AC17" s="10"/>
      <c r="AD17" s="10">
        <v>18205</v>
      </c>
    </row>
    <row r="18" spans="1:30" x14ac:dyDescent="0.25">
      <c r="A18" s="9" t="s">
        <v>732</v>
      </c>
      <c r="B18" s="18">
        <v>73.92</v>
      </c>
      <c r="C18" s="18">
        <v>74.150000000000006</v>
      </c>
      <c r="D18" s="18"/>
      <c r="E18" s="18">
        <v>148.07</v>
      </c>
      <c r="F18" s="9" t="s">
        <v>732</v>
      </c>
      <c r="G18" s="18">
        <v>1</v>
      </c>
      <c r="H18" s="18">
        <v>1</v>
      </c>
      <c r="I18" s="18"/>
      <c r="J18" s="18">
        <v>2</v>
      </c>
      <c r="K18" s="9" t="s">
        <v>732</v>
      </c>
      <c r="L18" s="18">
        <v>70.150000000000006</v>
      </c>
      <c r="M18" s="18">
        <v>70.209999999999994</v>
      </c>
      <c r="N18" s="18"/>
      <c r="O18" s="18">
        <v>140.36000000000001</v>
      </c>
      <c r="P18" s="9" t="s">
        <v>732</v>
      </c>
      <c r="Q18" s="18">
        <v>12.27</v>
      </c>
      <c r="R18" s="18">
        <v>12.43</v>
      </c>
      <c r="S18" s="18"/>
      <c r="T18" s="18">
        <v>24.7</v>
      </c>
      <c r="U18" s="9" t="s">
        <v>732</v>
      </c>
      <c r="V18" s="18">
        <v>8.24</v>
      </c>
      <c r="W18" s="18">
        <v>8.36</v>
      </c>
      <c r="X18" s="18"/>
      <c r="Y18" s="18">
        <v>16.600000000000001</v>
      </c>
      <c r="Z18" s="9" t="s">
        <v>732</v>
      </c>
      <c r="AA18" s="10">
        <v>10408</v>
      </c>
      <c r="AB18" s="10">
        <v>10479</v>
      </c>
      <c r="AC18" s="10"/>
      <c r="AD18" s="10">
        <v>20887</v>
      </c>
    </row>
    <row r="19" spans="1:30" x14ac:dyDescent="0.25">
      <c r="A19" s="9" t="s">
        <v>733</v>
      </c>
      <c r="B19" s="18">
        <v>70.36</v>
      </c>
      <c r="C19" s="18">
        <v>70.599999999999994</v>
      </c>
      <c r="D19" s="18"/>
      <c r="E19" s="18">
        <v>140.95999999999998</v>
      </c>
      <c r="F19" s="9" t="s">
        <v>733</v>
      </c>
      <c r="G19" s="18">
        <v>1</v>
      </c>
      <c r="H19" s="18">
        <v>1</v>
      </c>
      <c r="I19" s="18"/>
      <c r="J19" s="18">
        <v>2</v>
      </c>
      <c r="K19" s="9" t="s">
        <v>733</v>
      </c>
      <c r="L19" s="18">
        <v>67.89</v>
      </c>
      <c r="M19" s="18">
        <v>67.94</v>
      </c>
      <c r="N19" s="18"/>
      <c r="O19" s="18">
        <v>135.82999999999998</v>
      </c>
      <c r="P19" s="9" t="s">
        <v>733</v>
      </c>
      <c r="Q19" s="18">
        <v>11.59</v>
      </c>
      <c r="R19" s="18">
        <v>11.86</v>
      </c>
      <c r="S19" s="18"/>
      <c r="T19" s="18">
        <v>23.45</v>
      </c>
      <c r="U19" s="9" t="s">
        <v>733</v>
      </c>
      <c r="V19" s="18">
        <v>7.42</v>
      </c>
      <c r="W19" s="18">
        <v>7.43</v>
      </c>
      <c r="X19" s="18"/>
      <c r="Y19" s="18">
        <v>14.85</v>
      </c>
      <c r="Z19" s="9" t="s">
        <v>733</v>
      </c>
      <c r="AA19" s="10">
        <v>8998</v>
      </c>
      <c r="AB19" s="10">
        <v>9115</v>
      </c>
      <c r="AC19" s="10"/>
      <c r="AD19" s="10">
        <v>18113</v>
      </c>
    </row>
    <row r="20" spans="1:30" x14ac:dyDescent="0.25">
      <c r="A20" s="9" t="s">
        <v>734</v>
      </c>
      <c r="B20" s="18">
        <v>73.83</v>
      </c>
      <c r="C20" s="18">
        <v>74.150000000000006</v>
      </c>
      <c r="D20" s="18"/>
      <c r="E20" s="18">
        <v>147.98000000000002</v>
      </c>
      <c r="F20" s="9" t="s">
        <v>734</v>
      </c>
      <c r="G20" s="18">
        <v>1</v>
      </c>
      <c r="H20" s="18">
        <v>1</v>
      </c>
      <c r="I20" s="18"/>
      <c r="J20" s="18">
        <v>2</v>
      </c>
      <c r="K20" s="9" t="s">
        <v>734</v>
      </c>
      <c r="L20" s="18">
        <v>64.489999999999995</v>
      </c>
      <c r="M20" s="18">
        <v>64.489999999999995</v>
      </c>
      <c r="N20" s="18"/>
      <c r="O20" s="18">
        <v>128.97999999999999</v>
      </c>
      <c r="P20" s="9" t="s">
        <v>734</v>
      </c>
      <c r="Q20" s="18">
        <v>12.29</v>
      </c>
      <c r="R20" s="18">
        <v>12.3</v>
      </c>
      <c r="S20" s="18"/>
      <c r="T20" s="18">
        <v>24.59</v>
      </c>
      <c r="U20" s="9" t="s">
        <v>734</v>
      </c>
      <c r="V20" s="18">
        <v>8.51</v>
      </c>
      <c r="W20" s="18">
        <v>8.64</v>
      </c>
      <c r="X20" s="18"/>
      <c r="Y20" s="18">
        <v>17.149999999999999</v>
      </c>
      <c r="Z20" s="9" t="s">
        <v>734</v>
      </c>
      <c r="AA20" s="10">
        <v>8837</v>
      </c>
      <c r="AB20" s="10">
        <v>8939</v>
      </c>
      <c r="AC20" s="10"/>
      <c r="AD20" s="10">
        <v>17776</v>
      </c>
    </row>
    <row r="21" spans="1:30" x14ac:dyDescent="0.25">
      <c r="A21" s="9" t="s">
        <v>747</v>
      </c>
      <c r="B21" s="18">
        <v>76.11</v>
      </c>
      <c r="C21" s="18">
        <v>76.5</v>
      </c>
      <c r="D21" s="18"/>
      <c r="E21" s="18">
        <v>152.61000000000001</v>
      </c>
      <c r="F21" s="9" t="s">
        <v>747</v>
      </c>
      <c r="G21" s="18">
        <v>1</v>
      </c>
      <c r="H21" s="18">
        <v>1</v>
      </c>
      <c r="I21" s="18"/>
      <c r="J21" s="18">
        <v>2</v>
      </c>
      <c r="K21" s="9" t="s">
        <v>747</v>
      </c>
      <c r="L21" s="18">
        <v>70.16</v>
      </c>
      <c r="M21" s="18">
        <v>70.239999999999995</v>
      </c>
      <c r="N21" s="18"/>
      <c r="O21" s="18">
        <v>140.39999999999998</v>
      </c>
      <c r="P21" s="9" t="s">
        <v>747</v>
      </c>
      <c r="Q21" s="18">
        <v>12.51</v>
      </c>
      <c r="R21" s="18">
        <v>12.59</v>
      </c>
      <c r="S21" s="18"/>
      <c r="T21" s="18">
        <v>25.1</v>
      </c>
      <c r="U21" s="9" t="s">
        <v>747</v>
      </c>
      <c r="V21" s="18">
        <v>9.3000000000000007</v>
      </c>
      <c r="W21" s="18">
        <v>9.56</v>
      </c>
      <c r="X21" s="18"/>
      <c r="Y21" s="18">
        <v>18.86</v>
      </c>
      <c r="Z21" s="9" t="s">
        <v>747</v>
      </c>
      <c r="AA21" s="10">
        <v>8505</v>
      </c>
      <c r="AB21" s="10">
        <v>8558</v>
      </c>
      <c r="AC21" s="10"/>
      <c r="AD21" s="10">
        <v>17063</v>
      </c>
    </row>
    <row r="22" spans="1:30" x14ac:dyDescent="0.25">
      <c r="A22" s="9" t="s">
        <v>694</v>
      </c>
      <c r="B22" s="18">
        <v>1056.9000000000001</v>
      </c>
      <c r="C22" s="18">
        <v>1062.77</v>
      </c>
      <c r="D22" s="18"/>
      <c r="E22" s="18">
        <v>2119.67</v>
      </c>
      <c r="F22" s="9" t="s">
        <v>694</v>
      </c>
      <c r="G22" s="18">
        <v>15</v>
      </c>
      <c r="H22" s="18">
        <v>15</v>
      </c>
      <c r="I22" s="18"/>
      <c r="J22" s="18">
        <v>30</v>
      </c>
      <c r="K22" s="9" t="s">
        <v>694</v>
      </c>
      <c r="L22" s="18">
        <v>1048.26</v>
      </c>
      <c r="M22" s="18">
        <v>1049.3400000000001</v>
      </c>
      <c r="N22" s="18"/>
      <c r="O22" s="18">
        <v>2097.6000000000004</v>
      </c>
      <c r="P22" s="9" t="s">
        <v>694</v>
      </c>
      <c r="Q22" s="18">
        <v>189.35</v>
      </c>
      <c r="R22" s="18">
        <v>190.98</v>
      </c>
      <c r="S22" s="18"/>
      <c r="T22" s="18">
        <v>380.32999999999993</v>
      </c>
      <c r="U22" s="9" t="s">
        <v>694</v>
      </c>
      <c r="V22" s="18">
        <v>112.4</v>
      </c>
      <c r="W22" s="18">
        <v>113.83999999999999</v>
      </c>
      <c r="X22" s="18"/>
      <c r="Y22" s="18">
        <v>226.24</v>
      </c>
      <c r="Z22" s="9" t="s">
        <v>694</v>
      </c>
      <c r="AA22" s="10">
        <v>159294</v>
      </c>
      <c r="AB22" s="10">
        <v>160600</v>
      </c>
      <c r="AC22" s="10"/>
      <c r="AD22" s="10">
        <v>319894</v>
      </c>
    </row>
  </sheetData>
  <pageMargins left="0.7" right="0.7" top="0.75" bottom="0.75" header="0.3" footer="0.3"/>
  <pageSetup paperSize="9" orientation="portrait" r:id="rId7"/>
  <extLst>
    <ext xmlns:x14="http://schemas.microsoft.com/office/spreadsheetml/2009/9/main" uri="{05C60535-1F16-4fd2-B633-F4F36F0B64E0}">
      <x14:sparklineGroups xmlns:xm="http://schemas.microsoft.com/office/excel/2006/main">
        <x14:sparklineGroup displayEmptyCellsAs="gap" high="1" xr2:uid="{076712A3-DC36-4225-A36E-F1C72DAAF089}">
          <x14:colorSeries rgb="FF323232"/>
          <x14:colorNegative rgb="FFD00000"/>
          <x14:colorAxis rgb="FF000000"/>
          <x14:colorMarkers rgb="FFD00000"/>
          <x14:colorFirst rgb="FFD00000"/>
          <x14:colorLast rgb="FFD00000"/>
          <x14:colorHigh rgb="FFD00000"/>
          <x14:colorLow rgb="FFD00000"/>
          <x14:sparklines>
            <x14:sparkline>
              <xm:f>IPM!B2:C2</xm:f>
              <xm:sqref>E1</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8B69-5187-4BB5-8A69-57A5E06CD75E}">
  <dimension ref="A1:L20"/>
  <sheetViews>
    <sheetView topLeftCell="E1" workbookViewId="0">
      <selection activeCell="L1" sqref="L1"/>
    </sheetView>
  </sheetViews>
  <sheetFormatPr defaultRowHeight="15" x14ac:dyDescent="0.25"/>
  <cols>
    <col min="1" max="1" width="27.140625" bestFit="1" customWidth="1"/>
    <col min="2" max="2" width="16.28515625" bestFit="1" customWidth="1"/>
    <col min="3" max="3" width="8" bestFit="1" customWidth="1"/>
    <col min="4" max="4" width="5" bestFit="1" customWidth="1"/>
    <col min="5" max="5" width="11.28515625" bestFit="1" customWidth="1"/>
    <col min="6" max="6" width="27.140625" bestFit="1" customWidth="1"/>
    <col min="7" max="7" width="16.28515625" bestFit="1" customWidth="1"/>
    <col min="8" max="8" width="7" bestFit="1" customWidth="1"/>
    <col min="9" max="9" width="5" bestFit="1" customWidth="1"/>
    <col min="10" max="10" width="11.28515625" bestFit="1" customWidth="1"/>
    <col min="12" max="12" width="14.140625" bestFit="1" customWidth="1"/>
    <col min="13" max="13" width="16.28515625" bestFit="1" customWidth="1"/>
    <col min="14" max="14" width="5" bestFit="1" customWidth="1"/>
    <col min="15" max="15" width="11.28515625" bestFit="1" customWidth="1"/>
  </cols>
  <sheetData>
    <row r="1" spans="1:12" x14ac:dyDescent="0.25">
      <c r="L1" t="str">
        <f>L4</f>
        <v>Sulawesi Utara</v>
      </c>
    </row>
    <row r="3" spans="1:12" x14ac:dyDescent="0.25">
      <c r="A3" s="8" t="s">
        <v>712</v>
      </c>
      <c r="B3" s="8" t="s">
        <v>709</v>
      </c>
      <c r="F3" s="8" t="s">
        <v>711</v>
      </c>
      <c r="G3" s="8" t="s">
        <v>709</v>
      </c>
      <c r="L3" s="8" t="s">
        <v>693</v>
      </c>
    </row>
    <row r="4" spans="1:12" x14ac:dyDescent="0.25">
      <c r="A4" s="8" t="s">
        <v>693</v>
      </c>
      <c r="B4">
        <v>2020</v>
      </c>
      <c r="C4">
        <v>2021</v>
      </c>
      <c r="D4">
        <v>2022</v>
      </c>
      <c r="E4" t="s">
        <v>694</v>
      </c>
      <c r="F4" s="8" t="s">
        <v>693</v>
      </c>
      <c r="G4">
        <v>2020</v>
      </c>
      <c r="H4">
        <v>2021</v>
      </c>
      <c r="I4">
        <v>2022</v>
      </c>
      <c r="J4" t="s">
        <v>694</v>
      </c>
      <c r="L4" s="9" t="s">
        <v>746</v>
      </c>
    </row>
    <row r="5" spans="1:12" x14ac:dyDescent="0.25">
      <c r="A5" s="9" t="s">
        <v>725</v>
      </c>
      <c r="B5" s="12">
        <v>64.010000000000005</v>
      </c>
      <c r="C5" s="12">
        <v>62.06</v>
      </c>
      <c r="D5" s="12"/>
      <c r="E5" s="12">
        <v>126.07000000000001</v>
      </c>
      <c r="F5" s="9" t="s">
        <v>725</v>
      </c>
      <c r="G5" s="12">
        <v>4.87</v>
      </c>
      <c r="H5" s="12">
        <v>4.8499999999999996</v>
      </c>
      <c r="I5" s="12"/>
      <c r="J5" s="12">
        <v>9.7199999999999989</v>
      </c>
    </row>
    <row r="6" spans="1:12" x14ac:dyDescent="0.25">
      <c r="A6" s="9" t="s">
        <v>726</v>
      </c>
      <c r="B6" s="12">
        <v>62.34</v>
      </c>
      <c r="C6" s="12">
        <v>59.41</v>
      </c>
      <c r="D6" s="12"/>
      <c r="E6" s="12">
        <v>121.75</v>
      </c>
      <c r="F6" s="9" t="s">
        <v>726</v>
      </c>
      <c r="G6" s="12">
        <v>6.3</v>
      </c>
      <c r="H6" s="12">
        <v>6.14</v>
      </c>
      <c r="I6" s="12"/>
      <c r="J6" s="12">
        <v>12.44</v>
      </c>
    </row>
    <row r="7" spans="1:12" x14ac:dyDescent="0.25">
      <c r="A7" s="9" t="s">
        <v>727</v>
      </c>
      <c r="B7" s="12">
        <v>64.56</v>
      </c>
      <c r="C7" s="12">
        <v>63.6</v>
      </c>
      <c r="D7" s="12"/>
      <c r="E7" s="12">
        <v>128.16</v>
      </c>
      <c r="F7" s="9" t="s">
        <v>727</v>
      </c>
      <c r="G7" s="12">
        <v>4.91</v>
      </c>
      <c r="H7" s="12">
        <v>4.72</v>
      </c>
      <c r="I7" s="12"/>
      <c r="J7" s="12">
        <v>9.629999999999999</v>
      </c>
    </row>
    <row r="8" spans="1:12" x14ac:dyDescent="0.25">
      <c r="A8" s="9" t="s">
        <v>394</v>
      </c>
      <c r="B8" s="12">
        <v>61.73</v>
      </c>
      <c r="C8" s="12">
        <v>62.22</v>
      </c>
      <c r="D8" s="12"/>
      <c r="E8" s="12">
        <v>123.94999999999999</v>
      </c>
      <c r="F8" s="9" t="s">
        <v>394</v>
      </c>
      <c r="G8" s="12">
        <v>10.23</v>
      </c>
      <c r="H8" s="12">
        <v>9.9600000000000009</v>
      </c>
      <c r="I8" s="12"/>
      <c r="J8" s="12">
        <v>20.190000000000001</v>
      </c>
    </row>
    <row r="9" spans="1:12" x14ac:dyDescent="0.25">
      <c r="A9" s="9" t="s">
        <v>395</v>
      </c>
      <c r="B9" s="12">
        <v>58.63</v>
      </c>
      <c r="C9" s="12">
        <v>59.08</v>
      </c>
      <c r="D9" s="12"/>
      <c r="E9" s="12">
        <v>117.71000000000001</v>
      </c>
      <c r="F9" s="9" t="s">
        <v>395</v>
      </c>
      <c r="G9" s="12">
        <v>13.88</v>
      </c>
      <c r="H9" s="12">
        <v>12.17</v>
      </c>
      <c r="I9" s="12"/>
      <c r="J9" s="12">
        <v>26.05</v>
      </c>
    </row>
    <row r="10" spans="1:12" x14ac:dyDescent="0.25">
      <c r="A10" s="9" t="s">
        <v>728</v>
      </c>
      <c r="B10" s="12">
        <v>67.09</v>
      </c>
      <c r="C10" s="12">
        <v>63.04</v>
      </c>
      <c r="D10" s="12"/>
      <c r="E10" s="12">
        <v>130.13</v>
      </c>
      <c r="F10" s="9" t="s">
        <v>728</v>
      </c>
      <c r="G10" s="12">
        <v>5.01</v>
      </c>
      <c r="H10" s="12">
        <v>4.9000000000000004</v>
      </c>
      <c r="I10" s="12"/>
      <c r="J10" s="12">
        <v>9.91</v>
      </c>
    </row>
    <row r="11" spans="1:12" x14ac:dyDescent="0.25">
      <c r="A11" s="9" t="s">
        <v>398</v>
      </c>
      <c r="B11" s="12">
        <v>59.59</v>
      </c>
      <c r="C11" s="12">
        <v>57.9</v>
      </c>
      <c r="D11" s="12"/>
      <c r="E11" s="12">
        <v>117.49000000000001</v>
      </c>
      <c r="F11" s="9" t="s">
        <v>398</v>
      </c>
      <c r="G11" s="12">
        <v>8.99</v>
      </c>
      <c r="H11" s="12">
        <v>8.84</v>
      </c>
      <c r="I11" s="12"/>
      <c r="J11" s="12">
        <v>17.829999999999998</v>
      </c>
    </row>
    <row r="12" spans="1:12" x14ac:dyDescent="0.25">
      <c r="A12" s="9" t="s">
        <v>729</v>
      </c>
      <c r="B12" s="12">
        <v>61.64</v>
      </c>
      <c r="C12" s="12">
        <v>61.99</v>
      </c>
      <c r="D12" s="12"/>
      <c r="E12" s="12">
        <v>123.63</v>
      </c>
      <c r="F12" s="9" t="s">
        <v>729</v>
      </c>
      <c r="G12" s="12">
        <v>7.88</v>
      </c>
      <c r="H12" s="12">
        <v>8.1199999999999992</v>
      </c>
      <c r="I12" s="12"/>
      <c r="J12" s="12">
        <v>16</v>
      </c>
    </row>
    <row r="13" spans="1:12" x14ac:dyDescent="0.25">
      <c r="A13" s="9" t="s">
        <v>730</v>
      </c>
      <c r="B13" s="12">
        <v>65.14</v>
      </c>
      <c r="C13" s="12">
        <v>63.09</v>
      </c>
      <c r="D13" s="12"/>
      <c r="E13" s="12">
        <v>128.23000000000002</v>
      </c>
      <c r="F13" s="9" t="s">
        <v>730</v>
      </c>
      <c r="G13" s="12">
        <v>3.31</v>
      </c>
      <c r="H13" s="12">
        <v>3.39</v>
      </c>
      <c r="I13" s="12"/>
      <c r="J13" s="12">
        <v>6.7</v>
      </c>
    </row>
    <row r="14" spans="1:12" x14ac:dyDescent="0.25">
      <c r="A14" s="9" t="s">
        <v>401</v>
      </c>
      <c r="B14" s="12">
        <v>66.48</v>
      </c>
      <c r="C14" s="12">
        <v>64.77</v>
      </c>
      <c r="D14" s="12"/>
      <c r="E14" s="12">
        <v>131.25</v>
      </c>
      <c r="F14" s="9" t="s">
        <v>401</v>
      </c>
      <c r="G14" s="12">
        <v>7.44</v>
      </c>
      <c r="H14" s="12">
        <v>7.32</v>
      </c>
      <c r="I14" s="12"/>
      <c r="J14" s="12">
        <v>14.760000000000002</v>
      </c>
    </row>
    <row r="15" spans="1:12" x14ac:dyDescent="0.25">
      <c r="A15" s="9" t="s">
        <v>731</v>
      </c>
      <c r="B15" s="12">
        <v>64.75</v>
      </c>
      <c r="C15" s="12">
        <v>64.430000000000007</v>
      </c>
      <c r="D15" s="12"/>
      <c r="E15" s="12">
        <v>129.18</v>
      </c>
      <c r="F15" s="9" t="s">
        <v>731</v>
      </c>
      <c r="G15" s="12">
        <v>5.48</v>
      </c>
      <c r="H15" s="12">
        <v>5.23</v>
      </c>
      <c r="I15" s="12"/>
      <c r="J15" s="12">
        <v>10.71</v>
      </c>
    </row>
    <row r="16" spans="1:12" x14ac:dyDescent="0.25">
      <c r="A16" s="9" t="s">
        <v>732</v>
      </c>
      <c r="B16" s="12">
        <v>64.34</v>
      </c>
      <c r="C16" s="12">
        <v>64.87</v>
      </c>
      <c r="D16" s="12"/>
      <c r="E16" s="12">
        <v>129.21</v>
      </c>
      <c r="F16" s="9" t="s">
        <v>732</v>
      </c>
      <c r="G16" s="12">
        <v>3.31</v>
      </c>
      <c r="H16" s="12">
        <v>3.39</v>
      </c>
      <c r="I16" s="12"/>
      <c r="J16" s="12">
        <v>6.7</v>
      </c>
    </row>
    <row r="17" spans="1:10" x14ac:dyDescent="0.25">
      <c r="A17" s="9" t="s">
        <v>733</v>
      </c>
      <c r="B17" s="12">
        <v>66.94</v>
      </c>
      <c r="C17" s="12">
        <v>65.069999999999993</v>
      </c>
      <c r="D17" s="12"/>
      <c r="E17" s="12">
        <v>132.01</v>
      </c>
      <c r="F17" s="9" t="s">
        <v>733</v>
      </c>
      <c r="G17" s="12">
        <v>6.13</v>
      </c>
      <c r="H17" s="12">
        <v>5.99</v>
      </c>
      <c r="I17" s="12"/>
      <c r="J17" s="12">
        <v>12.120000000000001</v>
      </c>
    </row>
    <row r="18" spans="1:10" x14ac:dyDescent="0.25">
      <c r="A18" s="9" t="s">
        <v>734</v>
      </c>
      <c r="B18" s="12">
        <v>63.51</v>
      </c>
      <c r="C18" s="12">
        <v>59.05</v>
      </c>
      <c r="D18" s="12"/>
      <c r="E18" s="12">
        <v>122.56</v>
      </c>
      <c r="F18" s="9" t="s">
        <v>734</v>
      </c>
      <c r="G18" s="12">
        <v>4.3899999999999997</v>
      </c>
      <c r="H18" s="12">
        <v>4.5999999999999996</v>
      </c>
      <c r="I18" s="12"/>
      <c r="J18" s="12">
        <v>8.9899999999999984</v>
      </c>
    </row>
    <row r="19" spans="1:10" x14ac:dyDescent="0.25">
      <c r="A19" s="9" t="s">
        <v>747</v>
      </c>
      <c r="B19" s="12">
        <v>80.97</v>
      </c>
      <c r="C19" s="12">
        <v>79.19</v>
      </c>
      <c r="D19" s="12"/>
      <c r="E19" s="12">
        <v>160.16</v>
      </c>
      <c r="F19" s="9" t="s">
        <v>747</v>
      </c>
      <c r="G19" s="12">
        <v>2.64</v>
      </c>
      <c r="H19" s="12">
        <v>2.2999999999999998</v>
      </c>
      <c r="I19" s="12"/>
      <c r="J19" s="12">
        <v>4.9399999999999995</v>
      </c>
    </row>
    <row r="20" spans="1:10" x14ac:dyDescent="0.25">
      <c r="A20" s="9" t="s">
        <v>694</v>
      </c>
      <c r="B20" s="12">
        <v>971.72</v>
      </c>
      <c r="C20" s="12">
        <v>949.77</v>
      </c>
      <c r="D20" s="12"/>
      <c r="E20" s="12">
        <v>1921.49</v>
      </c>
      <c r="F20" s="9" t="s">
        <v>694</v>
      </c>
      <c r="G20" s="12">
        <v>94.77</v>
      </c>
      <c r="H20" s="12">
        <v>91.919999999999987</v>
      </c>
      <c r="I20" s="12"/>
      <c r="J20" s="12">
        <v>186.69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D99A-3432-4EA5-85EA-AF80C69E5F74}">
  <dimension ref="A1:O21"/>
  <sheetViews>
    <sheetView workbookViewId="0">
      <selection activeCell="F1" sqref="F1:H2"/>
    </sheetView>
  </sheetViews>
  <sheetFormatPr defaultRowHeight="15" x14ac:dyDescent="0.25"/>
  <cols>
    <col min="1" max="1" width="33.28515625" bestFit="1" customWidth="1"/>
    <col min="2" max="2" width="16.28515625" bestFit="1" customWidth="1"/>
    <col min="3" max="3" width="7" bestFit="1" customWidth="1"/>
    <col min="4" max="4" width="5" bestFit="1" customWidth="1"/>
    <col min="5" max="5" width="11.28515625" bestFit="1" customWidth="1"/>
    <col min="6" max="6" width="27.140625" bestFit="1" customWidth="1"/>
    <col min="7" max="7" width="16.28515625" bestFit="1" customWidth="1"/>
    <col min="8" max="8" width="12" bestFit="1" customWidth="1"/>
    <col min="9" max="9" width="5" bestFit="1" customWidth="1"/>
    <col min="10" max="10" width="12" bestFit="1" customWidth="1"/>
    <col min="11" max="11" width="34.85546875" bestFit="1" customWidth="1"/>
    <col min="12" max="12" width="16.28515625" bestFit="1" customWidth="1"/>
    <col min="13" max="14" width="5" bestFit="1" customWidth="1"/>
    <col min="15" max="15" width="11.28515625" bestFit="1" customWidth="1"/>
  </cols>
  <sheetData>
    <row r="1" spans="1:15" x14ac:dyDescent="0.25">
      <c r="B1" s="19">
        <v>2020</v>
      </c>
      <c r="C1" s="19">
        <v>2021</v>
      </c>
      <c r="G1" s="19">
        <v>2020</v>
      </c>
      <c r="H1" s="19">
        <v>2021</v>
      </c>
    </row>
    <row r="2" spans="1:15" x14ac:dyDescent="0.25">
      <c r="A2" t="s">
        <v>760</v>
      </c>
      <c r="B2" s="13">
        <f>GETPIVOTDATA("Jml. Pend. Miskin (juta jiwa)",$A$4,"Tahun",2020)/GETPIVOTDATA("Jml. Pend. Miskin (juta jiwa)",$K$4,"Tahun",2020)</f>
        <v>12.826000000000001</v>
      </c>
      <c r="C2" s="13">
        <f>GETPIVOTDATA("Jml. Pend. Miskin (juta jiwa)",$A$4,"Tahun",2021)/GETPIVOTDATA("Jml. Pend. Miskin (juta jiwa)",$K$4,"Tahun",2021)</f>
        <v>13.090000000000002</v>
      </c>
      <c r="F2" t="s">
        <v>761</v>
      </c>
      <c r="G2" s="13">
        <f>GETPIVOTDATA("% Pend. Miskin",$F$7,"Tahun",2020)</f>
        <v>8.1953333333333322</v>
      </c>
      <c r="H2" s="13">
        <f>GETPIVOTDATA("% Pend. Miskin",$F$7,"Tahun",2021)</f>
        <v>8.2793333333333319</v>
      </c>
    </row>
    <row r="3" spans="1:15" x14ac:dyDescent="0.25">
      <c r="B3" s="13"/>
      <c r="C3" s="13"/>
      <c r="G3" s="13"/>
      <c r="H3" s="13"/>
    </row>
    <row r="4" spans="1:15" x14ac:dyDescent="0.25">
      <c r="A4" s="8" t="s">
        <v>720</v>
      </c>
      <c r="B4" s="8" t="s">
        <v>709</v>
      </c>
      <c r="F4" s="8" t="s">
        <v>758</v>
      </c>
      <c r="G4" s="8" t="s">
        <v>709</v>
      </c>
      <c r="K4" s="8" t="s">
        <v>759</v>
      </c>
      <c r="L4" s="8" t="s">
        <v>709</v>
      </c>
    </row>
    <row r="5" spans="1:15" x14ac:dyDescent="0.25">
      <c r="A5" s="8" t="s">
        <v>693</v>
      </c>
      <c r="B5">
        <v>2020</v>
      </c>
      <c r="C5">
        <v>2021</v>
      </c>
      <c r="D5">
        <v>2022</v>
      </c>
      <c r="E5" t="s">
        <v>694</v>
      </c>
      <c r="F5" s="8" t="s">
        <v>693</v>
      </c>
      <c r="G5">
        <v>2020</v>
      </c>
      <c r="H5">
        <v>2021</v>
      </c>
      <c r="I5">
        <v>2022</v>
      </c>
      <c r="J5" t="s">
        <v>694</v>
      </c>
      <c r="K5" s="8" t="s">
        <v>693</v>
      </c>
      <c r="L5">
        <v>2020</v>
      </c>
      <c r="M5">
        <v>2021</v>
      </c>
      <c r="N5">
        <v>2022</v>
      </c>
      <c r="O5" t="s">
        <v>694</v>
      </c>
    </row>
    <row r="6" spans="1:15" x14ac:dyDescent="0.25">
      <c r="A6" s="9" t="s">
        <v>725</v>
      </c>
      <c r="B6" s="18">
        <v>18.07</v>
      </c>
      <c r="C6" s="18">
        <v>19.079999999999998</v>
      </c>
      <c r="D6" s="18"/>
      <c r="E6" s="18">
        <v>37.15</v>
      </c>
      <c r="F6" s="9" t="s">
        <v>725</v>
      </c>
      <c r="G6" s="18">
        <v>7.27</v>
      </c>
      <c r="H6" s="18">
        <v>7.58</v>
      </c>
      <c r="I6" s="18"/>
      <c r="J6" s="18">
        <v>7.4249999999999998</v>
      </c>
      <c r="K6" s="9" t="s">
        <v>725</v>
      </c>
      <c r="L6" s="18">
        <v>1</v>
      </c>
      <c r="M6" s="18">
        <v>1</v>
      </c>
      <c r="N6" s="18"/>
      <c r="O6" s="18">
        <v>2</v>
      </c>
    </row>
    <row r="7" spans="1:15" x14ac:dyDescent="0.25">
      <c r="A7" s="9" t="s">
        <v>726</v>
      </c>
      <c r="B7" s="18">
        <v>24.95</v>
      </c>
      <c r="C7" s="18">
        <v>26.3</v>
      </c>
      <c r="D7" s="18"/>
      <c r="E7" s="18">
        <v>51.25</v>
      </c>
      <c r="F7" s="9" t="s">
        <v>726</v>
      </c>
      <c r="G7" s="18">
        <v>7.3</v>
      </c>
      <c r="H7" s="18">
        <v>7.67</v>
      </c>
      <c r="I7" s="18"/>
      <c r="J7" s="18">
        <v>7.4849999999999994</v>
      </c>
      <c r="K7" s="9" t="s">
        <v>726</v>
      </c>
      <c r="L7" s="18">
        <v>1</v>
      </c>
      <c r="M7" s="18">
        <v>1</v>
      </c>
      <c r="N7" s="18"/>
      <c r="O7" s="18">
        <v>2</v>
      </c>
    </row>
    <row r="8" spans="1:15" x14ac:dyDescent="0.25">
      <c r="A8" s="9" t="s">
        <v>727</v>
      </c>
      <c r="B8" s="18">
        <v>14.64</v>
      </c>
      <c r="C8" s="18">
        <v>14.55</v>
      </c>
      <c r="D8" s="18"/>
      <c r="E8" s="18">
        <v>29.19</v>
      </c>
      <c r="F8" s="9" t="s">
        <v>727</v>
      </c>
      <c r="G8" s="18">
        <v>11.14</v>
      </c>
      <c r="H8" s="18">
        <v>11.02</v>
      </c>
      <c r="I8" s="18"/>
      <c r="J8" s="18">
        <v>11.08</v>
      </c>
      <c r="K8" s="9" t="s">
        <v>727</v>
      </c>
      <c r="L8" s="18">
        <v>1</v>
      </c>
      <c r="M8" s="18">
        <v>1</v>
      </c>
      <c r="N8" s="18"/>
      <c r="O8" s="18">
        <v>2</v>
      </c>
    </row>
    <row r="9" spans="1:15" x14ac:dyDescent="0.25">
      <c r="A9" s="9" t="s">
        <v>394</v>
      </c>
      <c r="B9" s="18">
        <v>8.84</v>
      </c>
      <c r="C9" s="18">
        <v>8.3699999999999992</v>
      </c>
      <c r="D9" s="18"/>
      <c r="E9" s="18">
        <v>17.21</v>
      </c>
      <c r="F9" s="9" t="s">
        <v>394</v>
      </c>
      <c r="G9" s="18">
        <v>6.41</v>
      </c>
      <c r="H9" s="18">
        <v>6.43</v>
      </c>
      <c r="I9" s="18"/>
      <c r="J9" s="18">
        <v>6.42</v>
      </c>
      <c r="K9" s="9" t="s">
        <v>394</v>
      </c>
      <c r="L9" s="18">
        <v>1</v>
      </c>
      <c r="M9" s="18">
        <v>1</v>
      </c>
      <c r="N9" s="18"/>
      <c r="O9" s="18">
        <v>2</v>
      </c>
    </row>
    <row r="10" spans="1:15" x14ac:dyDescent="0.25">
      <c r="A10" s="9" t="s">
        <v>395</v>
      </c>
      <c r="B10" s="18">
        <v>19.38</v>
      </c>
      <c r="C10" s="18">
        <v>19.77</v>
      </c>
      <c r="D10" s="18"/>
      <c r="E10" s="18">
        <v>39.15</v>
      </c>
      <c r="F10" s="9" t="s">
        <v>395</v>
      </c>
      <c r="G10" s="18">
        <v>5.86</v>
      </c>
      <c r="H10" s="18">
        <v>6.19</v>
      </c>
      <c r="I10" s="18"/>
      <c r="J10" s="18">
        <v>6.0250000000000004</v>
      </c>
      <c r="K10" s="9" t="s">
        <v>395</v>
      </c>
      <c r="L10" s="18">
        <v>1</v>
      </c>
      <c r="M10" s="18">
        <v>1</v>
      </c>
      <c r="N10" s="18"/>
      <c r="O10" s="18">
        <v>2</v>
      </c>
    </row>
    <row r="11" spans="1:15" x14ac:dyDescent="0.25">
      <c r="A11" s="9" t="s">
        <v>728</v>
      </c>
      <c r="B11" s="18">
        <v>6.82</v>
      </c>
      <c r="C11" s="18">
        <v>6.53</v>
      </c>
      <c r="D11" s="18"/>
      <c r="E11" s="18">
        <v>13.350000000000001</v>
      </c>
      <c r="F11" s="9" t="s">
        <v>728</v>
      </c>
      <c r="G11" s="18">
        <v>9.14</v>
      </c>
      <c r="H11" s="18">
        <v>9.3699999999999992</v>
      </c>
      <c r="I11" s="18"/>
      <c r="J11" s="18">
        <v>9.254999999999999</v>
      </c>
      <c r="K11" s="9" t="s">
        <v>728</v>
      </c>
      <c r="L11" s="18">
        <v>1</v>
      </c>
      <c r="M11" s="18">
        <v>1</v>
      </c>
      <c r="N11" s="18"/>
      <c r="O11" s="18">
        <v>2</v>
      </c>
    </row>
    <row r="12" spans="1:15" x14ac:dyDescent="0.25">
      <c r="A12" s="9" t="s">
        <v>398</v>
      </c>
      <c r="B12" s="18">
        <v>5.95</v>
      </c>
      <c r="C12" s="18">
        <v>6</v>
      </c>
      <c r="D12" s="18"/>
      <c r="E12" s="18">
        <v>11.95</v>
      </c>
      <c r="F12" s="9" t="s">
        <v>398</v>
      </c>
      <c r="G12" s="18">
        <v>5.6</v>
      </c>
      <c r="H12" s="18">
        <v>5.69</v>
      </c>
      <c r="I12" s="18"/>
      <c r="J12" s="18">
        <v>5.6449999999999996</v>
      </c>
      <c r="K12" s="9" t="s">
        <v>398</v>
      </c>
      <c r="L12" s="18">
        <v>1</v>
      </c>
      <c r="M12" s="18">
        <v>1</v>
      </c>
      <c r="N12" s="18"/>
      <c r="O12" s="18">
        <v>2</v>
      </c>
    </row>
    <row r="13" spans="1:15" x14ac:dyDescent="0.25">
      <c r="A13" s="9" t="s">
        <v>729</v>
      </c>
      <c r="B13" s="18">
        <v>13.73</v>
      </c>
      <c r="C13" s="18">
        <v>13.31</v>
      </c>
      <c r="D13" s="18"/>
      <c r="E13" s="18">
        <v>27.04</v>
      </c>
      <c r="F13" s="9" t="s">
        <v>729</v>
      </c>
      <c r="G13" s="18">
        <v>7</v>
      </c>
      <c r="H13" s="18">
        <v>7.11</v>
      </c>
      <c r="I13" s="18"/>
      <c r="J13" s="18">
        <v>7.0549999999999997</v>
      </c>
      <c r="K13" s="9" t="s">
        <v>729</v>
      </c>
      <c r="L13" s="18">
        <v>1</v>
      </c>
      <c r="M13" s="18">
        <v>1</v>
      </c>
      <c r="N13" s="18"/>
      <c r="O13" s="18">
        <v>2</v>
      </c>
    </row>
    <row r="14" spans="1:15" x14ac:dyDescent="0.25">
      <c r="A14" s="9" t="s">
        <v>730</v>
      </c>
      <c r="B14" s="18">
        <v>8.5299999999999994</v>
      </c>
      <c r="C14" s="18">
        <v>8.6300000000000008</v>
      </c>
      <c r="D14" s="18"/>
      <c r="E14" s="18">
        <v>17.16</v>
      </c>
      <c r="F14" s="9" t="s">
        <v>730</v>
      </c>
      <c r="G14" s="18">
        <v>8.94</v>
      </c>
      <c r="H14" s="18">
        <v>8.94</v>
      </c>
      <c r="I14" s="18"/>
      <c r="J14" s="18">
        <v>8.94</v>
      </c>
      <c r="K14" s="9" t="s">
        <v>730</v>
      </c>
      <c r="L14" s="18">
        <v>1</v>
      </c>
      <c r="M14" s="18">
        <v>1</v>
      </c>
      <c r="N14" s="18"/>
      <c r="O14" s="18">
        <v>2</v>
      </c>
    </row>
    <row r="15" spans="1:15" x14ac:dyDescent="0.25">
      <c r="A15" s="9" t="s">
        <v>401</v>
      </c>
      <c r="B15" s="18">
        <v>4.3</v>
      </c>
      <c r="C15" s="18">
        <v>4.47</v>
      </c>
      <c r="D15" s="18"/>
      <c r="E15" s="18">
        <v>8.77</v>
      </c>
      <c r="F15" s="9" t="s">
        <v>401</v>
      </c>
      <c r="G15" s="18">
        <v>5.42</v>
      </c>
      <c r="H15" s="18">
        <v>5.74</v>
      </c>
      <c r="I15" s="18"/>
      <c r="J15" s="18">
        <v>5.58</v>
      </c>
      <c r="K15" s="9" t="s">
        <v>401</v>
      </c>
      <c r="L15" s="18">
        <v>1</v>
      </c>
      <c r="M15" s="18">
        <v>1</v>
      </c>
      <c r="N15" s="18"/>
      <c r="O15" s="18">
        <v>2</v>
      </c>
    </row>
    <row r="16" spans="1:15" x14ac:dyDescent="0.25">
      <c r="A16" s="9" t="s">
        <v>731</v>
      </c>
      <c r="B16" s="18">
        <v>25.55</v>
      </c>
      <c r="C16" s="18">
        <v>26.78</v>
      </c>
      <c r="D16" s="18"/>
      <c r="E16" s="18">
        <v>52.33</v>
      </c>
      <c r="F16" s="9" t="s">
        <v>731</v>
      </c>
      <c r="G16" s="18">
        <v>8.41</v>
      </c>
      <c r="H16" s="18">
        <v>8.0299999999999994</v>
      </c>
      <c r="I16" s="18"/>
      <c r="J16" s="18">
        <v>8.2199999999999989</v>
      </c>
      <c r="K16" s="9" t="s">
        <v>731</v>
      </c>
      <c r="L16" s="18">
        <v>1</v>
      </c>
      <c r="M16" s="18">
        <v>1</v>
      </c>
      <c r="N16" s="18"/>
      <c r="O16" s="18">
        <v>2</v>
      </c>
    </row>
    <row r="17" spans="1:15" x14ac:dyDescent="0.25">
      <c r="A17" s="9" t="s">
        <v>732</v>
      </c>
      <c r="B17" s="18">
        <v>14.18</v>
      </c>
      <c r="C17" s="18">
        <v>14.33</v>
      </c>
      <c r="D17" s="18"/>
      <c r="E17" s="18">
        <v>28.509999999999998</v>
      </c>
      <c r="F17" s="9" t="s">
        <v>732</v>
      </c>
      <c r="G17" s="18">
        <v>12.3</v>
      </c>
      <c r="H17" s="18">
        <v>12.47</v>
      </c>
      <c r="I17" s="18"/>
      <c r="J17" s="18">
        <v>12.385000000000002</v>
      </c>
      <c r="K17" s="9" t="s">
        <v>732</v>
      </c>
      <c r="L17" s="18">
        <v>1</v>
      </c>
      <c r="M17" s="18">
        <v>1</v>
      </c>
      <c r="N17" s="18"/>
      <c r="O17" s="18">
        <v>2</v>
      </c>
    </row>
    <row r="18" spans="1:15" x14ac:dyDescent="0.25">
      <c r="A18" s="9" t="s">
        <v>733</v>
      </c>
      <c r="B18" s="18">
        <v>6.06</v>
      </c>
      <c r="C18" s="18">
        <v>6.18</v>
      </c>
      <c r="D18" s="18"/>
      <c r="E18" s="18">
        <v>12.239999999999998</v>
      </c>
      <c r="F18" s="9" t="s">
        <v>733</v>
      </c>
      <c r="G18" s="18">
        <v>5.88</v>
      </c>
      <c r="H18" s="18">
        <v>6.1</v>
      </c>
      <c r="I18" s="18"/>
      <c r="J18" s="18">
        <v>5.99</v>
      </c>
      <c r="K18" s="9" t="s">
        <v>733</v>
      </c>
      <c r="L18" s="18">
        <v>1</v>
      </c>
      <c r="M18" s="18">
        <v>1</v>
      </c>
      <c r="N18" s="18"/>
      <c r="O18" s="18">
        <v>2</v>
      </c>
    </row>
    <row r="19" spans="1:15" x14ac:dyDescent="0.25">
      <c r="A19" s="9" t="s">
        <v>734</v>
      </c>
      <c r="B19" s="18">
        <v>7.06</v>
      </c>
      <c r="C19" s="18">
        <v>7.56</v>
      </c>
      <c r="D19" s="18"/>
      <c r="E19" s="18">
        <v>14.62</v>
      </c>
      <c r="F19" s="9" t="s">
        <v>734</v>
      </c>
      <c r="G19" s="18">
        <v>12.77</v>
      </c>
      <c r="H19" s="18">
        <v>12.85</v>
      </c>
      <c r="I19" s="18"/>
      <c r="J19" s="18">
        <v>12.809999999999999</v>
      </c>
      <c r="K19" s="9" t="s">
        <v>734</v>
      </c>
      <c r="L19" s="18">
        <v>1</v>
      </c>
      <c r="M19" s="18">
        <v>1</v>
      </c>
      <c r="N19" s="18"/>
      <c r="O19" s="18">
        <v>2</v>
      </c>
    </row>
    <row r="20" spans="1:15" x14ac:dyDescent="0.25">
      <c r="A20" s="9" t="s">
        <v>747</v>
      </c>
      <c r="B20" s="18">
        <v>14.33</v>
      </c>
      <c r="C20" s="18">
        <v>14.49</v>
      </c>
      <c r="D20" s="18"/>
      <c r="E20" s="18">
        <v>28.82</v>
      </c>
      <c r="F20" s="9" t="s">
        <v>747</v>
      </c>
      <c r="G20" s="18">
        <v>9.49</v>
      </c>
      <c r="H20" s="18">
        <v>9</v>
      </c>
      <c r="I20" s="18"/>
      <c r="J20" s="18">
        <v>9.245000000000001</v>
      </c>
      <c r="K20" s="9" t="s">
        <v>747</v>
      </c>
      <c r="L20" s="18">
        <v>1</v>
      </c>
      <c r="M20" s="18">
        <v>1</v>
      </c>
      <c r="N20" s="18"/>
      <c r="O20" s="18">
        <v>2</v>
      </c>
    </row>
    <row r="21" spans="1:15" x14ac:dyDescent="0.25">
      <c r="A21" s="9" t="s">
        <v>694</v>
      </c>
      <c r="B21" s="18">
        <v>192.39000000000001</v>
      </c>
      <c r="C21" s="18">
        <v>196.35000000000002</v>
      </c>
      <c r="D21" s="18"/>
      <c r="E21" s="18">
        <v>388.74</v>
      </c>
      <c r="F21" s="9" t="s">
        <v>694</v>
      </c>
      <c r="G21" s="18">
        <v>8.1953333333333322</v>
      </c>
      <c r="H21" s="18">
        <v>8.2793333333333319</v>
      </c>
      <c r="I21" s="18"/>
      <c r="J21" s="18">
        <v>8.2373333333333338</v>
      </c>
      <c r="K21" s="9" t="s">
        <v>694</v>
      </c>
      <c r="L21" s="18">
        <v>15</v>
      </c>
      <c r="M21" s="18">
        <v>15</v>
      </c>
      <c r="N21" s="18"/>
      <c r="O21" s="18">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3316-A8BC-4B17-9FDA-8D16936B27DA}">
  <dimension ref="A1:AB21"/>
  <sheetViews>
    <sheetView topLeftCell="O1" workbookViewId="0">
      <selection activeCell="Z2" sqref="Z2"/>
    </sheetView>
  </sheetViews>
  <sheetFormatPr defaultRowHeight="15" x14ac:dyDescent="0.25"/>
  <cols>
    <col min="1" max="1" width="27.140625" bestFit="1" customWidth="1"/>
    <col min="2" max="2" width="16.28515625" bestFit="1" customWidth="1"/>
    <col min="3" max="3" width="12" bestFit="1" customWidth="1"/>
    <col min="4" max="4" width="5" bestFit="1" customWidth="1"/>
    <col min="5" max="5" width="27.140625" bestFit="1" customWidth="1"/>
    <col min="6" max="6" width="16.28515625" bestFit="1" customWidth="1"/>
    <col min="7" max="7" width="8" bestFit="1" customWidth="1"/>
    <col min="8" max="8" width="5" bestFit="1" customWidth="1"/>
    <col min="9" max="9" width="27.140625" bestFit="1" customWidth="1"/>
    <col min="10" max="10" width="16.28515625" bestFit="1" customWidth="1"/>
    <col min="11" max="11" width="12" bestFit="1" customWidth="1"/>
    <col min="12" max="12" width="5" bestFit="1" customWidth="1"/>
    <col min="13" max="13" width="27.140625" bestFit="1" customWidth="1"/>
    <col min="14" max="14" width="16.28515625" bestFit="1" customWidth="1"/>
    <col min="15" max="15" width="12" bestFit="1" customWidth="1"/>
    <col min="16" max="16" width="5" bestFit="1" customWidth="1"/>
    <col min="17" max="17" width="27.140625" bestFit="1" customWidth="1"/>
    <col min="18" max="18" width="16.28515625" bestFit="1" customWidth="1"/>
    <col min="19" max="19" width="7" bestFit="1" customWidth="1"/>
    <col min="20" max="20" width="5" bestFit="1" customWidth="1"/>
    <col min="21" max="21" width="27.140625" bestFit="1" customWidth="1"/>
    <col min="22" max="22" width="16.28515625" bestFit="1" customWidth="1"/>
    <col min="23" max="23" width="12" bestFit="1" customWidth="1"/>
    <col min="24" max="24" width="5" bestFit="1" customWidth="1"/>
    <col min="25" max="25" width="27.140625" bestFit="1" customWidth="1"/>
    <col min="26" max="26" width="16.28515625" bestFit="1" customWidth="1"/>
    <col min="27" max="27" width="12" bestFit="1" customWidth="1"/>
    <col min="28" max="28" width="5" bestFit="1" customWidth="1"/>
  </cols>
  <sheetData>
    <row r="1" spans="1:28" x14ac:dyDescent="0.25">
      <c r="B1">
        <v>2020</v>
      </c>
      <c r="C1">
        <v>2021</v>
      </c>
      <c r="F1">
        <v>2020</v>
      </c>
      <c r="G1">
        <v>2021</v>
      </c>
      <c r="J1">
        <v>2020</v>
      </c>
      <c r="K1">
        <v>2021</v>
      </c>
      <c r="N1">
        <v>2020</v>
      </c>
      <c r="O1">
        <v>2021</v>
      </c>
      <c r="R1">
        <v>2020</v>
      </c>
      <c r="S1">
        <v>2021</v>
      </c>
      <c r="V1">
        <v>2020</v>
      </c>
      <c r="W1">
        <v>2021</v>
      </c>
      <c r="Z1">
        <v>2020</v>
      </c>
      <c r="AA1">
        <v>2021</v>
      </c>
    </row>
    <row r="2" spans="1:28" x14ac:dyDescent="0.25">
      <c r="A2" t="s">
        <v>721</v>
      </c>
      <c r="B2" s="13">
        <f>GETPIVOTDATA("APK PAUD",$A$4,"Tahun",2020)</f>
        <v>39.978666666666662</v>
      </c>
      <c r="C2" s="13">
        <f>GETPIVOTDATA("APK PAUD",$A$4,"Tahun",2021)</f>
        <v>39.431333333333335</v>
      </c>
      <c r="E2" t="s">
        <v>722</v>
      </c>
      <c r="F2" s="13">
        <f>GETPIVOTDATA("APK SD",$E$4,"Tahun",2020)</f>
        <v>103.43</v>
      </c>
      <c r="G2" s="13">
        <f>GETPIVOTDATA("APK SD",$E$4,"Tahun",2021)</f>
        <v>102.46599999999998</v>
      </c>
      <c r="I2" t="s">
        <v>723</v>
      </c>
      <c r="J2" s="13">
        <f>GETPIVOTDATA("APK SMP",$I$4,"Tahun",2020)</f>
        <v>103.94733333333333</v>
      </c>
      <c r="K2" s="13">
        <f>GETPIVOTDATA("APK SMP",$I$4,"Tahun",2021)</f>
        <v>103.47466666666668</v>
      </c>
      <c r="M2" t="s">
        <v>724</v>
      </c>
      <c r="N2" s="13">
        <f>GETPIVOTDATA("APK SMA",$M$4,"Tahun",2020)</f>
        <v>112.23866666666667</v>
      </c>
      <c r="O2" s="13">
        <f>GETPIVOTDATA("APK SMA",$M$4,"Tahun",2021)</f>
        <v>110.80066666666667</v>
      </c>
      <c r="Q2" t="s">
        <v>750</v>
      </c>
      <c r="R2" s="13">
        <f>GETPIVOTDATA("APM SD",$Q$4,"Tahun",2020)</f>
        <v>90.99733333333333</v>
      </c>
      <c r="S2" s="13">
        <f>GETPIVOTDATA("APM SD",$Q$4,"Tahun",2021)</f>
        <v>90.903999999999996</v>
      </c>
      <c r="U2" t="s">
        <v>751</v>
      </c>
      <c r="V2" s="13">
        <f>GETPIVOTDATA("APM SMP",$U$4,"Tahun",2020)</f>
        <v>71.36666666666666</v>
      </c>
      <c r="W2" s="13">
        <f>GETPIVOTDATA("APM SMP",$U$4,"Tahun",2021)</f>
        <v>69.52266666666668</v>
      </c>
      <c r="Y2" t="s">
        <v>752</v>
      </c>
      <c r="Z2" s="13">
        <f>GETPIVOTDATA("APM SMA",$Y$4,"Tahun",2020)</f>
        <v>69.760666666666665</v>
      </c>
      <c r="AA2" s="13">
        <f>GETPIVOTDATA("APM SMA",$Y$4,"Tahun",2021)</f>
        <v>67.440666666666658</v>
      </c>
    </row>
    <row r="4" spans="1:28" x14ac:dyDescent="0.25">
      <c r="A4" s="8" t="s">
        <v>762</v>
      </c>
      <c r="B4" s="8" t="s">
        <v>709</v>
      </c>
      <c r="E4" s="8" t="s">
        <v>763</v>
      </c>
      <c r="F4" s="8" t="s">
        <v>709</v>
      </c>
      <c r="I4" s="8" t="s">
        <v>764</v>
      </c>
      <c r="J4" s="8" t="s">
        <v>709</v>
      </c>
      <c r="M4" s="8" t="s">
        <v>765</v>
      </c>
      <c r="N4" s="8" t="s">
        <v>709</v>
      </c>
      <c r="Q4" s="8" t="s">
        <v>766</v>
      </c>
      <c r="R4" s="8" t="s">
        <v>709</v>
      </c>
      <c r="U4" s="8" t="s">
        <v>767</v>
      </c>
      <c r="V4" s="8" t="s">
        <v>709</v>
      </c>
      <c r="Y4" s="8" t="s">
        <v>768</v>
      </c>
      <c r="Z4" s="8" t="s">
        <v>709</v>
      </c>
    </row>
    <row r="5" spans="1:28" x14ac:dyDescent="0.25">
      <c r="A5" s="8" t="s">
        <v>693</v>
      </c>
      <c r="B5">
        <v>2020</v>
      </c>
      <c r="C5">
        <v>2021</v>
      </c>
      <c r="D5">
        <v>2022</v>
      </c>
      <c r="E5" s="8" t="s">
        <v>693</v>
      </c>
      <c r="F5">
        <v>2020</v>
      </c>
      <c r="G5">
        <v>2021</v>
      </c>
      <c r="H5">
        <v>2022</v>
      </c>
      <c r="I5" s="8" t="s">
        <v>693</v>
      </c>
      <c r="J5">
        <v>2020</v>
      </c>
      <c r="K5">
        <v>2021</v>
      </c>
      <c r="L5">
        <v>2022</v>
      </c>
      <c r="M5" s="8" t="s">
        <v>693</v>
      </c>
      <c r="N5">
        <v>2020</v>
      </c>
      <c r="O5">
        <v>2021</v>
      </c>
      <c r="P5">
        <v>2022</v>
      </c>
      <c r="Q5" s="8" t="s">
        <v>693</v>
      </c>
      <c r="R5">
        <v>2020</v>
      </c>
      <c r="S5">
        <v>2021</v>
      </c>
      <c r="T5">
        <v>2022</v>
      </c>
      <c r="U5" s="8" t="s">
        <v>693</v>
      </c>
      <c r="V5">
        <v>2020</v>
      </c>
      <c r="W5">
        <v>2021</v>
      </c>
      <c r="X5">
        <v>2022</v>
      </c>
      <c r="Y5" s="8" t="s">
        <v>693</v>
      </c>
      <c r="Z5">
        <v>2020</v>
      </c>
      <c r="AA5">
        <v>2021</v>
      </c>
      <c r="AB5">
        <v>2022</v>
      </c>
    </row>
    <row r="6" spans="1:28" x14ac:dyDescent="0.25">
      <c r="A6" s="9" t="s">
        <v>725</v>
      </c>
      <c r="B6" s="18">
        <v>28.74</v>
      </c>
      <c r="C6" s="18">
        <v>25.67</v>
      </c>
      <c r="D6" s="18"/>
      <c r="E6" s="9" t="s">
        <v>725</v>
      </c>
      <c r="F6" s="18">
        <v>105.75</v>
      </c>
      <c r="G6" s="18">
        <v>104.1</v>
      </c>
      <c r="H6" s="18"/>
      <c r="I6" s="9" t="s">
        <v>725</v>
      </c>
      <c r="J6" s="18">
        <v>104.57</v>
      </c>
      <c r="K6" s="18">
        <v>102.02</v>
      </c>
      <c r="L6" s="18"/>
      <c r="M6" s="9" t="s">
        <v>725</v>
      </c>
      <c r="N6" s="18">
        <v>120.6</v>
      </c>
      <c r="O6" s="18">
        <v>117</v>
      </c>
      <c r="P6" s="18"/>
      <c r="Q6" s="9" t="s">
        <v>725</v>
      </c>
      <c r="R6" s="18">
        <v>94.15</v>
      </c>
      <c r="S6" s="18">
        <v>93.08</v>
      </c>
      <c r="T6" s="18"/>
      <c r="U6" s="9" t="s">
        <v>725</v>
      </c>
      <c r="V6" s="18">
        <v>72.61</v>
      </c>
      <c r="W6" s="18">
        <v>69.11</v>
      </c>
      <c r="X6" s="18"/>
      <c r="Y6" s="9" t="s">
        <v>725</v>
      </c>
      <c r="Z6" s="18">
        <v>73.47</v>
      </c>
      <c r="AA6" s="18">
        <v>70.98</v>
      </c>
      <c r="AB6" s="18"/>
    </row>
    <row r="7" spans="1:28" x14ac:dyDescent="0.25">
      <c r="A7" s="9" t="s">
        <v>734</v>
      </c>
      <c r="B7" s="18">
        <v>46.48</v>
      </c>
      <c r="C7" s="18">
        <v>43.67</v>
      </c>
      <c r="D7" s="18"/>
      <c r="E7" s="9" t="s">
        <v>734</v>
      </c>
      <c r="F7" s="18">
        <v>100.65</v>
      </c>
      <c r="G7" s="18">
        <v>99.29</v>
      </c>
      <c r="H7" s="18"/>
      <c r="I7" s="9" t="s">
        <v>734</v>
      </c>
      <c r="J7" s="18">
        <v>101.8</v>
      </c>
      <c r="K7" s="18">
        <v>101.8</v>
      </c>
      <c r="L7" s="18"/>
      <c r="M7" s="9" t="s">
        <v>734</v>
      </c>
      <c r="N7" s="18">
        <v>92.2</v>
      </c>
      <c r="O7" s="18">
        <v>88.91</v>
      </c>
      <c r="P7" s="18"/>
      <c r="Q7" s="9" t="s">
        <v>734</v>
      </c>
      <c r="R7" s="18">
        <v>88.9</v>
      </c>
      <c r="S7" s="18">
        <v>87.43</v>
      </c>
      <c r="T7" s="18"/>
      <c r="U7" s="9" t="s">
        <v>734</v>
      </c>
      <c r="V7" s="18">
        <v>77.28</v>
      </c>
      <c r="W7" s="18">
        <v>73.81</v>
      </c>
      <c r="X7" s="18"/>
      <c r="Y7" s="9" t="s">
        <v>734</v>
      </c>
      <c r="Z7" s="18">
        <v>65.819999999999993</v>
      </c>
      <c r="AA7" s="18">
        <v>63.52</v>
      </c>
      <c r="AB7" s="18"/>
    </row>
    <row r="8" spans="1:28" x14ac:dyDescent="0.25">
      <c r="A8" s="9" t="s">
        <v>733</v>
      </c>
      <c r="B8" s="18">
        <v>42.64</v>
      </c>
      <c r="C8" s="18">
        <v>43.67</v>
      </c>
      <c r="D8" s="18"/>
      <c r="E8" s="9" t="s">
        <v>733</v>
      </c>
      <c r="F8" s="18">
        <v>100.86</v>
      </c>
      <c r="G8" s="18">
        <v>101.65</v>
      </c>
      <c r="H8" s="18"/>
      <c r="I8" s="9" t="s">
        <v>733</v>
      </c>
      <c r="J8" s="18">
        <v>101.88</v>
      </c>
      <c r="K8" s="18">
        <v>101.88</v>
      </c>
      <c r="L8" s="18"/>
      <c r="M8" s="9" t="s">
        <v>733</v>
      </c>
      <c r="N8" s="18">
        <v>115.18</v>
      </c>
      <c r="O8" s="18">
        <v>121.4</v>
      </c>
      <c r="P8" s="18"/>
      <c r="Q8" s="9" t="s">
        <v>733</v>
      </c>
      <c r="R8" s="18">
        <v>87.4</v>
      </c>
      <c r="S8" s="18">
        <v>89.23</v>
      </c>
      <c r="T8" s="18"/>
      <c r="U8" s="9" t="s">
        <v>733</v>
      </c>
      <c r="V8" s="18">
        <v>67.02</v>
      </c>
      <c r="W8" s="18">
        <v>65.83</v>
      </c>
      <c r="X8" s="18"/>
      <c r="Y8" s="9" t="s">
        <v>733</v>
      </c>
      <c r="Z8" s="18">
        <v>63.61</v>
      </c>
      <c r="AA8" s="18">
        <v>68.61</v>
      </c>
      <c r="AB8" s="18"/>
    </row>
    <row r="9" spans="1:28" x14ac:dyDescent="0.25">
      <c r="A9" s="9" t="s">
        <v>731</v>
      </c>
      <c r="B9" s="18">
        <v>77.349999999999994</v>
      </c>
      <c r="C9" s="18">
        <v>75.290000000000006</v>
      </c>
      <c r="D9" s="18"/>
      <c r="E9" s="9" t="s">
        <v>731</v>
      </c>
      <c r="F9" s="18">
        <v>109.09</v>
      </c>
      <c r="G9" s="18">
        <v>107.19</v>
      </c>
      <c r="H9" s="18"/>
      <c r="I9" s="9" t="s">
        <v>731</v>
      </c>
      <c r="J9" s="18">
        <v>104.59</v>
      </c>
      <c r="K9" s="18">
        <v>104.59</v>
      </c>
      <c r="L9" s="18"/>
      <c r="M9" s="9" t="s">
        <v>731</v>
      </c>
      <c r="N9" s="18">
        <v>143.62</v>
      </c>
      <c r="O9" s="18">
        <v>143.34</v>
      </c>
      <c r="P9" s="18"/>
      <c r="Q9" s="9" t="s">
        <v>731</v>
      </c>
      <c r="R9" s="18">
        <v>93.1</v>
      </c>
      <c r="S9" s="18">
        <v>92.81</v>
      </c>
      <c r="T9" s="18"/>
      <c r="U9" s="9" t="s">
        <v>731</v>
      </c>
      <c r="V9" s="18">
        <v>73.48</v>
      </c>
      <c r="W9" s="18">
        <v>69.930000000000007</v>
      </c>
      <c r="X9" s="18"/>
      <c r="Y9" s="9" t="s">
        <v>731</v>
      </c>
      <c r="Z9" s="18">
        <v>93.04</v>
      </c>
      <c r="AA9" s="18">
        <v>91.25</v>
      </c>
      <c r="AB9" s="18"/>
    </row>
    <row r="10" spans="1:28" x14ac:dyDescent="0.25">
      <c r="A10" s="9" t="s">
        <v>730</v>
      </c>
      <c r="B10" s="18">
        <v>26.71</v>
      </c>
      <c r="C10" s="18">
        <v>20.66</v>
      </c>
      <c r="D10" s="18"/>
      <c r="E10" s="9" t="s">
        <v>730</v>
      </c>
      <c r="F10" s="18">
        <v>101.97</v>
      </c>
      <c r="G10" s="18">
        <v>100.51</v>
      </c>
      <c r="H10" s="18"/>
      <c r="I10" s="9" t="s">
        <v>730</v>
      </c>
      <c r="J10" s="18">
        <v>107.07</v>
      </c>
      <c r="K10" s="18">
        <v>107.07</v>
      </c>
      <c r="L10" s="18"/>
      <c r="M10" s="9" t="s">
        <v>730</v>
      </c>
      <c r="N10" s="18">
        <v>101.85</v>
      </c>
      <c r="O10" s="18">
        <v>89.98</v>
      </c>
      <c r="P10" s="18"/>
      <c r="Q10" s="9" t="s">
        <v>730</v>
      </c>
      <c r="R10" s="18">
        <v>89.37</v>
      </c>
      <c r="S10" s="18">
        <v>89.2</v>
      </c>
      <c r="T10" s="18"/>
      <c r="U10" s="9" t="s">
        <v>730</v>
      </c>
      <c r="V10" s="18">
        <v>75.36</v>
      </c>
      <c r="W10" s="18">
        <v>75.87</v>
      </c>
      <c r="X10" s="18"/>
      <c r="Y10" s="9" t="s">
        <v>730</v>
      </c>
      <c r="Z10" s="18">
        <v>67.069999999999993</v>
      </c>
      <c r="AA10" s="18">
        <v>62.28</v>
      </c>
      <c r="AB10" s="18"/>
    </row>
    <row r="11" spans="1:28" x14ac:dyDescent="0.25">
      <c r="A11" s="9" t="s">
        <v>747</v>
      </c>
      <c r="B11" s="18">
        <v>50.84</v>
      </c>
      <c r="C11" s="18">
        <v>70.09</v>
      </c>
      <c r="D11" s="18"/>
      <c r="E11" s="9" t="s">
        <v>747</v>
      </c>
      <c r="F11" s="18">
        <v>104.38</v>
      </c>
      <c r="G11" s="18">
        <v>104.21</v>
      </c>
      <c r="H11" s="18"/>
      <c r="I11" s="9" t="s">
        <v>747</v>
      </c>
      <c r="J11" s="18">
        <v>100.27</v>
      </c>
      <c r="K11" s="18">
        <v>100.27</v>
      </c>
      <c r="L11" s="18"/>
      <c r="M11" s="9" t="s">
        <v>747</v>
      </c>
      <c r="N11" s="18">
        <v>111.35</v>
      </c>
      <c r="O11" s="18">
        <v>112.44</v>
      </c>
      <c r="P11" s="18"/>
      <c r="Q11" s="9" t="s">
        <v>747</v>
      </c>
      <c r="R11" s="18">
        <v>94.62</v>
      </c>
      <c r="S11" s="18">
        <v>94.58</v>
      </c>
      <c r="T11" s="18"/>
      <c r="U11" s="9" t="s">
        <v>747</v>
      </c>
      <c r="V11" s="18">
        <v>78.680000000000007</v>
      </c>
      <c r="W11" s="18">
        <v>79.400000000000006</v>
      </c>
      <c r="X11" s="18"/>
      <c r="Y11" s="9" t="s">
        <v>747</v>
      </c>
      <c r="Z11" s="18">
        <v>76.010000000000005</v>
      </c>
      <c r="AA11" s="18">
        <v>75.11</v>
      </c>
      <c r="AB11" s="18"/>
    </row>
    <row r="12" spans="1:28" x14ac:dyDescent="0.25">
      <c r="A12" s="9" t="s">
        <v>394</v>
      </c>
      <c r="B12" s="18">
        <v>40.64</v>
      </c>
      <c r="C12" s="18">
        <v>34.090000000000003</v>
      </c>
      <c r="D12" s="18"/>
      <c r="E12" s="9" t="s">
        <v>394</v>
      </c>
      <c r="F12" s="18">
        <v>109.9</v>
      </c>
      <c r="G12" s="18">
        <v>111.15</v>
      </c>
      <c r="H12" s="18"/>
      <c r="I12" s="9" t="s">
        <v>394</v>
      </c>
      <c r="J12" s="18">
        <v>105.65</v>
      </c>
      <c r="K12" s="18">
        <v>105.65</v>
      </c>
      <c r="L12" s="18"/>
      <c r="M12" s="9" t="s">
        <v>394</v>
      </c>
      <c r="N12" s="18">
        <v>118.21</v>
      </c>
      <c r="O12" s="18">
        <v>130.16999999999999</v>
      </c>
      <c r="P12" s="18"/>
      <c r="Q12" s="9" t="s">
        <v>394</v>
      </c>
      <c r="R12" s="18">
        <v>96.65</v>
      </c>
      <c r="S12" s="18">
        <v>95.76</v>
      </c>
      <c r="T12" s="18"/>
      <c r="U12" s="9" t="s">
        <v>394</v>
      </c>
      <c r="V12" s="18">
        <v>74.2</v>
      </c>
      <c r="W12" s="18">
        <v>70.67</v>
      </c>
      <c r="X12" s="18"/>
      <c r="Y12" s="9" t="s">
        <v>394</v>
      </c>
      <c r="Z12" s="18">
        <v>76.959999999999994</v>
      </c>
      <c r="AA12" s="18">
        <v>76.86</v>
      </c>
      <c r="AB12" s="18"/>
    </row>
    <row r="13" spans="1:28" x14ac:dyDescent="0.25">
      <c r="A13" s="9" t="s">
        <v>401</v>
      </c>
      <c r="B13" s="18">
        <v>34.200000000000003</v>
      </c>
      <c r="C13" s="18">
        <v>35.799999999999997</v>
      </c>
      <c r="D13" s="18"/>
      <c r="E13" s="9" t="s">
        <v>401</v>
      </c>
      <c r="F13" s="18">
        <v>94.94</v>
      </c>
      <c r="G13" s="18">
        <v>94.35</v>
      </c>
      <c r="H13" s="18"/>
      <c r="I13" s="9" t="s">
        <v>401</v>
      </c>
      <c r="J13" s="18">
        <v>106.99</v>
      </c>
      <c r="K13" s="18">
        <v>106.99</v>
      </c>
      <c r="L13" s="18"/>
      <c r="M13" s="9" t="s">
        <v>401</v>
      </c>
      <c r="N13" s="18">
        <v>120.27</v>
      </c>
      <c r="O13" s="18">
        <v>115.67</v>
      </c>
      <c r="P13" s="18"/>
      <c r="Q13" s="9" t="s">
        <v>401</v>
      </c>
      <c r="R13" s="18">
        <v>84.05</v>
      </c>
      <c r="S13" s="18">
        <v>84.15</v>
      </c>
      <c r="T13" s="18"/>
      <c r="U13" s="9" t="s">
        <v>401</v>
      </c>
      <c r="V13" s="18">
        <v>72.27</v>
      </c>
      <c r="W13" s="18">
        <v>68.260000000000005</v>
      </c>
      <c r="X13" s="18"/>
      <c r="Y13" s="9" t="s">
        <v>401</v>
      </c>
      <c r="Z13" s="18">
        <v>82.4</v>
      </c>
      <c r="AA13" s="18">
        <v>75.430000000000007</v>
      </c>
      <c r="AB13" s="18"/>
    </row>
    <row r="14" spans="1:28" x14ac:dyDescent="0.25">
      <c r="A14" s="9" t="s">
        <v>395</v>
      </c>
      <c r="B14" s="18">
        <v>43.53</v>
      </c>
      <c r="C14" s="18">
        <v>39.6</v>
      </c>
      <c r="D14" s="18"/>
      <c r="E14" s="9" t="s">
        <v>395</v>
      </c>
      <c r="F14" s="18">
        <v>106.8</v>
      </c>
      <c r="G14" s="18">
        <v>105.21</v>
      </c>
      <c r="H14" s="18"/>
      <c r="I14" s="9" t="s">
        <v>395</v>
      </c>
      <c r="J14" s="18">
        <v>109.7</v>
      </c>
      <c r="K14" s="18">
        <v>109.7</v>
      </c>
      <c r="L14" s="18"/>
      <c r="M14" s="9" t="s">
        <v>395</v>
      </c>
      <c r="N14" s="18">
        <v>107.52</v>
      </c>
      <c r="O14" s="18">
        <v>106.63</v>
      </c>
      <c r="P14" s="18"/>
      <c r="Q14" s="9" t="s">
        <v>395</v>
      </c>
      <c r="R14" s="18">
        <v>94.29</v>
      </c>
      <c r="S14" s="18">
        <v>93.44</v>
      </c>
      <c r="T14" s="18"/>
      <c r="U14" s="9" t="s">
        <v>395</v>
      </c>
      <c r="V14" s="18">
        <v>71.760000000000005</v>
      </c>
      <c r="W14" s="18">
        <v>69.37</v>
      </c>
      <c r="X14" s="18"/>
      <c r="Y14" s="9" t="s">
        <v>395</v>
      </c>
      <c r="Z14" s="18">
        <v>65.44</v>
      </c>
      <c r="AA14" s="18">
        <v>62.91</v>
      </c>
      <c r="AB14" s="18"/>
    </row>
    <row r="15" spans="1:28" x14ac:dyDescent="0.25">
      <c r="A15" s="9" t="s">
        <v>398</v>
      </c>
      <c r="B15" s="18">
        <v>28.12</v>
      </c>
      <c r="C15" s="18">
        <v>28.13</v>
      </c>
      <c r="D15" s="18"/>
      <c r="E15" s="9" t="s">
        <v>398</v>
      </c>
      <c r="F15" s="18">
        <v>103.68</v>
      </c>
      <c r="G15" s="18">
        <v>102.01</v>
      </c>
      <c r="H15" s="18"/>
      <c r="I15" s="9" t="s">
        <v>398</v>
      </c>
      <c r="J15" s="18">
        <v>102.28</v>
      </c>
      <c r="K15" s="18">
        <v>102.28</v>
      </c>
      <c r="L15" s="18"/>
      <c r="M15" s="9" t="s">
        <v>398</v>
      </c>
      <c r="N15" s="18">
        <v>106.84</v>
      </c>
      <c r="O15" s="18">
        <v>113.76</v>
      </c>
      <c r="P15" s="18"/>
      <c r="Q15" s="9" t="s">
        <v>398</v>
      </c>
      <c r="R15" s="18">
        <v>90.85</v>
      </c>
      <c r="S15" s="18">
        <v>90.79</v>
      </c>
      <c r="T15" s="18"/>
      <c r="U15" s="9" t="s">
        <v>398</v>
      </c>
      <c r="V15" s="18">
        <v>67.72</v>
      </c>
      <c r="W15" s="18">
        <v>65.84</v>
      </c>
      <c r="X15" s="18"/>
      <c r="Y15" s="9" t="s">
        <v>398</v>
      </c>
      <c r="Z15" s="18">
        <v>67.69</v>
      </c>
      <c r="AA15" s="18">
        <v>64.55</v>
      </c>
      <c r="AB15" s="18"/>
    </row>
    <row r="16" spans="1:28" x14ac:dyDescent="0.25">
      <c r="A16" s="9" t="s">
        <v>726</v>
      </c>
      <c r="B16" s="18">
        <v>43.81</v>
      </c>
      <c r="C16" s="18">
        <v>38.47</v>
      </c>
      <c r="D16" s="18"/>
      <c r="E16" s="9" t="s">
        <v>726</v>
      </c>
      <c r="F16" s="18">
        <v>106.67</v>
      </c>
      <c r="G16" s="18">
        <v>103.12</v>
      </c>
      <c r="H16" s="18"/>
      <c r="I16" s="9" t="s">
        <v>726</v>
      </c>
      <c r="J16" s="18">
        <v>103.87</v>
      </c>
      <c r="K16" s="18">
        <v>100.19</v>
      </c>
      <c r="L16" s="18"/>
      <c r="M16" s="9" t="s">
        <v>726</v>
      </c>
      <c r="N16" s="18">
        <v>111.67</v>
      </c>
      <c r="O16" s="18">
        <v>111.93</v>
      </c>
      <c r="P16" s="18"/>
      <c r="Q16" s="9" t="s">
        <v>726</v>
      </c>
      <c r="R16" s="18">
        <v>91.08</v>
      </c>
      <c r="S16" s="18">
        <v>91.72</v>
      </c>
      <c r="T16" s="18"/>
      <c r="U16" s="9" t="s">
        <v>726</v>
      </c>
      <c r="V16" s="18">
        <v>61.33</v>
      </c>
      <c r="W16" s="18">
        <v>59.33</v>
      </c>
      <c r="X16" s="18"/>
      <c r="Y16" s="9" t="s">
        <v>726</v>
      </c>
      <c r="Z16" s="18">
        <v>57.45</v>
      </c>
      <c r="AA16" s="18">
        <v>57.68</v>
      </c>
      <c r="AB16" s="18"/>
    </row>
    <row r="17" spans="1:28" x14ac:dyDescent="0.25">
      <c r="A17" s="9" t="s">
        <v>728</v>
      </c>
      <c r="B17" s="18">
        <v>21.7</v>
      </c>
      <c r="C17" s="18">
        <v>20.87</v>
      </c>
      <c r="D17" s="18"/>
      <c r="E17" s="9" t="s">
        <v>728</v>
      </c>
      <c r="F17" s="18">
        <v>100.71</v>
      </c>
      <c r="G17" s="18">
        <v>99.08</v>
      </c>
      <c r="H17" s="18"/>
      <c r="I17" s="9" t="s">
        <v>728</v>
      </c>
      <c r="J17" s="18">
        <v>101.15</v>
      </c>
      <c r="K17" s="18">
        <v>101.15</v>
      </c>
      <c r="L17" s="18"/>
      <c r="M17" s="9" t="s">
        <v>728</v>
      </c>
      <c r="N17" s="18">
        <v>117.61</v>
      </c>
      <c r="O17" s="18">
        <v>112.11</v>
      </c>
      <c r="P17" s="18"/>
      <c r="Q17" s="9" t="s">
        <v>728</v>
      </c>
      <c r="R17" s="18">
        <v>88.59</v>
      </c>
      <c r="S17" s="18">
        <v>87.66</v>
      </c>
      <c r="T17" s="18"/>
      <c r="U17" s="9" t="s">
        <v>728</v>
      </c>
      <c r="V17" s="18">
        <v>64.790000000000006</v>
      </c>
      <c r="W17" s="18">
        <v>63.85</v>
      </c>
      <c r="X17" s="18"/>
      <c r="Y17" s="9" t="s">
        <v>728</v>
      </c>
      <c r="Z17" s="18">
        <v>69.17</v>
      </c>
      <c r="AA17" s="18">
        <v>63.97</v>
      </c>
      <c r="AB17" s="18"/>
    </row>
    <row r="18" spans="1:28" x14ac:dyDescent="0.25">
      <c r="A18" s="9" t="s">
        <v>732</v>
      </c>
      <c r="B18" s="18">
        <v>65.150000000000006</v>
      </c>
      <c r="C18" s="18">
        <v>63.84</v>
      </c>
      <c r="D18" s="18"/>
      <c r="E18" s="9" t="s">
        <v>732</v>
      </c>
      <c r="F18" s="18">
        <v>99.46</v>
      </c>
      <c r="G18" s="18">
        <v>102.55</v>
      </c>
      <c r="H18" s="18"/>
      <c r="I18" s="9" t="s">
        <v>732</v>
      </c>
      <c r="J18" s="18">
        <v>101.43</v>
      </c>
      <c r="K18" s="18">
        <v>101.43</v>
      </c>
      <c r="L18" s="18"/>
      <c r="M18" s="9" t="s">
        <v>732</v>
      </c>
      <c r="N18" s="18">
        <v>106.63</v>
      </c>
      <c r="O18" s="18">
        <v>99.66</v>
      </c>
      <c r="P18" s="18"/>
      <c r="Q18" s="9" t="s">
        <v>732</v>
      </c>
      <c r="R18" s="18">
        <v>88.87</v>
      </c>
      <c r="S18" s="18">
        <v>91.86</v>
      </c>
      <c r="T18" s="18"/>
      <c r="U18" s="9" t="s">
        <v>732</v>
      </c>
      <c r="V18" s="18">
        <v>68.81</v>
      </c>
      <c r="W18" s="18">
        <v>65.709999999999994</v>
      </c>
      <c r="X18" s="18"/>
      <c r="Y18" s="9" t="s">
        <v>732</v>
      </c>
      <c r="Z18" s="18">
        <v>61.06</v>
      </c>
      <c r="AA18" s="18">
        <v>56.91</v>
      </c>
      <c r="AB18" s="18"/>
    </row>
    <row r="19" spans="1:28" x14ac:dyDescent="0.25">
      <c r="A19" s="9" t="s">
        <v>729</v>
      </c>
      <c r="B19" s="18">
        <v>27.85</v>
      </c>
      <c r="C19" s="18">
        <v>31.17</v>
      </c>
      <c r="D19" s="18"/>
      <c r="E19" s="9" t="s">
        <v>729</v>
      </c>
      <c r="F19" s="18">
        <v>101.52</v>
      </c>
      <c r="G19" s="18">
        <v>99.45</v>
      </c>
      <c r="H19" s="18"/>
      <c r="I19" s="9" t="s">
        <v>729</v>
      </c>
      <c r="J19" s="18">
        <v>103.88</v>
      </c>
      <c r="K19" s="18">
        <v>103.88</v>
      </c>
      <c r="L19" s="18"/>
      <c r="M19" s="9" t="s">
        <v>729</v>
      </c>
      <c r="N19" s="18">
        <v>120.53</v>
      </c>
      <c r="O19" s="18">
        <v>117.04</v>
      </c>
      <c r="P19" s="18"/>
      <c r="Q19" s="9" t="s">
        <v>729</v>
      </c>
      <c r="R19" s="18">
        <v>89.02</v>
      </c>
      <c r="S19" s="18">
        <v>89.07</v>
      </c>
      <c r="T19" s="18"/>
      <c r="U19" s="9" t="s">
        <v>729</v>
      </c>
      <c r="V19" s="18">
        <v>68.760000000000005</v>
      </c>
      <c r="W19" s="18">
        <v>68.38</v>
      </c>
      <c r="X19" s="18"/>
      <c r="Y19" s="9" t="s">
        <v>729</v>
      </c>
      <c r="Z19" s="18">
        <v>67.02</v>
      </c>
      <c r="AA19" s="18">
        <v>64.59</v>
      </c>
      <c r="AB19" s="18"/>
    </row>
    <row r="20" spans="1:28" x14ac:dyDescent="0.25">
      <c r="A20" s="9" t="s">
        <v>727</v>
      </c>
      <c r="B20" s="18">
        <v>21.92</v>
      </c>
      <c r="C20" s="18">
        <v>20.45</v>
      </c>
      <c r="D20" s="18"/>
      <c r="E20" s="9" t="s">
        <v>727</v>
      </c>
      <c r="F20" s="18">
        <v>105.07</v>
      </c>
      <c r="G20" s="18">
        <v>103.12</v>
      </c>
      <c r="H20" s="18"/>
      <c r="I20" s="9" t="s">
        <v>727</v>
      </c>
      <c r="J20" s="18">
        <v>104.08</v>
      </c>
      <c r="K20" s="18">
        <v>103.22</v>
      </c>
      <c r="L20" s="18"/>
      <c r="M20" s="9" t="s">
        <v>727</v>
      </c>
      <c r="N20" s="18">
        <v>89.5</v>
      </c>
      <c r="O20" s="18">
        <v>81.97</v>
      </c>
      <c r="P20" s="18"/>
      <c r="Q20" s="9" t="s">
        <v>727</v>
      </c>
      <c r="R20" s="18">
        <v>94.02</v>
      </c>
      <c r="S20" s="18">
        <v>92.78</v>
      </c>
      <c r="T20" s="18"/>
      <c r="U20" s="9" t="s">
        <v>727</v>
      </c>
      <c r="V20" s="18">
        <v>76.430000000000007</v>
      </c>
      <c r="W20" s="18">
        <v>77.48</v>
      </c>
      <c r="X20" s="18"/>
      <c r="Y20" s="9" t="s">
        <v>727</v>
      </c>
      <c r="Z20" s="18">
        <v>60.2</v>
      </c>
      <c r="AA20" s="18">
        <v>56.96</v>
      </c>
      <c r="AB20" s="18"/>
    </row>
    <row r="21" spans="1:28" x14ac:dyDescent="0.25">
      <c r="A21" s="9" t="s">
        <v>694</v>
      </c>
      <c r="B21" s="18">
        <v>39.978666666666662</v>
      </c>
      <c r="C21" s="18">
        <v>39.431333333333335</v>
      </c>
      <c r="D21" s="18"/>
      <c r="E21" s="9" t="s">
        <v>694</v>
      </c>
      <c r="F21" s="18">
        <v>103.43</v>
      </c>
      <c r="G21" s="18">
        <v>102.46599999999998</v>
      </c>
      <c r="H21" s="18"/>
      <c r="I21" s="9" t="s">
        <v>694</v>
      </c>
      <c r="J21" s="18">
        <v>103.94733333333333</v>
      </c>
      <c r="K21" s="18">
        <v>103.47466666666668</v>
      </c>
      <c r="L21" s="18"/>
      <c r="M21" s="9" t="s">
        <v>694</v>
      </c>
      <c r="N21" s="18">
        <v>112.23866666666667</v>
      </c>
      <c r="O21" s="18">
        <v>110.80066666666667</v>
      </c>
      <c r="P21" s="18"/>
      <c r="Q21" s="9" t="s">
        <v>694</v>
      </c>
      <c r="R21" s="18">
        <v>90.99733333333333</v>
      </c>
      <c r="S21" s="18">
        <v>90.903999999999996</v>
      </c>
      <c r="T21" s="18"/>
      <c r="U21" s="9" t="s">
        <v>694</v>
      </c>
      <c r="V21" s="18">
        <v>71.36666666666666</v>
      </c>
      <c r="W21" s="18">
        <v>69.52266666666668</v>
      </c>
      <c r="X21" s="18"/>
      <c r="Y21" s="9" t="s">
        <v>694</v>
      </c>
      <c r="Z21" s="18">
        <v>69.760666666666665</v>
      </c>
      <c r="AA21" s="18">
        <v>67.440666666666658</v>
      </c>
      <c r="AB21"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A477-0A54-42A6-AE48-5D395991BBDA}">
  <sheetPr>
    <pageSetUpPr fitToPage="1"/>
  </sheetPr>
  <dimension ref="A1:CL21"/>
  <sheetViews>
    <sheetView showGridLines="0" tabSelected="1" workbookViewId="0">
      <selection activeCell="E5" sqref="E5"/>
    </sheetView>
  </sheetViews>
  <sheetFormatPr defaultRowHeight="15" x14ac:dyDescent="0.25"/>
  <cols>
    <col min="1" max="1" width="21.42578125" customWidth="1"/>
    <col min="2" max="2" width="27.85546875" hidden="1" customWidth="1"/>
    <col min="3" max="4" width="14.28515625" bestFit="1" customWidth="1"/>
    <col min="5" max="5" width="17.28515625" customWidth="1"/>
    <col min="6" max="6" width="16.42578125" customWidth="1"/>
    <col min="7" max="7" width="15.85546875" customWidth="1"/>
    <col min="8" max="8" width="15.5703125" customWidth="1"/>
    <col min="9" max="9" width="14.42578125" customWidth="1"/>
    <col min="10" max="11" width="12.5703125" bestFit="1" customWidth="1"/>
    <col min="12" max="12" width="12.85546875" customWidth="1"/>
    <col min="13" max="13" width="12.5703125" bestFit="1" customWidth="1"/>
    <col min="14" max="14" width="13.140625" customWidth="1"/>
    <col min="15" max="15" width="12.5703125" bestFit="1" customWidth="1"/>
    <col min="16" max="16" width="12.28515625" customWidth="1"/>
    <col min="17" max="18" width="12.5703125" customWidth="1"/>
    <col min="19" max="20" width="12.5703125" bestFit="1" customWidth="1"/>
    <col min="21" max="21" width="18.140625" bestFit="1" customWidth="1"/>
    <col min="22" max="25" width="12.5703125" bestFit="1" customWidth="1"/>
    <col min="26" max="26" width="14.28515625" bestFit="1" customWidth="1"/>
    <col min="27" max="27" width="12.5703125" bestFit="1" customWidth="1"/>
    <col min="28" max="28" width="12.7109375" bestFit="1" customWidth="1"/>
    <col min="29" max="29" width="15.42578125" bestFit="1" customWidth="1"/>
    <col min="30" max="32" width="12.5703125" bestFit="1" customWidth="1"/>
    <col min="33" max="33" width="18.28515625" bestFit="1" customWidth="1"/>
    <col min="34" max="37" width="12.5703125" bestFit="1" customWidth="1"/>
    <col min="38" max="38" width="14.28515625" bestFit="1" customWidth="1"/>
    <col min="39" max="39" width="12.5703125" bestFit="1" customWidth="1"/>
    <col min="40" max="40" width="12.7109375" bestFit="1" customWidth="1"/>
    <col min="41" max="41" width="15.5703125" bestFit="1" customWidth="1"/>
    <col min="42" max="42" width="15.28515625" bestFit="1" customWidth="1"/>
    <col min="43" max="43" width="15.5703125" bestFit="1" customWidth="1"/>
    <col min="44" max="44" width="14.28515625" bestFit="1" customWidth="1"/>
    <col min="45" max="45" width="15.28515625" bestFit="1" customWidth="1"/>
    <col min="46" max="46" width="18.42578125" bestFit="1" customWidth="1"/>
    <col min="47" max="48" width="15.28515625" bestFit="1" customWidth="1"/>
    <col min="49" max="49" width="16.85546875" bestFit="1" customWidth="1"/>
    <col min="50" max="50" width="18.42578125" bestFit="1" customWidth="1"/>
    <col min="51" max="58" width="15.28515625" bestFit="1" customWidth="1"/>
    <col min="59" max="59" width="15.7109375" bestFit="1" customWidth="1"/>
    <col min="60" max="60" width="18" bestFit="1" customWidth="1"/>
    <col min="61" max="61" width="20.140625" bestFit="1" customWidth="1"/>
    <col min="62" max="62" width="27.42578125" bestFit="1" customWidth="1"/>
    <col min="63" max="63" width="26" bestFit="1" customWidth="1"/>
    <col min="64" max="64" width="25.7109375" bestFit="1" customWidth="1"/>
    <col min="65" max="66" width="15.28515625" bestFit="1" customWidth="1"/>
    <col min="67" max="67" width="26.42578125" bestFit="1" customWidth="1"/>
    <col min="68" max="69" width="15.28515625" bestFit="1" customWidth="1"/>
    <col min="70" max="70" width="16.85546875" bestFit="1" customWidth="1"/>
    <col min="71" max="74" width="15.28515625" bestFit="1" customWidth="1"/>
    <col min="75" max="75" width="18.42578125" bestFit="1" customWidth="1"/>
    <col min="76" max="77" width="15.28515625" bestFit="1" customWidth="1"/>
    <col min="78" max="78" width="16.85546875" bestFit="1" customWidth="1"/>
    <col min="79" max="79" width="18.42578125" bestFit="1" customWidth="1"/>
    <col min="80" max="87" width="15.28515625" bestFit="1" customWidth="1"/>
    <col min="88" max="88" width="15.7109375" bestFit="1" customWidth="1"/>
    <col min="89" max="90" width="18" bestFit="1" customWidth="1"/>
    <col min="91" max="421" width="27.28515625" bestFit="1" customWidth="1"/>
    <col min="422" max="424" width="19.85546875" bestFit="1" customWidth="1"/>
    <col min="425" max="425" width="26" bestFit="1" customWidth="1"/>
    <col min="426" max="426" width="28.28515625" bestFit="1" customWidth="1"/>
    <col min="427" max="427" width="30.42578125" bestFit="1" customWidth="1"/>
    <col min="428" max="428" width="29.7109375" bestFit="1" customWidth="1"/>
    <col min="429" max="429" width="31" bestFit="1" customWidth="1"/>
    <col min="430" max="430" width="16.140625" bestFit="1" customWidth="1"/>
    <col min="431" max="431" width="28" bestFit="1" customWidth="1"/>
    <col min="432" max="432" width="30.85546875" bestFit="1" customWidth="1"/>
    <col min="433" max="433" width="28.5703125" bestFit="1" customWidth="1"/>
    <col min="434" max="434" width="24.7109375" bestFit="1" customWidth="1"/>
    <col min="435" max="435" width="15.28515625" bestFit="1" customWidth="1"/>
    <col min="436" max="436" width="21.5703125" bestFit="1" customWidth="1"/>
    <col min="437" max="856" width="27.28515625" bestFit="1" customWidth="1"/>
    <col min="857" max="859" width="19.85546875" bestFit="1" customWidth="1"/>
    <col min="860" max="860" width="26" bestFit="1" customWidth="1"/>
    <col min="861" max="861" width="28.28515625" bestFit="1" customWidth="1"/>
    <col min="862" max="862" width="30.42578125" bestFit="1" customWidth="1"/>
    <col min="863" max="863" width="29.7109375" bestFit="1" customWidth="1"/>
    <col min="864" max="864" width="31" bestFit="1" customWidth="1"/>
    <col min="865" max="865" width="16.140625" bestFit="1" customWidth="1"/>
    <col min="866" max="866" width="28" bestFit="1" customWidth="1"/>
    <col min="867" max="867" width="30.85546875" bestFit="1" customWidth="1"/>
    <col min="868" max="868" width="28.5703125" bestFit="1" customWidth="1"/>
    <col min="869" max="869" width="24.7109375" bestFit="1" customWidth="1"/>
    <col min="870" max="870" width="15.28515625" bestFit="1" customWidth="1"/>
    <col min="871" max="871" width="21.5703125" bestFit="1" customWidth="1"/>
    <col min="872" max="1291" width="27.28515625" bestFit="1" customWidth="1"/>
    <col min="1292" max="1294" width="19.85546875" bestFit="1" customWidth="1"/>
    <col min="1295" max="1295" width="26" bestFit="1" customWidth="1"/>
    <col min="1296" max="1296" width="28.28515625" bestFit="1" customWidth="1"/>
    <col min="1297" max="1297" width="30.42578125" bestFit="1" customWidth="1"/>
    <col min="1298" max="1298" width="29.7109375" bestFit="1" customWidth="1"/>
    <col min="1299" max="1299" width="31" bestFit="1" customWidth="1"/>
    <col min="1300" max="1300" width="16.140625" bestFit="1" customWidth="1"/>
    <col min="1301" max="1301" width="28" bestFit="1" customWidth="1"/>
    <col min="1302" max="1302" width="30.85546875" bestFit="1" customWidth="1"/>
    <col min="1303" max="1303" width="28.5703125" bestFit="1" customWidth="1"/>
    <col min="1304" max="1304" width="24.7109375" bestFit="1" customWidth="1"/>
    <col min="1305" max="1305" width="15.28515625" bestFit="1" customWidth="1"/>
    <col min="1306" max="1306" width="21.5703125" bestFit="1" customWidth="1"/>
    <col min="1307" max="1309" width="20.28515625" bestFit="1" customWidth="1"/>
    <col min="1310" max="1310" width="26.42578125" bestFit="1" customWidth="1"/>
    <col min="1311" max="1311" width="28.7109375" bestFit="1" customWidth="1"/>
    <col min="1312" max="1312" width="30.85546875" bestFit="1" customWidth="1"/>
    <col min="1313" max="1313" width="30.140625" bestFit="1" customWidth="1"/>
    <col min="1314" max="1314" width="31.42578125" bestFit="1" customWidth="1"/>
    <col min="1315" max="1315" width="16.5703125" bestFit="1" customWidth="1"/>
    <col min="1316" max="1316" width="28.42578125" bestFit="1" customWidth="1"/>
    <col min="1317" max="1317" width="31.28515625" bestFit="1" customWidth="1"/>
    <col min="1318" max="1318" width="29" bestFit="1" customWidth="1"/>
    <col min="1319" max="1319" width="25.140625" bestFit="1" customWidth="1"/>
    <col min="1320" max="1320" width="15.7109375" bestFit="1" customWidth="1"/>
    <col min="1321" max="1321" width="22" bestFit="1" customWidth="1"/>
  </cols>
  <sheetData>
    <row r="1" spans="1:90" ht="15" customHeight="1" x14ac:dyDescent="0.25">
      <c r="F1" s="24" t="str">
        <f>Pengangguran!L1</f>
        <v>Sulawesi Utara</v>
      </c>
      <c r="G1" s="24"/>
      <c r="H1" s="24"/>
    </row>
    <row r="2" spans="1:90" ht="18" customHeight="1" x14ac:dyDescent="0.25">
      <c r="A2" s="25" t="s">
        <v>769</v>
      </c>
      <c r="F2" s="24"/>
      <c r="G2" s="24"/>
      <c r="H2" s="24"/>
    </row>
    <row r="3" spans="1:90" ht="15" customHeight="1" x14ac:dyDescent="0.25">
      <c r="F3" s="24"/>
      <c r="G3" s="24"/>
      <c r="H3" s="24"/>
    </row>
    <row r="4" spans="1:90" x14ac:dyDescent="0.25">
      <c r="A4" s="23"/>
      <c r="C4">
        <v>2020</v>
      </c>
      <c r="D4">
        <v>2021</v>
      </c>
      <c r="E4">
        <v>2022</v>
      </c>
      <c r="F4">
        <v>2022</v>
      </c>
      <c r="G4">
        <v>2022</v>
      </c>
      <c r="H4">
        <v>2022</v>
      </c>
      <c r="I4">
        <v>2022</v>
      </c>
      <c r="J4">
        <v>2022</v>
      </c>
      <c r="K4">
        <v>2022</v>
      </c>
      <c r="L4">
        <v>2022</v>
      </c>
      <c r="M4">
        <v>2022</v>
      </c>
      <c r="N4">
        <v>2022</v>
      </c>
      <c r="O4">
        <v>2022</v>
      </c>
      <c r="P4">
        <v>2022</v>
      </c>
      <c r="Q4">
        <v>2022</v>
      </c>
      <c r="R4">
        <v>2022</v>
      </c>
      <c r="S4">
        <v>2022</v>
      </c>
    </row>
    <row r="5" spans="1:90" s="28" customFormat="1" ht="45" x14ac:dyDescent="0.25">
      <c r="A5" s="27" t="str">
        <f>MID(B5,8,1000)</f>
        <v/>
      </c>
      <c r="E5" s="28" t="s">
        <v>725</v>
      </c>
      <c r="F5" s="28" t="s">
        <v>734</v>
      </c>
      <c r="G5" s="28" t="s">
        <v>733</v>
      </c>
      <c r="H5" s="28" t="s">
        <v>731</v>
      </c>
      <c r="I5" s="28" t="s">
        <v>730</v>
      </c>
      <c r="J5" s="28" t="s">
        <v>747</v>
      </c>
      <c r="K5" s="28" t="s">
        <v>394</v>
      </c>
      <c r="L5" s="28" t="s">
        <v>401</v>
      </c>
      <c r="M5" s="28" t="s">
        <v>395</v>
      </c>
      <c r="N5" s="28" t="s">
        <v>398</v>
      </c>
      <c r="O5" s="28" t="s">
        <v>726</v>
      </c>
      <c r="P5" s="28" t="s">
        <v>728</v>
      </c>
      <c r="Q5" s="28" t="s">
        <v>732</v>
      </c>
      <c r="R5" s="28" t="s">
        <v>729</v>
      </c>
      <c r="S5" s="28" t="s">
        <v>727</v>
      </c>
    </row>
    <row r="6" spans="1:90" x14ac:dyDescent="0.25">
      <c r="A6" s="21" t="str">
        <f t="shared" ref="A6:A20" si="0">MID(B6,8,1000)</f>
        <v>DBH PPh</v>
      </c>
      <c r="B6" s="20" t="s">
        <v>702</v>
      </c>
      <c r="C6" s="26">
        <v>95952125</v>
      </c>
      <c r="D6" s="26">
        <v>85708262</v>
      </c>
      <c r="E6" s="26">
        <v>3770134</v>
      </c>
      <c r="F6" s="26">
        <v>2556344</v>
      </c>
      <c r="G6" s="26">
        <v>2675267</v>
      </c>
      <c r="H6" s="26">
        <v>2602132</v>
      </c>
      <c r="I6" s="26">
        <v>2749752</v>
      </c>
      <c r="J6" s="26">
        <v>2928919</v>
      </c>
      <c r="K6" s="26">
        <v>6145825</v>
      </c>
      <c r="L6" s="26">
        <v>5301346</v>
      </c>
      <c r="M6" s="26">
        <v>34600361</v>
      </c>
      <c r="N6" s="26">
        <v>4450716</v>
      </c>
      <c r="O6" s="26">
        <v>5933972</v>
      </c>
      <c r="P6" s="26">
        <v>4166690</v>
      </c>
      <c r="Q6" s="26">
        <v>2977756</v>
      </c>
      <c r="R6" s="26">
        <v>7526385</v>
      </c>
      <c r="S6" s="26">
        <v>4345460</v>
      </c>
    </row>
    <row r="7" spans="1:90" s="11" customFormat="1" x14ac:dyDescent="0.25">
      <c r="A7" s="22" t="str">
        <f t="shared" si="0"/>
        <v>DBH PBB</v>
      </c>
      <c r="B7" s="20" t="s">
        <v>703</v>
      </c>
      <c r="C7" s="26">
        <v>14648688</v>
      </c>
      <c r="D7" s="26">
        <v>75225400</v>
      </c>
      <c r="E7" s="26">
        <v>10558240</v>
      </c>
      <c r="F7" s="26">
        <v>10434903</v>
      </c>
      <c r="G7" s="26">
        <v>4982356</v>
      </c>
      <c r="H7" s="26">
        <v>4826236</v>
      </c>
      <c r="I7" s="26">
        <v>4561379</v>
      </c>
      <c r="J7" s="26">
        <v>4705115</v>
      </c>
      <c r="K7" s="26">
        <v>32077753</v>
      </c>
      <c r="L7" s="26">
        <v>4360596</v>
      </c>
      <c r="M7" s="26">
        <v>4702900</v>
      </c>
      <c r="N7" s="26">
        <v>9026591</v>
      </c>
      <c r="O7" s="26">
        <v>12522635</v>
      </c>
      <c r="P7" s="26">
        <v>4973240</v>
      </c>
      <c r="Q7" s="26">
        <v>4795243</v>
      </c>
      <c r="R7" s="26">
        <v>16810910</v>
      </c>
      <c r="S7" s="26">
        <v>4683192</v>
      </c>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row>
    <row r="8" spans="1:90" s="11" customFormat="1" x14ac:dyDescent="0.25">
      <c r="A8" s="22" t="str">
        <f t="shared" si="0"/>
        <v>DBH CHT</v>
      </c>
      <c r="B8" s="20" t="s">
        <v>755</v>
      </c>
      <c r="C8" s="26">
        <v>0</v>
      </c>
      <c r="D8" s="26"/>
      <c r="E8" s="26"/>
      <c r="F8" s="26"/>
      <c r="G8" s="26"/>
      <c r="H8" s="26"/>
      <c r="I8" s="26"/>
      <c r="J8" s="26"/>
      <c r="K8" s="26"/>
      <c r="L8" s="26"/>
      <c r="M8" s="26"/>
      <c r="N8" s="26"/>
      <c r="O8" s="26"/>
      <c r="P8" s="26"/>
      <c r="Q8" s="26"/>
      <c r="R8" s="26"/>
      <c r="S8" s="26"/>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row>
    <row r="9" spans="1:90" s="11" customFormat="1" x14ac:dyDescent="0.25">
      <c r="A9" s="22" t="str">
        <f t="shared" si="0"/>
        <v>DBH SDA Migas</v>
      </c>
      <c r="B9" s="20" t="s">
        <v>704</v>
      </c>
      <c r="C9" s="26"/>
      <c r="D9" s="26">
        <v>0</v>
      </c>
      <c r="E9" s="26"/>
      <c r="F9" s="26"/>
      <c r="G9" s="26"/>
      <c r="H9" s="26"/>
      <c r="I9" s="26"/>
      <c r="J9" s="26"/>
      <c r="K9" s="26"/>
      <c r="L9" s="26"/>
      <c r="M9" s="26"/>
      <c r="N9" s="26"/>
      <c r="O9" s="26"/>
      <c r="P9" s="26"/>
      <c r="Q9" s="26"/>
      <c r="R9" s="26"/>
      <c r="S9" s="26"/>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row>
    <row r="10" spans="1:90" s="11" customFormat="1" x14ac:dyDescent="0.25">
      <c r="A10" s="22" t="str">
        <f t="shared" si="0"/>
        <v>DBH SDA Minerba</v>
      </c>
      <c r="B10" s="20" t="s">
        <v>705</v>
      </c>
      <c r="C10" s="26">
        <v>41616973</v>
      </c>
      <c r="D10" s="26">
        <v>156025832</v>
      </c>
      <c r="E10" s="26">
        <v>31185189</v>
      </c>
      <c r="F10" s="26">
        <v>23995553</v>
      </c>
      <c r="G10" s="26">
        <v>13457519</v>
      </c>
      <c r="H10" s="26">
        <v>11052104</v>
      </c>
      <c r="I10" s="26">
        <v>10857379</v>
      </c>
      <c r="J10" s="26">
        <v>10857379</v>
      </c>
      <c r="K10" s="26">
        <v>101598747</v>
      </c>
      <c r="L10" s="26">
        <v>10955949</v>
      </c>
      <c r="M10" s="26">
        <v>10857379</v>
      </c>
      <c r="N10" s="26">
        <v>10857379</v>
      </c>
      <c r="O10" s="26">
        <v>10857379</v>
      </c>
      <c r="P10" s="26">
        <v>12353674</v>
      </c>
      <c r="Q10" s="26">
        <v>10895870</v>
      </c>
      <c r="R10" s="26">
        <v>34842058</v>
      </c>
      <c r="S10" s="26">
        <v>12271951</v>
      </c>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row>
    <row r="11" spans="1:90" s="11" customFormat="1" x14ac:dyDescent="0.25">
      <c r="A11" s="22" t="str">
        <f t="shared" si="0"/>
        <v>DBH SDA Kehutanan</v>
      </c>
      <c r="B11" s="20" t="s">
        <v>706</v>
      </c>
      <c r="C11" s="26">
        <v>118810</v>
      </c>
      <c r="D11" s="26">
        <v>398454</v>
      </c>
      <c r="E11" s="26">
        <v>906</v>
      </c>
      <c r="F11" s="26">
        <v>11014</v>
      </c>
      <c r="G11" s="26">
        <v>906</v>
      </c>
      <c r="H11" s="26">
        <v>2573</v>
      </c>
      <c r="I11" s="26">
        <v>906</v>
      </c>
      <c r="J11" s="26">
        <v>906</v>
      </c>
      <c r="K11" s="26">
        <v>906</v>
      </c>
      <c r="L11" s="26">
        <v>906</v>
      </c>
      <c r="M11" s="26">
        <v>906</v>
      </c>
      <c r="N11" s="26">
        <v>906</v>
      </c>
      <c r="O11" s="26">
        <v>906</v>
      </c>
      <c r="P11" s="26">
        <v>906</v>
      </c>
      <c r="Q11" s="26">
        <v>906</v>
      </c>
      <c r="R11" s="26">
        <v>906</v>
      </c>
      <c r="S11" s="26">
        <v>906</v>
      </c>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row>
    <row r="12" spans="1:90" s="11" customFormat="1" x14ac:dyDescent="0.25">
      <c r="A12" s="22" t="str">
        <f t="shared" si="0"/>
        <v>DBH SDA Perikanan</v>
      </c>
      <c r="B12" s="20" t="s">
        <v>707</v>
      </c>
      <c r="C12" s="26">
        <v>21275415</v>
      </c>
      <c r="D12" s="26">
        <v>16924785</v>
      </c>
      <c r="E12" s="26">
        <v>1958311</v>
      </c>
      <c r="F12" s="26">
        <v>1958311</v>
      </c>
      <c r="G12" s="26">
        <v>1958311</v>
      </c>
      <c r="H12" s="26">
        <v>1958311</v>
      </c>
      <c r="I12" s="26">
        <v>1958311</v>
      </c>
      <c r="J12" s="26">
        <v>1958311</v>
      </c>
      <c r="K12" s="26">
        <v>1958311</v>
      </c>
      <c r="L12" s="26">
        <v>1958311</v>
      </c>
      <c r="M12" s="26">
        <v>1958311</v>
      </c>
      <c r="N12" s="26">
        <v>1958311</v>
      </c>
      <c r="O12" s="26">
        <v>1958311</v>
      </c>
      <c r="P12" s="26">
        <v>1958311</v>
      </c>
      <c r="Q12" s="26">
        <v>1958311</v>
      </c>
      <c r="R12" s="26">
        <v>1958311</v>
      </c>
      <c r="S12" s="26">
        <v>1958311</v>
      </c>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row>
    <row r="13" spans="1:90" s="11" customFormat="1" x14ac:dyDescent="0.25">
      <c r="A13" s="22" t="str">
        <f t="shared" si="0"/>
        <v>DBH SDA Panas Bumi</v>
      </c>
      <c r="B13" s="20" t="s">
        <v>708</v>
      </c>
      <c r="C13" s="26">
        <v>13800234</v>
      </c>
      <c r="D13" s="26">
        <v>14798972</v>
      </c>
      <c r="E13" s="26">
        <v>1321810</v>
      </c>
      <c r="F13" s="26">
        <v>1300742</v>
      </c>
      <c r="G13" s="26">
        <v>1386274</v>
      </c>
      <c r="H13" s="26">
        <v>1300742</v>
      </c>
      <c r="I13" s="26">
        <v>1300742</v>
      </c>
      <c r="J13" s="26">
        <v>1300742</v>
      </c>
      <c r="K13" s="26">
        <v>1300742</v>
      </c>
      <c r="L13" s="26">
        <v>1308753</v>
      </c>
      <c r="M13" s="26">
        <v>1393085</v>
      </c>
      <c r="N13" s="26">
        <v>8527039</v>
      </c>
      <c r="O13" s="26">
        <v>10183987</v>
      </c>
      <c r="P13" s="26">
        <v>1364543</v>
      </c>
      <c r="Q13" s="26">
        <v>1317532</v>
      </c>
      <c r="R13" s="26">
        <v>1839692</v>
      </c>
      <c r="S13" s="26">
        <v>1300742</v>
      </c>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row>
    <row r="14" spans="1:90" s="11" customFormat="1" x14ac:dyDescent="0.25">
      <c r="A14" s="22" t="str">
        <f t="shared" si="0"/>
        <v>DAU</v>
      </c>
      <c r="B14" s="20" t="s">
        <v>699</v>
      </c>
      <c r="C14" s="26">
        <v>6845161536</v>
      </c>
      <c r="D14" s="26">
        <v>6924776186</v>
      </c>
      <c r="E14" s="26">
        <v>511266733</v>
      </c>
      <c r="F14" s="26">
        <v>328616753</v>
      </c>
      <c r="G14" s="26">
        <v>324405495</v>
      </c>
      <c r="H14" s="26">
        <v>348896970</v>
      </c>
      <c r="I14" s="26">
        <v>361963958</v>
      </c>
      <c r="J14" s="26">
        <v>458306668</v>
      </c>
      <c r="K14" s="26">
        <v>464686698</v>
      </c>
      <c r="L14" s="26">
        <v>353039596</v>
      </c>
      <c r="M14" s="26">
        <v>702057099</v>
      </c>
      <c r="N14" s="26">
        <v>393387326</v>
      </c>
      <c r="O14" s="26">
        <v>614935145</v>
      </c>
      <c r="P14" s="26">
        <v>501161793</v>
      </c>
      <c r="Q14" s="26">
        <v>379906431</v>
      </c>
      <c r="R14" s="26">
        <v>468182610</v>
      </c>
      <c r="S14" s="26">
        <v>494152589</v>
      </c>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row>
    <row r="15" spans="1:90" s="11" customFormat="1" x14ac:dyDescent="0.25">
      <c r="A15" s="22" t="str">
        <f t="shared" si="0"/>
        <v>DAK Fisik Reguler</v>
      </c>
      <c r="B15" s="20" t="s">
        <v>695</v>
      </c>
      <c r="C15" s="26">
        <v>772839379</v>
      </c>
      <c r="D15" s="26">
        <v>852607456</v>
      </c>
      <c r="E15" s="26">
        <v>102654898</v>
      </c>
      <c r="F15" s="26">
        <v>38151940</v>
      </c>
      <c r="G15" s="26">
        <v>113514369</v>
      </c>
      <c r="H15" s="26">
        <v>138000090</v>
      </c>
      <c r="I15" s="26">
        <v>21598154</v>
      </c>
      <c r="J15" s="26">
        <v>165438893</v>
      </c>
      <c r="K15" s="26">
        <v>39458934</v>
      </c>
      <c r="L15" s="26">
        <v>54291947</v>
      </c>
      <c r="M15" s="26">
        <v>53782127</v>
      </c>
      <c r="N15" s="26">
        <v>32198516</v>
      </c>
      <c r="O15" s="26">
        <v>76739162</v>
      </c>
      <c r="P15" s="26">
        <v>59661246</v>
      </c>
      <c r="Q15" s="26">
        <v>50250928</v>
      </c>
      <c r="R15" s="26">
        <v>114378163</v>
      </c>
      <c r="S15" s="26">
        <v>93937848</v>
      </c>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row>
    <row r="16" spans="1:90" s="11" customFormat="1" x14ac:dyDescent="0.25">
      <c r="A16" s="22" t="str">
        <f t="shared" si="0"/>
        <v>DAK Fisik Penugasan</v>
      </c>
      <c r="B16" s="20" t="s">
        <v>696</v>
      </c>
      <c r="C16" s="26">
        <v>302350804</v>
      </c>
      <c r="D16" s="26">
        <v>387098080</v>
      </c>
      <c r="E16" s="26">
        <v>10834974</v>
      </c>
      <c r="F16" s="26"/>
      <c r="G16" s="26"/>
      <c r="H16" s="26"/>
      <c r="I16" s="26">
        <v>9724219</v>
      </c>
      <c r="J16" s="26">
        <v>17115305</v>
      </c>
      <c r="K16" s="26">
        <v>40446416</v>
      </c>
      <c r="L16" s="26"/>
      <c r="M16" s="26">
        <v>92905821</v>
      </c>
      <c r="N16" s="26"/>
      <c r="O16" s="26">
        <v>18159301</v>
      </c>
      <c r="P16" s="26"/>
      <c r="Q16" s="26">
        <v>22633197</v>
      </c>
      <c r="R16" s="26">
        <v>30342480</v>
      </c>
      <c r="S16" s="26">
        <v>15589535</v>
      </c>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row>
    <row r="17" spans="1:90" s="11" customFormat="1" x14ac:dyDescent="0.25">
      <c r="A17" s="22" t="str">
        <f t="shared" si="0"/>
        <v>DAK Fisik Afirmasi</v>
      </c>
      <c r="B17" s="20" t="s">
        <v>697</v>
      </c>
      <c r="C17" s="26">
        <v>51675399</v>
      </c>
      <c r="D17" s="26">
        <v>0</v>
      </c>
      <c r="E17" s="26"/>
      <c r="F17" s="26"/>
      <c r="G17" s="26"/>
      <c r="H17" s="26"/>
      <c r="I17" s="26"/>
      <c r="J17" s="26"/>
      <c r="K17" s="26"/>
      <c r="L17" s="26"/>
      <c r="M17" s="26"/>
      <c r="N17" s="26"/>
      <c r="O17" s="26"/>
      <c r="P17" s="26"/>
      <c r="Q17" s="26"/>
      <c r="R17" s="26"/>
      <c r="S17" s="26"/>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row>
    <row r="18" spans="1:90" s="11" customFormat="1" x14ac:dyDescent="0.25">
      <c r="A18" s="22" t="str">
        <f t="shared" si="0"/>
        <v>DAK Non Fisik</v>
      </c>
      <c r="B18" s="20" t="s">
        <v>698</v>
      </c>
      <c r="C18" s="26">
        <v>879669646</v>
      </c>
      <c r="D18" s="26">
        <v>986714577</v>
      </c>
      <c r="E18" s="26">
        <v>106241101</v>
      </c>
      <c r="F18" s="26">
        <v>42097434</v>
      </c>
      <c r="G18" s="26">
        <v>41010227</v>
      </c>
      <c r="H18" s="26">
        <v>50986128</v>
      </c>
      <c r="I18" s="26">
        <v>47583114</v>
      </c>
      <c r="J18" s="26">
        <v>85069658</v>
      </c>
      <c r="K18" s="26">
        <v>80029291</v>
      </c>
      <c r="L18" s="26">
        <v>50646879</v>
      </c>
      <c r="M18" s="26">
        <v>163511998</v>
      </c>
      <c r="N18" s="26">
        <v>53959791</v>
      </c>
      <c r="O18" s="26">
        <v>171728630</v>
      </c>
      <c r="P18" s="26">
        <v>119495295</v>
      </c>
      <c r="Q18" s="26">
        <v>67738391</v>
      </c>
      <c r="R18" s="26">
        <v>102977873</v>
      </c>
      <c r="S18" s="26">
        <v>94632997</v>
      </c>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row>
    <row r="19" spans="1:90" s="11" customFormat="1" x14ac:dyDescent="0.25">
      <c r="A19" s="22" t="str">
        <f t="shared" si="0"/>
        <v>DID</v>
      </c>
      <c r="B19" s="20" t="s">
        <v>700</v>
      </c>
      <c r="C19" s="26">
        <v>357694744</v>
      </c>
      <c r="D19" s="26">
        <v>394308300</v>
      </c>
      <c r="E19" s="26">
        <v>5194702</v>
      </c>
      <c r="F19" s="26">
        <v>6442219</v>
      </c>
      <c r="G19" s="26">
        <v>6220649</v>
      </c>
      <c r="H19" s="26">
        <v>3281264</v>
      </c>
      <c r="I19" s="26">
        <v>11421439</v>
      </c>
      <c r="J19" s="26">
        <v>12366292</v>
      </c>
      <c r="K19" s="26">
        <v>5018225</v>
      </c>
      <c r="L19" s="26">
        <v>6096895</v>
      </c>
      <c r="M19" s="26"/>
      <c r="N19" s="26">
        <v>6750142</v>
      </c>
      <c r="O19" s="26">
        <v>10876233</v>
      </c>
      <c r="P19" s="26">
        <v>4412313</v>
      </c>
      <c r="Q19" s="26">
        <v>9380102</v>
      </c>
      <c r="R19" s="26"/>
      <c r="S19" s="26">
        <v>6168774</v>
      </c>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row>
    <row r="20" spans="1:90" s="11" customFormat="1" x14ac:dyDescent="0.25">
      <c r="A20" s="22" t="str">
        <f t="shared" si="0"/>
        <v>Dana Desa</v>
      </c>
      <c r="B20" s="20" t="s">
        <v>701</v>
      </c>
      <c r="C20" s="26">
        <v>1200131566</v>
      </c>
      <c r="D20" s="26">
        <v>1227039030</v>
      </c>
      <c r="E20" s="26">
        <v>149603238</v>
      </c>
      <c r="F20" s="26">
        <v>58428307</v>
      </c>
      <c r="G20" s="26">
        <v>57961389</v>
      </c>
      <c r="H20" s="26">
        <v>74473858</v>
      </c>
      <c r="I20" s="26">
        <v>57057475</v>
      </c>
      <c r="J20" s="26">
        <v>101065791</v>
      </c>
      <c r="K20" s="26"/>
      <c r="L20" s="26">
        <v>11747310</v>
      </c>
      <c r="M20" s="26"/>
      <c r="N20" s="26"/>
      <c r="O20" s="26">
        <v>160972522</v>
      </c>
      <c r="P20" s="26">
        <v>126524240</v>
      </c>
      <c r="Q20" s="26">
        <v>94882285</v>
      </c>
      <c r="R20" s="26">
        <v>94981459</v>
      </c>
      <c r="S20" s="26">
        <v>100801378</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row>
    <row r="21" spans="1:90" s="11" customFormat="1" x14ac:dyDescent="0.25">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row>
  </sheetData>
  <mergeCells count="1">
    <mergeCell ref="F1:H3"/>
  </mergeCells>
  <pageMargins left="0.25" right="0.25" top="0.75" bottom="0.75" header="0.3" footer="0.3"/>
  <pageSetup paperSize="9" scale="55" fitToHeight="0"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DDF6E-5A11-4C65-9B0C-0A66A9616734}">
  <dimension ref="T2:AA220"/>
  <sheetViews>
    <sheetView showGridLines="0" view="pageBreakPreview" zoomScale="60" zoomScaleNormal="100" workbookViewId="0">
      <selection activeCell="V317" sqref="V317"/>
    </sheetView>
  </sheetViews>
  <sheetFormatPr defaultRowHeight="15" x14ac:dyDescent="0.25"/>
  <sheetData>
    <row r="2" spans="20:27" ht="15" customHeight="1" x14ac:dyDescent="0.25">
      <c r="T2" s="15" t="str">
        <f>Pengangguran!$L$4</f>
        <v>Sulawesi Utara</v>
      </c>
      <c r="U2" s="15"/>
      <c r="V2" s="15"/>
      <c r="W2" s="15"/>
      <c r="X2" s="15"/>
      <c r="Y2" s="15"/>
      <c r="Z2" s="15"/>
      <c r="AA2" s="15"/>
    </row>
    <row r="3" spans="20:27" ht="15" customHeight="1" x14ac:dyDescent="0.25">
      <c r="T3" s="15"/>
      <c r="U3" s="15"/>
      <c r="V3" s="15"/>
      <c r="W3" s="15"/>
      <c r="X3" s="15"/>
      <c r="Y3" s="15"/>
      <c r="Z3" s="15"/>
      <c r="AA3" s="15"/>
    </row>
    <row r="4" spans="20:27" ht="15" customHeight="1" x14ac:dyDescent="0.25">
      <c r="T4" s="15"/>
      <c r="U4" s="15"/>
      <c r="V4" s="15"/>
      <c r="W4" s="15"/>
      <c r="X4" s="15"/>
      <c r="Y4" s="15"/>
      <c r="Z4" s="15"/>
      <c r="AA4" s="15"/>
    </row>
    <row r="5" spans="20:27" x14ac:dyDescent="0.25">
      <c r="T5" s="15"/>
      <c r="U5" s="15"/>
      <c r="V5" s="15"/>
      <c r="W5" s="15"/>
      <c r="X5" s="15"/>
      <c r="Y5" s="15"/>
      <c r="Z5" s="15"/>
      <c r="AA5" s="15"/>
    </row>
    <row r="110" spans="20:27" ht="15" customHeight="1" x14ac:dyDescent="0.25">
      <c r="T110" s="15" t="str">
        <f>$T$2</f>
        <v>Sulawesi Utara</v>
      </c>
      <c r="U110" s="15"/>
      <c r="V110" s="15"/>
      <c r="W110" s="15"/>
      <c r="X110" s="15"/>
      <c r="Y110" s="15"/>
      <c r="Z110" s="15"/>
      <c r="AA110" s="15"/>
    </row>
    <row r="111" spans="20:27" ht="15" customHeight="1" x14ac:dyDescent="0.25">
      <c r="T111" s="15"/>
      <c r="U111" s="15"/>
      <c r="V111" s="15"/>
      <c r="W111" s="15"/>
      <c r="X111" s="15"/>
      <c r="Y111" s="15"/>
      <c r="Z111" s="15"/>
      <c r="AA111" s="15"/>
    </row>
    <row r="112" spans="20:27" ht="15" customHeight="1" x14ac:dyDescent="0.25">
      <c r="T112" s="15"/>
      <c r="U112" s="15"/>
      <c r="V112" s="15"/>
      <c r="W112" s="15"/>
      <c r="X112" s="15"/>
      <c r="Y112" s="15"/>
      <c r="Z112" s="15"/>
      <c r="AA112" s="15"/>
    </row>
    <row r="113" spans="20:27" ht="15" customHeight="1" x14ac:dyDescent="0.25">
      <c r="T113" s="15"/>
      <c r="U113" s="15"/>
      <c r="V113" s="15"/>
      <c r="W113" s="15"/>
      <c r="X113" s="15"/>
      <c r="Y113" s="15"/>
      <c r="Z113" s="15"/>
      <c r="AA113" s="15"/>
    </row>
    <row r="217" spans="20:27" ht="15" customHeight="1" x14ac:dyDescent="0.25">
      <c r="T217" s="15" t="str">
        <f>$T$2</f>
        <v>Sulawesi Utara</v>
      </c>
      <c r="U217" s="15"/>
      <c r="V217" s="15"/>
      <c r="W217" s="15"/>
      <c r="X217" s="15"/>
      <c r="Y217" s="15"/>
      <c r="Z217" s="15"/>
      <c r="AA217" s="15"/>
    </row>
    <row r="218" spans="20:27" ht="15" customHeight="1" x14ac:dyDescent="0.25">
      <c r="T218" s="15"/>
      <c r="U218" s="15"/>
      <c r="V218" s="15"/>
      <c r="W218" s="15"/>
      <c r="X218" s="15"/>
      <c r="Y218" s="15"/>
      <c r="Z218" s="15"/>
      <c r="AA218" s="15"/>
    </row>
    <row r="219" spans="20:27" ht="15" customHeight="1" x14ac:dyDescent="0.25">
      <c r="T219" s="15"/>
      <c r="U219" s="15"/>
      <c r="V219" s="15"/>
      <c r="W219" s="15"/>
      <c r="X219" s="15"/>
      <c r="Y219" s="15"/>
      <c r="Z219" s="15"/>
      <c r="AA219" s="15"/>
    </row>
    <row r="220" spans="20:27" ht="15" customHeight="1" x14ac:dyDescent="0.25">
      <c r="T220" s="15"/>
      <c r="U220" s="15"/>
      <c r="V220" s="15"/>
      <c r="W220" s="15"/>
      <c r="X220" s="15"/>
      <c r="Y220" s="15"/>
      <c r="Z220" s="15"/>
      <c r="AA220" s="15"/>
    </row>
  </sheetData>
  <mergeCells count="3">
    <mergeCell ref="T2:AA5"/>
    <mergeCell ref="T110:AA113"/>
    <mergeCell ref="T217:AA220"/>
  </mergeCells>
  <printOptions horizontalCentered="1" verticalCentered="1"/>
  <pageMargins left="0.25" right="0.25" top="0.75" bottom="0.75" header="0.3" footer="0.3"/>
  <pageSetup paperSize="9" scale="45" fitToHeight="0" orientation="portrait" r:id="rId1"/>
  <rowBreaks count="2" manualBreakCount="2">
    <brk id="108" min="4" max="26" man="1"/>
    <brk id="215" min="4" max="26" man="1"/>
  </row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Sheet1</vt:lpstr>
      <vt:lpstr>Sulut Papua Barat</vt:lpstr>
      <vt:lpstr>DAK_Fisik_Reg</vt:lpstr>
      <vt:lpstr>DAK_Fisik_Pengsn</vt:lpstr>
      <vt:lpstr>DAK_Fisik_Afirm</vt:lpstr>
      <vt:lpstr>DAK_Non_Fisik</vt:lpstr>
      <vt:lpstr>DAU</vt:lpstr>
      <vt:lpstr>DID</vt:lpstr>
      <vt:lpstr>Dana_Desa</vt:lpstr>
      <vt:lpstr>DBH</vt:lpstr>
      <vt:lpstr>IPM</vt:lpstr>
      <vt:lpstr>Pengangguran</vt:lpstr>
      <vt:lpstr>Kemiskinan</vt:lpstr>
      <vt:lpstr>Pendidikan</vt:lpstr>
      <vt:lpstr>Sheet3</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hot2</dc:creator>
  <cp:lastModifiedBy>hot2</cp:lastModifiedBy>
  <cp:lastPrinted>2022-09-02T02:25:44Z</cp:lastPrinted>
  <dcterms:created xsi:type="dcterms:W3CDTF">2022-07-06T01:20:31Z</dcterms:created>
  <dcterms:modified xsi:type="dcterms:W3CDTF">2022-09-02T02:26:03Z</dcterms:modified>
</cp:coreProperties>
</file>