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9.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0.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mc:AlternateContent xmlns:mc="http://schemas.openxmlformats.org/markup-compatibility/2006">
    <mc:Choice Requires="x15">
      <x15ac:absPath xmlns:x15ac="http://schemas.microsoft.com/office/spreadsheetml/2010/11/ac" url="D:\Jobs\2022_tasks\Dashboard_Dapil\Database-dapil-file-ok-done-parsial\"/>
    </mc:Choice>
  </mc:AlternateContent>
  <xr:revisionPtr revIDLastSave="0" documentId="13_ncr:1_{2717E88E-EF00-44CA-AA40-3645FE4DBD88}" xr6:coauthVersionLast="46" xr6:coauthVersionMax="46" xr10:uidLastSave="{00000000-0000-0000-0000-000000000000}"/>
  <bookViews>
    <workbookView xWindow="-120" yWindow="-120" windowWidth="20730" windowHeight="11160" tabRatio="599" firstSheet="8" activeTab="15" xr2:uid="{9EACD7EE-C893-4798-9306-747DC82D8020}"/>
  </bookViews>
  <sheets>
    <sheet name="Sheet1" sheetId="1" r:id="rId1"/>
    <sheet name="Sumsel"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19" r:id="rId14"/>
    <sheet name="Sheet3" sheetId="20" r:id="rId15"/>
    <sheet name="Dashboard" sheetId="8" r:id="rId16"/>
  </sheets>
  <definedNames>
    <definedName name="_xlnm._FilterDatabase" localSheetId="1" hidden="1">Sumsel!$A$1:$AA$358</definedName>
    <definedName name="_xlnm.Print_Area" localSheetId="15">Dashboard!$E$1:$AA$328</definedName>
    <definedName name="Slicer_Bidang">#N/A</definedName>
    <definedName name="Slicer_Daerah_Pemilihan">#N/A</definedName>
    <definedName name="Slicer_Tahun">#N/A</definedName>
  </definedNames>
  <calcPr calcId="181029"/>
  <pivotCaches>
    <pivotCache cacheId="16"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20" l="1"/>
  <c r="A19" i="20"/>
  <c r="A18" i="20"/>
  <c r="A17" i="20"/>
  <c r="A16" i="20"/>
  <c r="A15" i="20"/>
  <c r="A14" i="20"/>
  <c r="A13" i="20"/>
  <c r="A12" i="20"/>
  <c r="A11" i="20"/>
  <c r="A10" i="20"/>
  <c r="A9" i="20"/>
  <c r="A8" i="20"/>
  <c r="A7" i="20"/>
  <c r="A6" i="20"/>
  <c r="A5" i="20"/>
  <c r="T2" i="8"/>
  <c r="T110" i="8" s="1"/>
  <c r="L1" i="15"/>
  <c r="F1" i="20" s="1"/>
  <c r="AB1" i="12"/>
  <c r="AA1" i="12"/>
  <c r="W1" i="12"/>
  <c r="V1" i="12"/>
  <c r="R1" i="12"/>
  <c r="Q1" i="12"/>
  <c r="N2" i="19"/>
  <c r="W2" i="19"/>
  <c r="L2" i="12"/>
  <c r="S2" i="19"/>
  <c r="G2" i="19"/>
  <c r="W2" i="12"/>
  <c r="K2" i="19"/>
  <c r="B2" i="19"/>
  <c r="G2" i="18"/>
  <c r="R2" i="12"/>
  <c r="AA2" i="19"/>
  <c r="Z2" i="19"/>
  <c r="O2" i="19"/>
  <c r="C2" i="19"/>
  <c r="F2" i="19"/>
  <c r="C2" i="18"/>
  <c r="M2" i="12"/>
  <c r="Q2" i="12"/>
  <c r="R2" i="19"/>
  <c r="B2" i="18"/>
  <c r="V2" i="12"/>
  <c r="J2" i="19"/>
  <c r="H2" i="18"/>
  <c r="AA2" i="12"/>
  <c r="V2" i="19"/>
  <c r="AB2" i="12"/>
  <c r="T217" i="8" l="1"/>
  <c r="M1" i="12"/>
  <c r="L1" i="12"/>
  <c r="C1" i="12"/>
  <c r="B1" i="12"/>
  <c r="B2" i="12"/>
  <c r="C2" i="12"/>
</calcChain>
</file>

<file path=xl/sharedStrings.xml><?xml version="1.0" encoding="utf-8"?>
<sst xmlns="http://schemas.openxmlformats.org/spreadsheetml/2006/main" count="4192" uniqueCount="780">
  <si>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</si>
  <si>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</si>
  <si>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</si>
  <si>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</si>
  <si>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</si>
  <si>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</si>
  <si>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</si>
  <si>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</si>
  <si>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</si>
  <si>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</si>
  <si>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</si>
  <si>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</si>
  <si>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</si>
  <si>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</si>
  <si>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</si>
  <si>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</si>
  <si>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</si>
  <si>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</si>
  <si>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</si>
  <si>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</si>
  <si>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</si>
  <si>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</si>
  <si>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</si>
  <si>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</si>
  <si>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</si>
  <si>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</si>
  <si>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</si>
  <si>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</si>
  <si>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</si>
  <si>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</si>
  <si>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</si>
  <si>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</si>
  <si>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</si>
  <si>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</si>
  <si>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</si>
  <si>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</si>
  <si>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</si>
  <si>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</si>
  <si>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</si>
  <si>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</si>
  <si>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</si>
  <si>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</si>
  <si>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</si>
  <si>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</si>
  <si>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</si>
  <si>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</si>
  <si>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</si>
  <si>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</si>
  <si>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</si>
  <si>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</si>
  <si>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</si>
  <si>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</si>
  <si>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</si>
  <si>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</si>
  <si>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</si>
  <si>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</si>
  <si>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</si>
  <si>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</si>
  <si>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</si>
  <si>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</si>
  <si>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</si>
  <si>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</si>
  <si>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</si>
  <si>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</si>
  <si>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</si>
  <si>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</si>
  <si>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</si>
  <si>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</si>
  <si>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</si>
  <si>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</si>
  <si>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</si>
  <si>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</si>
  <si>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</si>
  <si>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</si>
  <si>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</si>
  <si>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</si>
  <si>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</si>
  <si>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</si>
  <si>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</si>
  <si>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</si>
  <si>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</si>
  <si>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</si>
  <si>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</si>
  <si>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</si>
  <si>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</si>
  <si>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</si>
  <si>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</si>
  <si>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</si>
  <si>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</si>
  <si>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</si>
  <si>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</si>
  <si>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</si>
  <si>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</si>
  <si>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</si>
  <si>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</si>
  <si>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</si>
  <si>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</si>
  <si>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</si>
  <si>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</si>
  <si>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</si>
  <si>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</si>
  <si>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</si>
  <si>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</si>
  <si>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</si>
  <si>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</si>
  <si>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</si>
  <si>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</si>
  <si>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</si>
  <si>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</si>
  <si>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</si>
  <si>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</si>
  <si>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</si>
  <si>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</si>
  <si>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</si>
  <si>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</si>
  <si>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</si>
  <si>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</si>
  <si>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</si>
  <si>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</si>
  <si>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</si>
  <si>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</si>
  <si>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</si>
  <si>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</si>
  <si>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</si>
  <si>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</si>
  <si>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</si>
  <si>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</si>
  <si>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</si>
  <si>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</si>
  <si>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</si>
  <si>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</si>
  <si>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</si>
  <si>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</si>
  <si>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</si>
  <si>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</si>
  <si>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</si>
  <si>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</si>
  <si>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</si>
  <si>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</si>
  <si>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</si>
  <si>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</si>
  <si>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</si>
  <si>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</si>
  <si>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</si>
  <si>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</si>
  <si>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</si>
  <si>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</si>
  <si>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</si>
  <si>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</si>
  <si>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</si>
  <si>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</si>
  <si>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</si>
  <si>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</si>
  <si>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</si>
  <si>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</si>
  <si>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</si>
  <si>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</si>
  <si>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</si>
  <si>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</si>
  <si>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</si>
  <si>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</si>
  <si>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</si>
  <si>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</si>
  <si>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</si>
  <si>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</si>
  <si>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</si>
  <si>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</si>
  <si>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</si>
  <si>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</si>
  <si>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</si>
  <si>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</si>
  <si>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</si>
  <si>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</si>
  <si>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</si>
  <si>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</si>
  <si>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</si>
  <si>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</si>
  <si>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</si>
  <si>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</si>
  <si>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</si>
  <si>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</si>
  <si>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</si>
  <si>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</si>
  <si>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</si>
  <si>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</si>
  <si>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</si>
  <si>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</si>
  <si>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</si>
  <si>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</si>
  <si>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</si>
  <si>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</si>
  <si>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</si>
  <si>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</si>
  <si>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</si>
  <si>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</si>
  <si>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</si>
  <si>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</si>
  <si>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</si>
  <si>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</si>
  <si>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</si>
  <si>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</si>
  <si>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</si>
  <si>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</si>
  <si>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</si>
  <si>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</si>
  <si>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</si>
  <si>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</si>
  <si>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</si>
  <si>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</si>
  <si>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</si>
  <si>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</si>
  <si>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</si>
  <si>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</si>
  <si>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</si>
  <si>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</si>
  <si>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</si>
  <si>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</si>
  <si>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</si>
  <si>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</si>
  <si>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</si>
  <si>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</si>
  <si>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</si>
  <si>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</si>
  <si>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</si>
  <si>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</si>
  <si>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</si>
  <si>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</si>
  <si>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</si>
  <si>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</si>
  <si>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</si>
  <si>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</si>
  <si>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</si>
  <si>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</si>
  <si>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</si>
  <si>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</si>
  <si>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</si>
  <si>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</si>
  <si>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</si>
  <si>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</si>
  <si>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</si>
  <si>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</si>
  <si>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</si>
  <si>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</si>
  <si>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</si>
  <si>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</si>
  <si>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</si>
  <si>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</si>
  <si>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</si>
  <si>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</si>
  <si>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</si>
  <si>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</si>
  <si>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</si>
  <si>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</si>
  <si>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</si>
  <si>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</si>
  <si>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</si>
  <si>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</si>
  <si>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</si>
  <si>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</si>
  <si>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</si>
  <si>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</si>
  <si>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</si>
  <si>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</si>
  <si>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</si>
  <si>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</si>
  <si>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</si>
  <si>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</si>
  <si>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</si>
  <si>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</si>
  <si>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</si>
  <si>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</si>
  <si>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</si>
  <si>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</si>
  <si>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</si>
  <si>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</si>
  <si>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</si>
  <si>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</si>
  <si>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</si>
  <si>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</si>
  <si>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</si>
  <si>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</si>
  <si>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</si>
  <si>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</si>
  <si>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</si>
  <si>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</si>
  <si>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</si>
  <si>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</si>
  <si>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</si>
  <si>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</si>
  <si>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</si>
  <si>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</si>
  <si>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</si>
  <si>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</si>
  <si>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</si>
  <si>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</si>
  <si>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</si>
  <si>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</si>
  <si>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</si>
  <si>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</si>
  <si>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</si>
  <si>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</si>
  <si>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</si>
  <si>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</si>
  <si>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</si>
  <si>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</si>
  <si>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</si>
  <si>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</si>
  <si>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</si>
  <si>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</si>
  <si>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</si>
  <si>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</si>
  <si>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</si>
  <si>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</si>
  <si>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</si>
  <si>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</si>
  <si>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</si>
  <si>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</si>
  <si>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</si>
  <si>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</si>
  <si>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</si>
  <si>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</si>
  <si>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</si>
  <si>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</si>
  <si>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</si>
  <si>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</si>
  <si>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</si>
  <si>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</si>
  <si>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</si>
  <si>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</si>
  <si>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</si>
  <si>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</si>
  <si>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</si>
  <si>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</si>
  <si>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</si>
  <si>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</si>
  <si>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</si>
  <si>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</si>
  <si>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</si>
  <si>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</si>
  <si>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</si>
  <si>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</si>
  <si>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</si>
  <si>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</si>
  <si>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</si>
  <si>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</si>
  <si>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</si>
  <si>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</si>
  <si>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</si>
  <si>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</si>
  <si>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</si>
  <si>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</si>
  <si>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</si>
  <si>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</si>
  <si>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</si>
  <si>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</si>
  <si>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</si>
  <si>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</si>
  <si>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</si>
  <si>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</si>
  <si>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</si>
  <si>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</si>
  <si>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</si>
  <si>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</si>
  <si>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</si>
  <si>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</si>
  <si>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</si>
  <si>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</si>
  <si>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</si>
  <si>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</si>
  <si>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</si>
  <si>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</si>
  <si>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</si>
  <si>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</si>
  <si>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</si>
  <si>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</si>
  <si>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</si>
  <si>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</si>
  <si>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</si>
  <si>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</si>
  <si>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</si>
  <si>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</si>
  <si>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</si>
  <si>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</si>
  <si>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</si>
  <si>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</si>
  <si>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</si>
  <si>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</si>
  <si>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</si>
  <si>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</si>
  <si>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</si>
  <si>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</si>
  <si>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</si>
  <si>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</si>
  <si>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</si>
  <si>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</si>
  <si>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</si>
  <si>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</si>
  <si>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</si>
  <si>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</si>
  <si>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</si>
  <si>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</si>
  <si>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</si>
  <si>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</si>
  <si>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</si>
  <si>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</si>
  <si>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</si>
  <si>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</si>
  <si>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</si>
  <si>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</si>
  <si>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</si>
  <si>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</si>
  <si>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</si>
  <si>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</si>
  <si>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</si>
  <si>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</si>
  <si>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</si>
  <si>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</si>
  <si>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</si>
  <si>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</si>
  <si>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</si>
  <si>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</si>
  <si>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</si>
  <si>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</si>
  <si>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</si>
  <si>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</si>
  <si>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</si>
  <si>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</si>
  <si>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</si>
  <si>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</si>
  <si>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</si>
  <si>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</si>
  <si>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</si>
  <si>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</si>
  <si>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</si>
  <si>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</si>
  <si>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</si>
  <si>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</si>
  <si>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</si>
  <si>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</si>
  <si>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</si>
  <si>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</si>
  <si>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</si>
  <si>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</si>
  <si>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</si>
  <si>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</si>
  <si>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</si>
  <si>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</si>
  <si>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</si>
  <si>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</si>
  <si>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</si>
  <si>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</si>
  <si>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</si>
  <si>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</si>
  <si>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</si>
  <si>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</si>
  <si>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</si>
  <si>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</si>
  <si>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</si>
  <si>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</si>
  <si>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</si>
  <si>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</si>
  <si>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</si>
  <si>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</si>
  <si>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</si>
  <si>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</si>
  <si>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</si>
  <si>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</si>
  <si>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</si>
  <si>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</si>
  <si>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</si>
  <si>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</si>
  <si>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</si>
  <si>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</si>
  <si>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</si>
  <si>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</si>
  <si>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</si>
  <si>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</si>
  <si>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</si>
  <si>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</si>
  <si>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</si>
  <si>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</si>
  <si>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</si>
  <si>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</si>
  <si>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</si>
  <si>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</si>
  <si>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</si>
  <si>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</si>
  <si>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</si>
  <si>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</si>
  <si>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</si>
  <si>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</si>
  <si>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</si>
  <si>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</si>
  <si>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</si>
  <si>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</si>
  <si>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</si>
  <si>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</si>
  <si>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</si>
  <si>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</si>
  <si>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</si>
  <si>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</si>
  <si>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</si>
  <si>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</si>
  <si>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</si>
  <si>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</si>
  <si>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</si>
  <si>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</si>
  <si>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</si>
  <si>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</si>
  <si>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</si>
  <si>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</si>
  <si>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</si>
  <si>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</si>
  <si>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</si>
  <si>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</si>
  <si>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</si>
  <si>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</si>
  <si>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</si>
  <si>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</si>
  <si>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</si>
  <si>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</si>
  <si>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</si>
  <si>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</si>
  <si>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</si>
  <si>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</si>
  <si>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</si>
  <si>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</si>
  <si>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</si>
  <si>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</si>
  <si>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</si>
  <si>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</si>
  <si>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</si>
  <si>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</si>
  <si>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</si>
  <si>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</si>
  <si>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</si>
  <si>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</si>
  <si>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</si>
  <si>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</si>
  <si>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</si>
  <si>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</si>
  <si>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</si>
  <si>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</si>
  <si>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</si>
  <si>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</si>
  <si>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</si>
  <si>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</si>
  <si>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</si>
  <si>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</si>
  <si>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</si>
  <si>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</si>
  <si>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</si>
  <si>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</si>
  <si>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</si>
  <si>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</si>
  <si>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</si>
  <si>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</si>
  <si>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</si>
  <si>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</si>
  <si>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</si>
  <si>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</si>
  <si>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</si>
  <si>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</si>
  <si>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</si>
  <si>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</si>
  <si>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</si>
  <si>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</si>
  <si>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</si>
  <si>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</si>
  <si>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</si>
  <si>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</si>
  <si>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</si>
  <si>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</si>
  <si>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</si>
  <si>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</si>
  <si>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</si>
  <si>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</si>
  <si>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</si>
  <si>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</si>
  <si>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</si>
  <si>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</si>
  <si>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</si>
  <si>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</si>
  <si>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</si>
  <si>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</si>
  <si>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</si>
  <si>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</si>
  <si>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</si>
  <si>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</si>
  <si>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</si>
  <si>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</si>
  <si>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</si>
  <si>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</si>
  <si>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</si>
  <si>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</si>
  <si>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</si>
  <si>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</si>
  <si>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</si>
  <si>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</si>
  <si>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</si>
  <si>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</si>
  <si>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</si>
  <si>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</si>
  <si>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</si>
  <si>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</si>
  <si>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</si>
  <si>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</si>
  <si>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</si>
  <si>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</si>
  <si>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</si>
  <si>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</si>
  <si>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</si>
  <si>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</si>
  <si>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</si>
  <si>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</si>
  <si>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</si>
  <si>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</si>
  <si>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</si>
  <si>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</si>
  <si>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</si>
  <si>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</si>
  <si>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</si>
  <si>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</si>
  <si>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</si>
  <si>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</si>
  <si>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</si>
  <si>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</si>
  <si>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</si>
  <si>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</si>
  <si>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</si>
  <si>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</si>
  <si>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</si>
  <si>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</si>
  <si>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</si>
  <si>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</si>
  <si>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</si>
  <si>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</si>
  <si>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</si>
  <si>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</si>
  <si>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</si>
  <si>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</si>
  <si>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</si>
  <si>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</si>
  <si>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</si>
  <si>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</si>
  <si>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</si>
  <si>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</si>
  <si>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</si>
  <si>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</si>
  <si>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</si>
  <si>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</si>
  <si>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</si>
  <si>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</si>
  <si>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</si>
  <si>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</si>
  <si>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</si>
  <si>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</si>
  <si>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</si>
  <si>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</si>
  <si>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</si>
  <si>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</si>
  <si>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</si>
  <si>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</si>
  <si>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</si>
  <si>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</si>
  <si>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</si>
  <si>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</si>
  <si>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</si>
  <si>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</si>
  <si>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</si>
  <si>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</si>
  <si>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</si>
  <si>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</si>
  <si>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</si>
  <si>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</si>
  <si>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</si>
  <si>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</si>
  <si>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</si>
  <si>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</si>
  <si>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</si>
  <si>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</si>
  <si>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</si>
  <si>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</si>
  <si>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</si>
  <si>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</si>
  <si>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</si>
  <si>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</si>
  <si>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</si>
  <si>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</si>
  <si>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</si>
  <si>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</si>
  <si>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</si>
  <si>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</si>
  <si>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</si>
  <si>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</si>
  <si>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</si>
  <si>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</si>
  <si>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</si>
  <si>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</si>
  <si>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</si>
  <si>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</si>
  <si>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</si>
  <si>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</si>
  <si>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</si>
  <si>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</si>
  <si>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</si>
  <si>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</si>
  <si>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</si>
  <si>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</si>
  <si>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</si>
  <si>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</si>
  <si>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</si>
  <si>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</si>
  <si>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</si>
  <si>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</si>
  <si>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</si>
  <si>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</si>
  <si>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</si>
  <si>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</si>
  <si>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</si>
  <si>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Sum of Jml. Pend. Miskin (juta jiwa)</t>
  </si>
  <si>
    <t>APK PAUD</t>
  </si>
  <si>
    <t>APK SD</t>
  </si>
  <si>
    <t>APK SMP</t>
  </si>
  <si>
    <t>APK SMA</t>
  </si>
  <si>
    <t>Sumatera Selatan II</t>
  </si>
  <si>
    <t>Sumatera Selatan I</t>
  </si>
  <si>
    <t>Lahat</t>
  </si>
  <si>
    <t>Musi Banyuasin</t>
  </si>
  <si>
    <t>Musi Rawas</t>
  </si>
  <si>
    <t>Muara Enim</t>
  </si>
  <si>
    <t>Ogan Komering Ilir</t>
  </si>
  <si>
    <t>Ogan Komering Ulu</t>
  </si>
  <si>
    <t>Banyuasin</t>
  </si>
  <si>
    <t>Ogan Ilir</t>
  </si>
  <si>
    <t>OKU Timur</t>
  </si>
  <si>
    <t>OKU Selatan</t>
  </si>
  <si>
    <t>Empat Lawang</t>
  </si>
  <si>
    <t>Penukal Abab Lematang Ilir</t>
  </si>
  <si>
    <t>Musi Rawas Utara</t>
  </si>
  <si>
    <t xml:space="preserve"> </t>
  </si>
  <si>
    <t>APM SD</t>
  </si>
  <si>
    <t>APM SMP</t>
  </si>
  <si>
    <t>APM SMA</t>
  </si>
  <si>
    <t>DBH CHT</t>
  </si>
  <si>
    <t>AHH (thn)</t>
  </si>
  <si>
    <t>Sum of DBH CHT</t>
  </si>
  <si>
    <t>AHH (tahun)</t>
  </si>
  <si>
    <t>Sum of AHH (thn)</t>
  </si>
  <si>
    <t>Average of % Pend. Miskin</t>
  </si>
  <si>
    <t>Count of Jml. Pend. Miskin (juta jiwa)</t>
  </si>
  <si>
    <t>Rata-rata Jumlah Penduduk Miskin</t>
  </si>
  <si>
    <t>Rata-rata % Penduduk Miskin</t>
  </si>
  <si>
    <t>Average of APK PAUD</t>
  </si>
  <si>
    <t>Average of APK SD</t>
  </si>
  <si>
    <t>Average of APK SMP</t>
  </si>
  <si>
    <t>Average of APK SMA</t>
  </si>
  <si>
    <t>Average of APM SD</t>
  </si>
  <si>
    <t>Average of APM SMP</t>
  </si>
  <si>
    <t>Average of APM SMA</t>
  </si>
  <si>
    <t>APM SM</t>
  </si>
  <si>
    <t>Transfer Ke Daerah dan Dana Desa Daerah Pemilihan</t>
  </si>
  <si>
    <t>-</t>
  </si>
  <si>
    <t>67.58</t>
  </si>
  <si>
    <t>68.10</t>
  </si>
  <si>
    <t>67.01</t>
  </si>
  <si>
    <t>68.86</t>
  </si>
  <si>
    <t>67.17</t>
  </si>
  <si>
    <t>69.60</t>
  </si>
  <si>
    <t>78.72</t>
  </si>
  <si>
    <t>74.67</t>
  </si>
  <si>
    <t>68.68</t>
  </si>
  <si>
    <t>74.89</t>
  </si>
  <si>
    <t>67.13</t>
  </si>
  <si>
    <t>69.58</t>
  </si>
  <si>
    <t>65.34</t>
  </si>
  <si>
    <t>65.39</t>
  </si>
  <si>
    <t>64.88</t>
  </si>
  <si>
    <t>64.93</t>
  </si>
  <si>
    <t xml:space="preserv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</si>
</sst>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sz val="8"/>
      <name val="Calibri"/>
      <family val="2"/>
      <scheme val="minor"/>
    </font>
    <font>
      <b/>
      <sz val="26"/>
      <color theme="1"/>
      <name val="Bahnschrift SemiBold SemiConden"/>
      <family val="2"/>
    </font>
    <font>
      <b/>
      <sz val="14"/>
      <color theme="1"/>
      <name val="Bahnschrift SemiBold SemiConden"/>
      <family val="2"/>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applyAlignment="1">
      <alignment horizontal="center"/>
    </xf>
    <xf numFmtId="0" fontId="2" fillId="0" borderId="0" xfId="1" applyNumberFormat="1" applyFont="1"/>
    <xf numFmtId="43" fontId="2" fillId="0" borderId="0" xfId="1" applyFont="1" applyAlignment="1">
      <alignment horizontal="center"/>
    </xf>
    <xf numFmtId="43" fontId="2" fillId="0" borderId="0" xfId="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43" fontId="0" fillId="0" borderId="0" xfId="0" applyNumberFormat="1"/>
    <xf numFmtId="43" fontId="0" fillId="0" borderId="0" xfId="1" applyFont="1"/>
    <xf numFmtId="0" fontId="3" fillId="0" borderId="0" xfId="0" applyFont="1"/>
    <xf numFmtId="0" fontId="0" fillId="0" borderId="0" xfId="1" applyNumberFormat="1" applyFont="1"/>
    <xf numFmtId="0" fontId="0" fillId="0" borderId="0" xfId="0" applyAlignment="1">
      <alignment horizontal="center" vertical="center"/>
    </xf>
    <xf numFmtId="0" fontId="0" fillId="2" borderId="0" xfId="0" applyFill="1" applyAlignment="1">
      <alignment horizontal="center" vertical="center"/>
    </xf>
    <xf numFmtId="164" fontId="0" fillId="0" borderId="0" xfId="0" applyNumberFormat="1" applyAlignment="1">
      <alignment horizontal="center" vertical="center"/>
    </xf>
    <xf numFmtId="164" fontId="0" fillId="0" borderId="0" xfId="1" applyNumberFormat="1" applyFont="1" applyAlignment="1">
      <alignment horizontal="center" vertical="center"/>
    </xf>
    <xf numFmtId="0" fontId="0" fillId="2" borderId="0" xfId="0"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7" fillId="0" borderId="0" xfId="0" applyFont="1" applyAlignment="1">
      <alignment horizontal="left" vertical="center"/>
    </xf>
    <xf numFmtId="0" fontId="6" fillId="0" borderId="0" xfId="0" applyFont="1" applyAlignment="1">
      <alignment horizontal="center" vertical="center"/>
    </xf>
    <xf numFmtId="0" fontId="4" fillId="0" borderId="0" xfId="0" applyFont="1" applyAlignment="1">
      <alignment horizontal="center" vertical="center"/>
    </xf>
    <xf numFmtId="0" fontId="0" fillId="0" borderId="0" xfId="0" applyNumberFormat="1"/>
  </cellXfs>
  <cellStyles count="2">
    <cellStyle name="Comma" xfId="1" builtinId="3"/>
    <cellStyle name="Normal" xfId="0" builtinId="0"/>
  </cellStyles>
  <dxfs count="69">
    <dxf>
      <alignment wrapText="1"/>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0" formatCode="General"/>
    </dxf>
    <dxf>
      <font>
        <b val="0"/>
        <i val="0"/>
        <strike val="0"/>
        <condense val="0"/>
        <extend val="0"/>
        <outline val="0"/>
        <shadow val="0"/>
        <u val="none"/>
        <vertAlign val="baseline"/>
        <sz val="9"/>
        <color theme="1"/>
        <name val="Arial Nova"/>
        <family val="2"/>
        <scheme val="none"/>
      </font>
    </dxf>
    <dxf>
      <font>
        <b val="0"/>
        <i val="0"/>
        <strike val="0"/>
        <condense val="0"/>
        <extend val="0"/>
        <outline val="0"/>
        <shadow val="0"/>
        <u val="none"/>
        <vertAlign val="baseline"/>
        <sz val="9"/>
        <color theme="1"/>
        <name val="Arial Nova"/>
        <family val="2"/>
        <scheme val="none"/>
      </font>
      <numFmt numFmtId="35"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10629239985645"/>
          <c:y val="6.6666666666666666E-2"/>
          <c:w val="0.64574392871146824"/>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DAK_Fisik_Reg!$A$4:$A$15</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DAK_Fisik_Reg!$B$4:$B$15</c:f>
              <c:numCache>
                <c:formatCode>_(* #,##0_);_(* \(#,##0\);_(* "-"??_);_(@_)</c:formatCode>
                <c:ptCount val="11"/>
                <c:pt idx="0">
                  <c:v>55480507</c:v>
                </c:pt>
                <c:pt idx="1">
                  <c:v>51623441</c:v>
                </c:pt>
                <c:pt idx="2">
                  <c:v>52811941</c:v>
                </c:pt>
                <c:pt idx="3">
                  <c:v>76909303</c:v>
                </c:pt>
                <c:pt idx="4">
                  <c:v>53781055</c:v>
                </c:pt>
                <c:pt idx="5">
                  <c:v>41412286</c:v>
                </c:pt>
                <c:pt idx="6">
                  <c:v>84153563</c:v>
                </c:pt>
                <c:pt idx="7">
                  <c:v>57274333</c:v>
                </c:pt>
                <c:pt idx="8">
                  <c:v>54861176</c:v>
                </c:pt>
                <c:pt idx="9">
                  <c:v>67081098</c:v>
                </c:pt>
                <c:pt idx="10">
                  <c:v>39344952</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DAK_Fisik_Reg!$A$4:$A$15</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DAK_Fisik_Reg!$C$4:$C$15</c:f>
              <c:numCache>
                <c:formatCode>_(* #,##0_);_(* \(#,##0\);_(* "-"??_);_(@_)</c:formatCode>
                <c:ptCount val="11"/>
                <c:pt idx="0">
                  <c:v>39726054</c:v>
                </c:pt>
                <c:pt idx="1">
                  <c:v>39595244</c:v>
                </c:pt>
                <c:pt idx="2">
                  <c:v>78842415</c:v>
                </c:pt>
                <c:pt idx="3">
                  <c:v>71008385</c:v>
                </c:pt>
                <c:pt idx="4">
                  <c:v>71448343</c:v>
                </c:pt>
                <c:pt idx="5">
                  <c:v>66543869</c:v>
                </c:pt>
                <c:pt idx="6">
                  <c:v>91089802</c:v>
                </c:pt>
                <c:pt idx="7">
                  <c:v>79921732</c:v>
                </c:pt>
                <c:pt idx="8">
                  <c:v>59358285</c:v>
                </c:pt>
                <c:pt idx="9">
                  <c:v>118350650</c:v>
                </c:pt>
                <c:pt idx="10">
                  <c:v>46018767</c:v>
                </c:pt>
              </c:numCache>
            </c:numRef>
          </c:val>
          <c:extLst>
            <c:ext xmlns:c16="http://schemas.microsoft.com/office/drawing/2014/chart" uri="{C3380CC4-5D6E-409C-BE32-E72D297353CC}">
              <c16:uniqueId val="{00000001-6ED3-4C00-A6D5-832B6C4B3322}"/>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DAK_Fisik_Reg!$A$4:$A$15</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DAK_Fisik_Reg!$D$4:$D$15</c:f>
              <c:numCache>
                <c:formatCode>_(* #,##0_);_(* \(#,##0\);_(* "-"??_);_(@_)</c:formatCode>
                <c:ptCount val="11"/>
                <c:pt idx="0">
                  <c:v>46592473</c:v>
                </c:pt>
                <c:pt idx="1">
                  <c:v>75773626</c:v>
                </c:pt>
                <c:pt idx="2">
                  <c:v>88714704</c:v>
                </c:pt>
                <c:pt idx="3">
                  <c:v>107011570</c:v>
                </c:pt>
                <c:pt idx="4">
                  <c:v>76804967</c:v>
                </c:pt>
                <c:pt idx="5">
                  <c:v>53509807</c:v>
                </c:pt>
                <c:pt idx="6">
                  <c:v>92763130</c:v>
                </c:pt>
                <c:pt idx="7">
                  <c:v>86168142</c:v>
                </c:pt>
                <c:pt idx="8">
                  <c:v>84377374</c:v>
                </c:pt>
                <c:pt idx="9">
                  <c:v>125824957</c:v>
                </c:pt>
                <c:pt idx="10">
                  <c:v>79218214</c:v>
                </c:pt>
              </c:numCache>
            </c:numRef>
          </c:val>
          <c:extLst>
            <c:ext xmlns:c16="http://schemas.microsoft.com/office/drawing/2014/chart" uri="{C3380CC4-5D6E-409C-BE32-E72D297353CC}">
              <c16:uniqueId val="{00000001-C358-4B93-8227-38DFB3FF5EDB}"/>
            </c:ext>
          </c:extLst>
        </c:ser>
        <c:dLbls>
          <c:dLblPos val="inEnd"/>
          <c:showLegendKey val="0"/>
          <c:showVal val="1"/>
          <c:showCatName val="0"/>
          <c:showSerName val="0"/>
          <c:showPercent val="0"/>
          <c:showBubbleSize val="0"/>
        </c:dLbls>
        <c:gapWidth val="182"/>
        <c:axId val="1920138415"/>
        <c:axId val="1920149647"/>
      </c:barChart>
      <c:catAx>
        <c:axId val="192013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49647"/>
        <c:crosses val="autoZero"/>
        <c:auto val="1"/>
        <c:lblAlgn val="ctr"/>
        <c:lblOffset val="100"/>
        <c:noMultiLvlLbl val="0"/>
      </c:catAx>
      <c:valAx>
        <c:axId val="1920149647"/>
        <c:scaling>
          <c:orientation val="minMax"/>
        </c:scaling>
        <c:delete val="1"/>
        <c:axPos val="b"/>
        <c:numFmt formatCode="_(* #,##0_);_(* \(#,##0\);_(* &quot;-&quot;??_);_(@_)" sourceLinked="1"/>
        <c:majorTickMark val="none"/>
        <c:minorTickMark val="none"/>
        <c:tickLblPos val="nextTo"/>
        <c:crossAx val="1920138415"/>
        <c:crosses val="autoZero"/>
        <c:crossBetween val="between"/>
      </c:valAx>
      <c:spPr>
        <a:noFill/>
        <a:ln>
          <a:noFill/>
        </a:ln>
        <a:effectLst/>
      </c:spPr>
    </c:plotArea>
    <c:legend>
      <c:legendPos val="t"/>
      <c:layout>
        <c:manualLayout>
          <c:xMode val="edge"/>
          <c:yMode val="edge"/>
          <c:x val="0.68929339754468799"/>
          <c:y val="2.6454505686789153E-3"/>
          <c:w val="0.3107066024553122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586419753086416"/>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271982825834524"/>
          <c:y val="7.2222222222222215E-2"/>
          <c:w val="0.63613039285297956"/>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DBH!$L$5:$L$16</c:f>
              <c:numCache>
                <c:formatCode>_(* #,##0_);_(* \(#,##0\);_(* "-"??_);_(@_)</c:formatCode>
                <c:ptCount val="11"/>
                <c:pt idx="0">
                  <c:v>48776089</c:v>
                </c:pt>
                <c:pt idx="1">
                  <c:v>43041431</c:v>
                </c:pt>
                <c:pt idx="2">
                  <c:v>51155061</c:v>
                </c:pt>
                <c:pt idx="3">
                  <c:v>71873088</c:v>
                </c:pt>
                <c:pt idx="4">
                  <c:v>43041431</c:v>
                </c:pt>
                <c:pt idx="5">
                  <c:v>50763237</c:v>
                </c:pt>
                <c:pt idx="6">
                  <c:v>45427096</c:v>
                </c:pt>
                <c:pt idx="7">
                  <c:v>43041431</c:v>
                </c:pt>
                <c:pt idx="8">
                  <c:v>43041431</c:v>
                </c:pt>
                <c:pt idx="9">
                  <c:v>43041431</c:v>
                </c:pt>
                <c:pt idx="10">
                  <c:v>41171587</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DBH!$M$5:$M$16</c:f>
              <c:numCache>
                <c:formatCode>_(* #,##0_);_(* \(#,##0\);_(* "-"??_);_(@_)</c:formatCode>
                <c:ptCount val="11"/>
                <c:pt idx="0">
                  <c:v>31192363</c:v>
                </c:pt>
                <c:pt idx="1">
                  <c:v>30010980</c:v>
                </c:pt>
                <c:pt idx="2">
                  <c:v>40300092</c:v>
                </c:pt>
                <c:pt idx="3">
                  <c:v>37260239</c:v>
                </c:pt>
                <c:pt idx="4">
                  <c:v>30010980</c:v>
                </c:pt>
                <c:pt idx="5">
                  <c:v>35738123</c:v>
                </c:pt>
                <c:pt idx="6">
                  <c:v>30559425</c:v>
                </c:pt>
                <c:pt idx="7">
                  <c:v>30010980</c:v>
                </c:pt>
                <c:pt idx="8">
                  <c:v>30010980</c:v>
                </c:pt>
                <c:pt idx="9">
                  <c:v>30010980</c:v>
                </c:pt>
                <c:pt idx="10">
                  <c:v>33057714</c:v>
                </c:pt>
              </c:numCache>
            </c:numRef>
          </c:val>
          <c:extLst>
            <c:ext xmlns:c16="http://schemas.microsoft.com/office/drawing/2014/chart" uri="{C3380CC4-5D6E-409C-BE32-E72D297353CC}">
              <c16:uniqueId val="{00000001-E4FC-413F-B922-DBF96E5DE030}"/>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DBH!$N$5:$N$16</c:f>
              <c:numCache>
                <c:formatCode>_(* #,##0_);_(* \(#,##0\);_(* "-"??_);_(@_)</c:formatCode>
                <c:ptCount val="11"/>
                <c:pt idx="0">
                  <c:v>56585753</c:v>
                </c:pt>
                <c:pt idx="1">
                  <c:v>52834934</c:v>
                </c:pt>
                <c:pt idx="2">
                  <c:v>58779737</c:v>
                </c:pt>
                <c:pt idx="3">
                  <c:v>71679161</c:v>
                </c:pt>
                <c:pt idx="4">
                  <c:v>52834934</c:v>
                </c:pt>
                <c:pt idx="5">
                  <c:v>64570673</c:v>
                </c:pt>
                <c:pt idx="6">
                  <c:v>53718620</c:v>
                </c:pt>
                <c:pt idx="7">
                  <c:v>52834934</c:v>
                </c:pt>
                <c:pt idx="8">
                  <c:v>52834934</c:v>
                </c:pt>
                <c:pt idx="9">
                  <c:v>52834934</c:v>
                </c:pt>
                <c:pt idx="10">
                  <c:v>58032518</c:v>
                </c:pt>
              </c:numCache>
            </c:numRef>
          </c:val>
          <c:extLst>
            <c:ext xmlns:c16="http://schemas.microsoft.com/office/drawing/2014/chart" uri="{C3380CC4-5D6E-409C-BE32-E72D297353CC}">
              <c16:uniqueId val="{00000000-B02A-4853-B0A7-510526499B1D}"/>
            </c:ext>
          </c:extLst>
        </c:ser>
        <c:dLbls>
          <c:dLblPos val="inEnd"/>
          <c:showLegendKey val="0"/>
          <c:showVal val="1"/>
          <c:showCatName val="0"/>
          <c:showSerName val="0"/>
          <c:showPercent val="0"/>
          <c:showBubbleSize val="0"/>
        </c:dLbls>
        <c:gapWidth val="182"/>
        <c:axId val="77316495"/>
        <c:axId val="77304847"/>
      </c:barChart>
      <c:catAx>
        <c:axId val="7731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04847"/>
        <c:crosses val="autoZero"/>
        <c:auto val="1"/>
        <c:lblAlgn val="ctr"/>
        <c:lblOffset val="100"/>
        <c:noMultiLvlLbl val="0"/>
      </c:catAx>
      <c:valAx>
        <c:axId val="77304847"/>
        <c:scaling>
          <c:orientation val="minMax"/>
        </c:scaling>
        <c:delete val="1"/>
        <c:axPos val="b"/>
        <c:numFmt formatCode="_(* #,##0_);_(* \(#,##0\);_(* &quot;-&quot;??_);_(@_)" sourceLinked="1"/>
        <c:majorTickMark val="none"/>
        <c:minorTickMark val="none"/>
        <c:tickLblPos val="nextTo"/>
        <c:crossAx val="77316495"/>
        <c:crosses val="autoZero"/>
        <c:crossBetween val="between"/>
      </c:valAx>
      <c:spPr>
        <a:noFill/>
        <a:ln>
          <a:noFill/>
        </a:ln>
        <a:effectLst/>
      </c:spPr>
    </c:plotArea>
    <c:legend>
      <c:legendPos val="t"/>
      <c:layout>
        <c:manualLayout>
          <c:xMode val="edge"/>
          <c:yMode val="edge"/>
          <c:x val="0.68847329480853914"/>
          <c:y val="0"/>
          <c:w val="0.311526705191460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87441391494982"/>
          <c:y val="6.9444444444444448E-2"/>
          <c:w val="0.63997580719637503"/>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DBH!$Q$5:$Q$16</c:f>
              <c:numCache>
                <c:formatCode>_(* #,##0_);_(* \(#,##0\);_(* "-"??_);_(@_)</c:formatCode>
                <c:ptCount val="11"/>
                <c:pt idx="0">
                  <c:v>27424417</c:v>
                </c:pt>
                <c:pt idx="1">
                  <c:v>26948826</c:v>
                </c:pt>
                <c:pt idx="2">
                  <c:v>172395122</c:v>
                </c:pt>
                <c:pt idx="3">
                  <c:v>249601423</c:v>
                </c:pt>
                <c:pt idx="4">
                  <c:v>26948826</c:v>
                </c:pt>
                <c:pt idx="5">
                  <c:v>30817267</c:v>
                </c:pt>
                <c:pt idx="6">
                  <c:v>27348526</c:v>
                </c:pt>
                <c:pt idx="7">
                  <c:v>29304425</c:v>
                </c:pt>
                <c:pt idx="8">
                  <c:v>26948826</c:v>
                </c:pt>
                <c:pt idx="9">
                  <c:v>27002891</c:v>
                </c:pt>
                <c:pt idx="10">
                  <c:v>32530445</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DBH!$R$5:$R$16</c:f>
              <c:numCache>
                <c:formatCode>_(* #,##0_);_(* \(#,##0\);_(* "-"??_);_(@_)</c:formatCode>
                <c:ptCount val="11"/>
                <c:pt idx="0">
                  <c:v>33421029</c:v>
                </c:pt>
                <c:pt idx="1">
                  <c:v>33047513</c:v>
                </c:pt>
                <c:pt idx="2">
                  <c:v>265022900</c:v>
                </c:pt>
                <c:pt idx="3">
                  <c:v>305914244</c:v>
                </c:pt>
                <c:pt idx="4">
                  <c:v>33575302</c:v>
                </c:pt>
                <c:pt idx="5">
                  <c:v>36152518</c:v>
                </c:pt>
                <c:pt idx="6">
                  <c:v>33351353</c:v>
                </c:pt>
                <c:pt idx="7">
                  <c:v>33911225</c:v>
                </c:pt>
                <c:pt idx="8">
                  <c:v>33600819</c:v>
                </c:pt>
                <c:pt idx="9">
                  <c:v>33125427</c:v>
                </c:pt>
                <c:pt idx="10">
                  <c:v>33888450</c:v>
                </c:pt>
              </c:numCache>
            </c:numRef>
          </c:val>
          <c:extLst>
            <c:ext xmlns:c16="http://schemas.microsoft.com/office/drawing/2014/chart" uri="{C3380CC4-5D6E-409C-BE32-E72D297353CC}">
              <c16:uniqueId val="{00000001-07D7-49FD-938A-B937C541D0C0}"/>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DBH!$S$5:$S$16</c:f>
              <c:numCache>
                <c:formatCode>_(* #,##0_);_(* \(#,##0\);_(* "-"??_);_(@_)</c:formatCode>
                <c:ptCount val="11"/>
                <c:pt idx="0">
                  <c:v>64241207</c:v>
                </c:pt>
                <c:pt idx="1">
                  <c:v>63875742</c:v>
                </c:pt>
                <c:pt idx="2">
                  <c:v>434641379</c:v>
                </c:pt>
                <c:pt idx="3">
                  <c:v>588848435</c:v>
                </c:pt>
                <c:pt idx="4">
                  <c:v>63877774</c:v>
                </c:pt>
                <c:pt idx="5">
                  <c:v>68055066</c:v>
                </c:pt>
                <c:pt idx="6">
                  <c:v>63875742</c:v>
                </c:pt>
                <c:pt idx="7">
                  <c:v>63882506</c:v>
                </c:pt>
                <c:pt idx="8">
                  <c:v>64818153</c:v>
                </c:pt>
                <c:pt idx="9">
                  <c:v>63920806</c:v>
                </c:pt>
                <c:pt idx="10">
                  <c:v>66415043</c:v>
                </c:pt>
              </c:numCache>
            </c:numRef>
          </c:val>
          <c:extLst>
            <c:ext xmlns:c16="http://schemas.microsoft.com/office/drawing/2014/chart" uri="{C3380CC4-5D6E-409C-BE32-E72D297353CC}">
              <c16:uniqueId val="{00000000-CAB3-46E1-B1B6-02CAC32A80D4}"/>
            </c:ext>
          </c:extLst>
        </c:ser>
        <c:dLbls>
          <c:dLblPos val="inEnd"/>
          <c:showLegendKey val="0"/>
          <c:showVal val="1"/>
          <c:showCatName val="0"/>
          <c:showSerName val="0"/>
          <c:showPercent val="0"/>
          <c:showBubbleSize val="0"/>
        </c:dLbls>
        <c:gapWidth val="182"/>
        <c:axId val="77326479"/>
        <c:axId val="77327727"/>
      </c:barChart>
      <c:catAx>
        <c:axId val="7732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27727"/>
        <c:crosses val="autoZero"/>
        <c:auto val="1"/>
        <c:lblAlgn val="ctr"/>
        <c:lblOffset val="100"/>
        <c:noMultiLvlLbl val="0"/>
      </c:catAx>
      <c:valAx>
        <c:axId val="77327727"/>
        <c:scaling>
          <c:orientation val="minMax"/>
        </c:scaling>
        <c:delete val="1"/>
        <c:axPos val="b"/>
        <c:numFmt formatCode="_(* #,##0_);_(* \(#,##0\);_(* &quot;-&quot;??_);_(@_)" sourceLinked="1"/>
        <c:majorTickMark val="none"/>
        <c:minorTickMark val="none"/>
        <c:tickLblPos val="nextTo"/>
        <c:crossAx val="77326479"/>
        <c:crosses val="autoZero"/>
        <c:crossBetween val="between"/>
      </c:valAx>
      <c:spPr>
        <a:noFill/>
        <a:ln>
          <a:noFill/>
        </a:ln>
        <a:effectLst/>
      </c:spPr>
    </c:plotArea>
    <c:legend>
      <c:legendPos val="t"/>
      <c:layout>
        <c:manualLayout>
          <c:xMode val="edge"/>
          <c:yMode val="edge"/>
          <c:x val="0.69950388099199579"/>
          <c:y val="5.2909011373578302E-4"/>
          <c:w val="0.3004961190080042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18358522815872"/>
          <c:y val="6.9444444444444448E-2"/>
          <c:w val="0.64766663588316598"/>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DBH!$V$5:$V$16</c:f>
              <c:numCache>
                <c:formatCode>_(* #,##0_);_(* \(#,##0\);_(* "-"??_);_(@_)</c:formatCode>
                <c:ptCount val="11"/>
                <c:pt idx="0">
                  <c:v>827026</c:v>
                </c:pt>
                <c:pt idx="1">
                  <c:v>838585</c:v>
                </c:pt>
                <c:pt idx="2">
                  <c:v>1076387</c:v>
                </c:pt>
                <c:pt idx="3">
                  <c:v>1647977</c:v>
                </c:pt>
                <c:pt idx="4">
                  <c:v>7175486</c:v>
                </c:pt>
                <c:pt idx="5">
                  <c:v>952225</c:v>
                </c:pt>
                <c:pt idx="6">
                  <c:v>826985</c:v>
                </c:pt>
                <c:pt idx="7">
                  <c:v>930513</c:v>
                </c:pt>
                <c:pt idx="8">
                  <c:v>832944</c:v>
                </c:pt>
                <c:pt idx="9">
                  <c:v>826985</c:v>
                </c:pt>
                <c:pt idx="10">
                  <c:v>812254</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DBH!$W$5:$W$16</c:f>
              <c:numCache>
                <c:formatCode>_(* #,##0_);_(* \(#,##0\);_(* "-"??_);_(@_)</c:formatCode>
                <c:ptCount val="11"/>
                <c:pt idx="0">
                  <c:v>1164374</c:v>
                </c:pt>
                <c:pt idx="1">
                  <c:v>1164374</c:v>
                </c:pt>
                <c:pt idx="2">
                  <c:v>1749360</c:v>
                </c:pt>
                <c:pt idx="3">
                  <c:v>2368757</c:v>
                </c:pt>
                <c:pt idx="4">
                  <c:v>13155026</c:v>
                </c:pt>
                <c:pt idx="5">
                  <c:v>1646127</c:v>
                </c:pt>
                <c:pt idx="6">
                  <c:v>1164374</c:v>
                </c:pt>
                <c:pt idx="7">
                  <c:v>1333904</c:v>
                </c:pt>
                <c:pt idx="8">
                  <c:v>1164374</c:v>
                </c:pt>
                <c:pt idx="9">
                  <c:v>1164374</c:v>
                </c:pt>
                <c:pt idx="10">
                  <c:v>1788821</c:v>
                </c:pt>
              </c:numCache>
            </c:numRef>
          </c:val>
          <c:extLst>
            <c:ext xmlns:c16="http://schemas.microsoft.com/office/drawing/2014/chart" uri="{C3380CC4-5D6E-409C-BE32-E72D297353CC}">
              <c16:uniqueId val="{00000001-031F-4B88-BC42-539808762673}"/>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DBH!$X$5:$X$16</c:f>
              <c:numCache>
                <c:formatCode>_(* #,##0_);_(* \(#,##0\);_(* "-"??_);_(@_)</c:formatCode>
                <c:ptCount val="11"/>
                <c:pt idx="0">
                  <c:v>1896608</c:v>
                </c:pt>
                <c:pt idx="1">
                  <c:v>1896608</c:v>
                </c:pt>
                <c:pt idx="2">
                  <c:v>3141794</c:v>
                </c:pt>
                <c:pt idx="3">
                  <c:v>3885978</c:v>
                </c:pt>
                <c:pt idx="4">
                  <c:v>18061191</c:v>
                </c:pt>
                <c:pt idx="5">
                  <c:v>2172611</c:v>
                </c:pt>
                <c:pt idx="6">
                  <c:v>1896608</c:v>
                </c:pt>
                <c:pt idx="7">
                  <c:v>2032793</c:v>
                </c:pt>
                <c:pt idx="8">
                  <c:v>2038716</c:v>
                </c:pt>
                <c:pt idx="9">
                  <c:v>1896608</c:v>
                </c:pt>
                <c:pt idx="10">
                  <c:v>1896608</c:v>
                </c:pt>
              </c:numCache>
            </c:numRef>
          </c:val>
          <c:extLst>
            <c:ext xmlns:c16="http://schemas.microsoft.com/office/drawing/2014/chart" uri="{C3380CC4-5D6E-409C-BE32-E72D297353CC}">
              <c16:uniqueId val="{00000000-B69B-471D-8A43-238F6B0785C4}"/>
            </c:ext>
          </c:extLst>
        </c:ser>
        <c:dLbls>
          <c:dLblPos val="inEnd"/>
          <c:showLegendKey val="0"/>
          <c:showVal val="1"/>
          <c:showCatName val="0"/>
          <c:showSerName val="0"/>
          <c:showPercent val="0"/>
          <c:showBubbleSize val="0"/>
        </c:dLbls>
        <c:gapWidth val="182"/>
        <c:axId val="77396367"/>
        <c:axId val="77383887"/>
      </c:barChart>
      <c:catAx>
        <c:axId val="7739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83887"/>
        <c:crosses val="autoZero"/>
        <c:auto val="1"/>
        <c:lblAlgn val="ctr"/>
        <c:lblOffset val="100"/>
        <c:noMultiLvlLbl val="0"/>
      </c:catAx>
      <c:valAx>
        <c:axId val="77383887"/>
        <c:scaling>
          <c:orientation val="minMax"/>
        </c:scaling>
        <c:delete val="1"/>
        <c:axPos val="b"/>
        <c:numFmt formatCode="_(* #,##0_);_(* \(#,##0\);_(* &quot;-&quot;??_);_(@_)" sourceLinked="1"/>
        <c:majorTickMark val="none"/>
        <c:minorTickMark val="none"/>
        <c:tickLblPos val="nextTo"/>
        <c:crossAx val="77396367"/>
        <c:crosses val="autoZero"/>
        <c:crossBetween val="between"/>
      </c:valAx>
      <c:spPr>
        <a:noFill/>
        <a:ln>
          <a:noFill/>
        </a:ln>
        <a:effectLst/>
      </c:spPr>
    </c:plotArea>
    <c:legend>
      <c:legendPos val="t"/>
      <c:layout>
        <c:manualLayout>
          <c:xMode val="edge"/>
          <c:yMode val="edge"/>
          <c:x val="0.68981631333768334"/>
          <c:y val="5.2909011373578302E-4"/>
          <c:w val="0.3101836866623166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33817088476325"/>
          <c:y val="6.6666666666666666E-2"/>
          <c:w val="0.65151205022656156"/>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DBH!$AA$5:$AA$16</c:f>
              <c:numCache>
                <c:formatCode>_(* #,##0_);_(* \(#,##0\);_(* "-"??_);_(@_)</c:formatCode>
                <c:ptCount val="11"/>
                <c:pt idx="0">
                  <c:v>1418361</c:v>
                </c:pt>
                <c:pt idx="1">
                  <c:v>1418361</c:v>
                </c:pt>
                <c:pt idx="2">
                  <c:v>1418361</c:v>
                </c:pt>
                <c:pt idx="3">
                  <c:v>1321018</c:v>
                </c:pt>
                <c:pt idx="4">
                  <c:v>1418361</c:v>
                </c:pt>
                <c:pt idx="5">
                  <c:v>1418361</c:v>
                </c:pt>
                <c:pt idx="6">
                  <c:v>1418361</c:v>
                </c:pt>
                <c:pt idx="7">
                  <c:v>1418361</c:v>
                </c:pt>
                <c:pt idx="8">
                  <c:v>1418361</c:v>
                </c:pt>
                <c:pt idx="9">
                  <c:v>1418361</c:v>
                </c:pt>
                <c:pt idx="10">
                  <c:v>1321018</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DBH!$AB$5:$AB$16</c:f>
              <c:numCache>
                <c:formatCode>_(* #,##0_);_(* \(#,##0\);_(* "-"??_);_(@_)</c:formatCode>
                <c:ptCount val="11"/>
                <c:pt idx="0">
                  <c:v>1128319</c:v>
                </c:pt>
                <c:pt idx="1">
                  <c:v>1128319</c:v>
                </c:pt>
                <c:pt idx="2">
                  <c:v>1128319</c:v>
                </c:pt>
                <c:pt idx="3">
                  <c:v>1128319</c:v>
                </c:pt>
                <c:pt idx="4">
                  <c:v>1128319</c:v>
                </c:pt>
                <c:pt idx="5">
                  <c:v>1128319</c:v>
                </c:pt>
                <c:pt idx="6">
                  <c:v>1128319</c:v>
                </c:pt>
                <c:pt idx="7">
                  <c:v>1128319</c:v>
                </c:pt>
                <c:pt idx="8">
                  <c:v>1128319</c:v>
                </c:pt>
                <c:pt idx="9">
                  <c:v>1128319</c:v>
                </c:pt>
                <c:pt idx="10">
                  <c:v>1128319</c:v>
                </c:pt>
              </c:numCache>
            </c:numRef>
          </c:val>
          <c:extLst>
            <c:ext xmlns:c16="http://schemas.microsoft.com/office/drawing/2014/chart" uri="{C3380CC4-5D6E-409C-BE32-E72D297353CC}">
              <c16:uniqueId val="{00000001-6BF5-49B6-BE2F-46280C2223CD}"/>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DBH!$AC$5:$AC$16</c:f>
              <c:numCache>
                <c:formatCode>_(* #,##0_);_(* \(#,##0\);_(* "-"??_);_(@_)</c:formatCode>
                <c:ptCount val="11"/>
                <c:pt idx="0">
                  <c:v>1958311</c:v>
                </c:pt>
                <c:pt idx="1">
                  <c:v>1958311</c:v>
                </c:pt>
                <c:pt idx="2">
                  <c:v>1958311</c:v>
                </c:pt>
                <c:pt idx="3">
                  <c:v>1958311</c:v>
                </c:pt>
                <c:pt idx="4">
                  <c:v>1958311</c:v>
                </c:pt>
                <c:pt idx="5">
                  <c:v>1958311</c:v>
                </c:pt>
                <c:pt idx="6">
                  <c:v>1958311</c:v>
                </c:pt>
                <c:pt idx="7">
                  <c:v>1958311</c:v>
                </c:pt>
                <c:pt idx="8">
                  <c:v>1958311</c:v>
                </c:pt>
                <c:pt idx="9">
                  <c:v>1958311</c:v>
                </c:pt>
                <c:pt idx="10">
                  <c:v>1958311</c:v>
                </c:pt>
              </c:numCache>
            </c:numRef>
          </c:val>
          <c:extLst>
            <c:ext xmlns:c16="http://schemas.microsoft.com/office/drawing/2014/chart" uri="{C3380CC4-5D6E-409C-BE32-E72D297353CC}">
              <c16:uniqueId val="{00000000-12A2-47B4-BB8F-CF95FA7E4D77}"/>
            </c:ext>
          </c:extLst>
        </c:ser>
        <c:dLbls>
          <c:dLblPos val="inEnd"/>
          <c:showLegendKey val="0"/>
          <c:showVal val="1"/>
          <c:showCatName val="0"/>
          <c:showSerName val="0"/>
          <c:showPercent val="0"/>
          <c:showBubbleSize val="0"/>
        </c:dLbls>
        <c:gapWidth val="182"/>
        <c:axId val="2060330287"/>
        <c:axId val="2060319887"/>
      </c:barChart>
      <c:catAx>
        <c:axId val="206033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19887"/>
        <c:crosses val="autoZero"/>
        <c:auto val="1"/>
        <c:lblAlgn val="ctr"/>
        <c:lblOffset val="100"/>
        <c:noMultiLvlLbl val="0"/>
      </c:catAx>
      <c:valAx>
        <c:axId val="2060319887"/>
        <c:scaling>
          <c:orientation val="minMax"/>
        </c:scaling>
        <c:delete val="1"/>
        <c:axPos val="b"/>
        <c:numFmt formatCode="_(* #,##0_);_(* \(#,##0\);_(* &quot;-&quot;??_);_(@_)" sourceLinked="1"/>
        <c:majorTickMark val="none"/>
        <c:minorTickMark val="none"/>
        <c:tickLblPos val="nextTo"/>
        <c:crossAx val="2060330287"/>
        <c:crosses val="autoZero"/>
        <c:crossBetween val="between"/>
      </c:valAx>
      <c:spPr>
        <a:noFill/>
        <a:ln>
          <a:noFill/>
        </a:ln>
        <a:effectLst/>
      </c:spPr>
    </c:plotArea>
    <c:legend>
      <c:legendPos val="t"/>
      <c:layout>
        <c:manualLayout>
          <c:xMode val="edge"/>
          <c:yMode val="edge"/>
          <c:x val="0.69886757089414964"/>
          <c:y val="0"/>
          <c:w val="0.3011324291058503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02899957155424"/>
          <c:y val="6.6666666666666666E-2"/>
          <c:w val="0.64382122153977051"/>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DBH!$AF$5:$AF$16</c:f>
              <c:numCache>
                <c:formatCode>_(* #,##0_);_(* \(#,##0\);_(* "-"??_);_(@_)</c:formatCode>
                <c:ptCount val="11"/>
                <c:pt idx="0">
                  <c:v>236414</c:v>
                </c:pt>
                <c:pt idx="1">
                  <c:v>942197</c:v>
                </c:pt>
                <c:pt idx="2">
                  <c:v>739688</c:v>
                </c:pt>
                <c:pt idx="3">
                  <c:v>2561065</c:v>
                </c:pt>
                <c:pt idx="4">
                  <c:v>236414</c:v>
                </c:pt>
                <c:pt idx="5">
                  <c:v>236414</c:v>
                </c:pt>
                <c:pt idx="6">
                  <c:v>236414</c:v>
                </c:pt>
                <c:pt idx="7">
                  <c:v>236414</c:v>
                </c:pt>
                <c:pt idx="8">
                  <c:v>239586</c:v>
                </c:pt>
                <c:pt idx="9">
                  <c:v>236414</c:v>
                </c:pt>
                <c:pt idx="10">
                  <c:v>236518</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DBH!$AG$5:$AG$16</c:f>
              <c:numCache>
                <c:formatCode>_(* #,##0_);_(* \(#,##0\);_(* "-"??_);_(@_)</c:formatCode>
                <c:ptCount val="11"/>
                <c:pt idx="0">
                  <c:v>466634</c:v>
                </c:pt>
                <c:pt idx="1">
                  <c:v>1380041</c:v>
                </c:pt>
                <c:pt idx="2">
                  <c:v>1687187</c:v>
                </c:pt>
                <c:pt idx="3">
                  <c:v>5317837</c:v>
                </c:pt>
                <c:pt idx="4">
                  <c:v>466634</c:v>
                </c:pt>
                <c:pt idx="5">
                  <c:v>466634</c:v>
                </c:pt>
                <c:pt idx="6">
                  <c:v>466634</c:v>
                </c:pt>
                <c:pt idx="7">
                  <c:v>466634</c:v>
                </c:pt>
                <c:pt idx="8">
                  <c:v>480979</c:v>
                </c:pt>
                <c:pt idx="9">
                  <c:v>466634</c:v>
                </c:pt>
                <c:pt idx="10">
                  <c:v>466634</c:v>
                </c:pt>
              </c:numCache>
            </c:numRef>
          </c:val>
          <c:extLst>
            <c:ext xmlns:c16="http://schemas.microsoft.com/office/drawing/2014/chart" uri="{C3380CC4-5D6E-409C-BE32-E72D297353CC}">
              <c16:uniqueId val="{00000001-B4C5-4198-A31B-9E12E7A72F3F}"/>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DBH!$AH$5:$AH$16</c:f>
              <c:numCache>
                <c:formatCode>_(* #,##0_);_(* \(#,##0\);_(* "-"??_);_(@_)</c:formatCode>
                <c:ptCount val="11"/>
                <c:pt idx="0">
                  <c:v>512051</c:v>
                </c:pt>
                <c:pt idx="1">
                  <c:v>2055670</c:v>
                </c:pt>
                <c:pt idx="2">
                  <c:v>1570399</c:v>
                </c:pt>
                <c:pt idx="3">
                  <c:v>5575422</c:v>
                </c:pt>
                <c:pt idx="4">
                  <c:v>512051</c:v>
                </c:pt>
                <c:pt idx="5">
                  <c:v>512051</c:v>
                </c:pt>
                <c:pt idx="6">
                  <c:v>512051</c:v>
                </c:pt>
                <c:pt idx="7">
                  <c:v>512051</c:v>
                </c:pt>
                <c:pt idx="8">
                  <c:v>527470</c:v>
                </c:pt>
                <c:pt idx="9">
                  <c:v>512051</c:v>
                </c:pt>
                <c:pt idx="10">
                  <c:v>512051</c:v>
                </c:pt>
              </c:numCache>
            </c:numRef>
          </c:val>
          <c:extLst>
            <c:ext xmlns:c16="http://schemas.microsoft.com/office/drawing/2014/chart" uri="{C3380CC4-5D6E-409C-BE32-E72D297353CC}">
              <c16:uniqueId val="{00000000-6B2C-4773-82BC-63D5BEDCB80E}"/>
            </c:ext>
          </c:extLst>
        </c:ser>
        <c:dLbls>
          <c:dLblPos val="inEnd"/>
          <c:showLegendKey val="0"/>
          <c:showVal val="1"/>
          <c:showCatName val="0"/>
          <c:showSerName val="0"/>
          <c:showPercent val="0"/>
          <c:showBubbleSize val="0"/>
        </c:dLbls>
        <c:gapWidth val="182"/>
        <c:axId val="1920113455"/>
        <c:axId val="1920120943"/>
      </c:barChart>
      <c:catAx>
        <c:axId val="192011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20943"/>
        <c:crosses val="autoZero"/>
        <c:auto val="1"/>
        <c:lblAlgn val="ctr"/>
        <c:lblOffset val="100"/>
        <c:noMultiLvlLbl val="0"/>
      </c:catAx>
      <c:valAx>
        <c:axId val="1920120943"/>
        <c:scaling>
          <c:orientation val="minMax"/>
        </c:scaling>
        <c:delete val="1"/>
        <c:axPos val="b"/>
        <c:numFmt formatCode="_(* #,##0_);_(* \(#,##0\);_(* &quot;-&quot;??_);_(@_)" sourceLinked="1"/>
        <c:majorTickMark val="none"/>
        <c:minorTickMark val="none"/>
        <c:tickLblPos val="nextTo"/>
        <c:crossAx val="1920113455"/>
        <c:crosses val="autoZero"/>
        <c:crossBetween val="between"/>
      </c:valAx>
      <c:spPr>
        <a:noFill/>
        <a:ln>
          <a:noFill/>
        </a:ln>
        <a:effectLst/>
      </c:spPr>
    </c:plotArea>
    <c:legend>
      <c:legendPos val="t"/>
      <c:layout>
        <c:manualLayout>
          <c:xMode val="edge"/>
          <c:yMode val="edge"/>
          <c:x val="0.70413972479550424"/>
          <c:y val="0"/>
          <c:w val="0.2958602752044957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IPM!$A$7:$A$18</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IPM!$B$7:$B$18</c:f>
              <c:numCache>
                <c:formatCode>General</c:formatCode>
                <c:ptCount val="11"/>
                <c:pt idx="0">
                  <c:v>74.55</c:v>
                </c:pt>
                <c:pt idx="1">
                  <c:v>68.31</c:v>
                </c:pt>
                <c:pt idx="2">
                  <c:v>67.44</c:v>
                </c:pt>
                <c:pt idx="3">
                  <c:v>68.739999999999995</c:v>
                </c:pt>
                <c:pt idx="4">
                  <c:v>66.819999999999993</c:v>
                </c:pt>
                <c:pt idx="5">
                  <c:v>69.319999999999993</c:v>
                </c:pt>
                <c:pt idx="6">
                  <c:v>67.06</c:v>
                </c:pt>
                <c:pt idx="7">
                  <c:v>69.28</c:v>
                </c:pt>
                <c:pt idx="8">
                  <c:v>65.3</c:v>
                </c:pt>
                <c:pt idx="9">
                  <c:v>65.25</c:v>
                </c:pt>
                <c:pt idx="10">
                  <c:v>64.7</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IPM!$A$7:$A$18</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IPM!$C$7:$C$18</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9215-44AB-A753-DC2F6E339B4F}"/>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IPM!$A$7:$A$18</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IPM!$D$7:$D$18</c:f>
              <c:numCache>
                <c:formatCode>General</c:formatCode>
                <c:ptCount val="11"/>
              </c:numCache>
            </c:numRef>
          </c:val>
          <c:extLst>
            <c:ext xmlns:c16="http://schemas.microsoft.com/office/drawing/2014/chart" uri="{C3380CC4-5D6E-409C-BE32-E72D297353CC}">
              <c16:uniqueId val="{00000000-7075-483F-A94F-C7FABB6BC5C4}"/>
            </c:ext>
          </c:extLst>
        </c:ser>
        <c:dLbls>
          <c:dLblPos val="inEnd"/>
          <c:showLegendKey val="0"/>
          <c:showVal val="1"/>
          <c:showCatName val="0"/>
          <c:showSerName val="0"/>
          <c:showPercent val="0"/>
          <c:showBubbleSize val="0"/>
        </c:dLbls>
        <c:gapWidth val="80"/>
        <c:overlap val="25"/>
        <c:axId val="200959839"/>
        <c:axId val="200966495"/>
      </c:barChart>
      <c:catAx>
        <c:axId val="2009598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200966495"/>
        <c:crosses val="autoZero"/>
        <c:auto val="1"/>
        <c:lblAlgn val="ctr"/>
        <c:lblOffset val="100"/>
        <c:noMultiLvlLbl val="0"/>
      </c:catAx>
      <c:valAx>
        <c:axId val="200966495"/>
        <c:scaling>
          <c:orientation val="minMax"/>
        </c:scaling>
        <c:delete val="1"/>
        <c:axPos val="l"/>
        <c:numFmt formatCode="General" sourceLinked="1"/>
        <c:majorTickMark val="none"/>
        <c:minorTickMark val="none"/>
        <c:tickLblPos val="nextTo"/>
        <c:crossAx val="200959839"/>
        <c:crosses val="autoZero"/>
        <c:crossBetween val="between"/>
      </c:valAx>
      <c:spPr>
        <a:noFill/>
        <a:ln>
          <a:noFill/>
        </a:ln>
        <a:effectLst/>
      </c:spPr>
    </c:plotArea>
    <c:legend>
      <c:legendPos val="t"/>
      <c:layout>
        <c:manualLayout>
          <c:xMode val="edge"/>
          <c:yMode val="edge"/>
          <c:x val="0.89963994090193711"/>
          <c:y val="0"/>
          <c:w val="0.1003600590980628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Pengangguran!$B$5:$B$16</c:f>
              <c:numCache>
                <c:formatCode>_(* #,##0.00_);_(* \(#,##0.00\);_(* "-"??_);_(@_)</c:formatCode>
                <c:ptCount val="11"/>
                <c:pt idx="0">
                  <c:v>69.400000000000006</c:v>
                </c:pt>
                <c:pt idx="1">
                  <c:v>66.349999999999994</c:v>
                </c:pt>
                <c:pt idx="2">
                  <c:v>71.790000000000006</c:v>
                </c:pt>
                <c:pt idx="3">
                  <c:v>68.45</c:v>
                </c:pt>
                <c:pt idx="4">
                  <c:v>65.25</c:v>
                </c:pt>
                <c:pt idx="5">
                  <c:v>70.5</c:v>
                </c:pt>
                <c:pt idx="6">
                  <c:v>70.02</c:v>
                </c:pt>
                <c:pt idx="7">
                  <c:v>71.7</c:v>
                </c:pt>
                <c:pt idx="8">
                  <c:v>71.47</c:v>
                </c:pt>
                <c:pt idx="9">
                  <c:v>75.89</c:v>
                </c:pt>
                <c:pt idx="10">
                  <c:v>77.7</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Pengangguran!$C$5:$C$16</c:f>
              <c:numCache>
                <c:formatCode>_(* #,##0.00_);_(* \(#,##0.00\);_(* "-"??_);_(@_)</c:formatCode>
                <c:ptCount val="11"/>
                <c:pt idx="0">
                  <c:v>69.41</c:v>
                </c:pt>
                <c:pt idx="1">
                  <c:v>74.2</c:v>
                </c:pt>
                <c:pt idx="2">
                  <c:v>69.540000000000006</c:v>
                </c:pt>
                <c:pt idx="3">
                  <c:v>69.569999999999993</c:v>
                </c:pt>
                <c:pt idx="4">
                  <c:v>69.680000000000007</c:v>
                </c:pt>
                <c:pt idx="5">
                  <c:v>69.959999999999994</c:v>
                </c:pt>
                <c:pt idx="6">
                  <c:v>68.48</c:v>
                </c:pt>
                <c:pt idx="7">
                  <c:v>71.31</c:v>
                </c:pt>
                <c:pt idx="8">
                  <c:v>76.17</c:v>
                </c:pt>
                <c:pt idx="9">
                  <c:v>72.3</c:v>
                </c:pt>
                <c:pt idx="10">
                  <c:v>73.13</c:v>
                </c:pt>
              </c:numCache>
            </c:numRef>
          </c:val>
          <c:extLst>
            <c:ext xmlns:c16="http://schemas.microsoft.com/office/drawing/2014/chart" uri="{C3380CC4-5D6E-409C-BE32-E72D297353CC}">
              <c16:uniqueId val="{00000001-2E0C-45AD-9B4A-22FB634C4299}"/>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Pengangguran!$D$5:$D$16</c:f>
              <c:numCache>
                <c:formatCode>_(* #,##0.00_);_(* \(#,##0.00\);_(* "-"??_);_(@_)</c:formatCode>
                <c:ptCount val="11"/>
              </c:numCache>
            </c:numRef>
          </c:val>
          <c:extLst>
            <c:ext xmlns:c16="http://schemas.microsoft.com/office/drawing/2014/chart" uri="{C3380CC4-5D6E-409C-BE32-E72D297353CC}">
              <c16:uniqueId val="{00000000-3052-49D6-B161-BCD048F7F052}"/>
            </c:ext>
          </c:extLst>
        </c:ser>
        <c:dLbls>
          <c:dLblPos val="inEnd"/>
          <c:showLegendKey val="0"/>
          <c:showVal val="1"/>
          <c:showCatName val="0"/>
          <c:showSerName val="0"/>
          <c:showPercent val="0"/>
          <c:showBubbleSize val="0"/>
        </c:dLbls>
        <c:gapWidth val="80"/>
        <c:overlap val="25"/>
        <c:axId val="1893184864"/>
        <c:axId val="1893195680"/>
      </c:barChart>
      <c:catAx>
        <c:axId val="1893184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893195680"/>
        <c:crosses val="autoZero"/>
        <c:auto val="1"/>
        <c:lblAlgn val="ctr"/>
        <c:lblOffset val="100"/>
        <c:noMultiLvlLbl val="0"/>
      </c:catAx>
      <c:valAx>
        <c:axId val="1893195680"/>
        <c:scaling>
          <c:orientation val="minMax"/>
        </c:scaling>
        <c:delete val="1"/>
        <c:axPos val="l"/>
        <c:numFmt formatCode="_(* #,##0.00_);_(* \(#,##0.00\);_(* &quot;-&quot;??_);_(@_)" sourceLinked="1"/>
        <c:majorTickMark val="none"/>
        <c:minorTickMark val="none"/>
        <c:tickLblPos val="nextTo"/>
        <c:crossAx val="1893184864"/>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1381944444444445"/>
                      <c:h val="0.27510444006999124"/>
                    </c:manualLayout>
                  </c15:layout>
                </c:ext>
                <c:ext xmlns:c16="http://schemas.microsoft.com/office/drawing/2014/chart" uri="{C3380CC4-5D6E-409C-BE32-E72D297353CC}">
                  <c16:uniqueId val="{00000002-51D3-410A-BC00-B19A76E75D6B}"/>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2770833333333335"/>
                      <c:h val="0.27510444006999124"/>
                    </c:manualLayout>
                  </c15:layout>
                </c:ext>
                <c:ext xmlns:c16="http://schemas.microsoft.com/office/drawing/2014/chart" uri="{C3380CC4-5D6E-409C-BE32-E72D297353CC}">
                  <c16:uniqueId val="{00000003-51D3-410A-BC00-B19A76E75D6B}"/>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67.88818181818182</c:v>
                </c:pt>
                <c:pt idx="1">
                  <c:v>0</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24291023"/>
        <c:axId val="1724293519"/>
      </c:lineChart>
      <c:catAx>
        <c:axId val="172429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724293519"/>
        <c:crosses val="autoZero"/>
        <c:auto val="1"/>
        <c:lblAlgn val="ctr"/>
        <c:lblOffset val="100"/>
        <c:noMultiLvlLbl val="0"/>
      </c:catAx>
      <c:valAx>
        <c:axId val="1724293519"/>
        <c:scaling>
          <c:orientation val="minMax"/>
        </c:scaling>
        <c:delete val="1"/>
        <c:axPos val="l"/>
        <c:numFmt formatCode="_(* #,##0.00_);_(* \(#,##0.00\);_(* &quot;-&quot;??_);_(@_)" sourceLinked="1"/>
        <c:majorTickMark val="none"/>
        <c:minorTickMark val="none"/>
        <c:tickLblPos val="nextTo"/>
        <c:crossAx val="17242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67.61363636363636</c:v>
                </c:pt>
                <c:pt idx="1">
                  <c:v>67.700909090909093</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66499327"/>
        <c:axId val="1666517215"/>
      </c:lineChart>
      <c:catAx>
        <c:axId val="1666499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66517215"/>
        <c:crosses val="autoZero"/>
        <c:auto val="1"/>
        <c:lblAlgn val="ctr"/>
        <c:lblOffset val="100"/>
        <c:noMultiLvlLbl val="0"/>
      </c:catAx>
      <c:valAx>
        <c:axId val="1666517215"/>
        <c:scaling>
          <c:orientation val="minMax"/>
        </c:scaling>
        <c:delete val="1"/>
        <c:axPos val="l"/>
        <c:numFmt formatCode="_(* #,##0.00_);_(* \(#,##0.00\);_(* &quot;-&quot;??_);_(@_)" sourceLinked="1"/>
        <c:majorTickMark val="none"/>
        <c:minorTickMark val="none"/>
        <c:tickLblPos val="nextTo"/>
        <c:crossAx val="166649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3830577427821523"/>
                      <c:h val="0.23104166666666665"/>
                    </c:manualLayout>
                  </c15:layout>
                </c:ext>
                <c:ext xmlns:c16="http://schemas.microsoft.com/office/drawing/2014/chart" uri="{C3380CC4-5D6E-409C-BE32-E72D297353CC}">
                  <c16:uniqueId val="{00000000-CF28-4CDF-AC17-8E33E74B94F6}"/>
                </c:ext>
              </c:extLst>
            </c:dLbl>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12.225454545454545</c:v>
                </c:pt>
                <c:pt idx="1">
                  <c:v>12.324545454545454</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76639"/>
        <c:axId val="1676582463"/>
      </c:lineChart>
      <c:catAx>
        <c:axId val="1676576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1676582463"/>
        <c:crosses val="autoZero"/>
        <c:auto val="1"/>
        <c:lblAlgn val="ctr"/>
        <c:lblOffset val="100"/>
        <c:noMultiLvlLbl val="0"/>
      </c:catAx>
      <c:valAx>
        <c:axId val="1676582463"/>
        <c:scaling>
          <c:orientation val="minMax"/>
        </c:scaling>
        <c:delete val="1"/>
        <c:axPos val="l"/>
        <c:numFmt formatCode="_(* #,##0.00_);_(* \(#,##0.00\);_(* &quot;-&quot;??_);_(@_)" sourceLinked="1"/>
        <c:majorTickMark val="none"/>
        <c:minorTickMark val="none"/>
        <c:tickLblPos val="nextTo"/>
        <c:crossAx val="16765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09900882174386"/>
          <c:y val="6.3888888888888884E-2"/>
          <c:w val="0.65920287891335261"/>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DAK_Fisik_Pengsn!$B$5:$B$16</c:f>
              <c:numCache>
                <c:formatCode>_(* #,##0_);_(* \(#,##0\);_(* "-"??_);_(@_)</c:formatCode>
                <c:ptCount val="11"/>
                <c:pt idx="0">
                  <c:v>2776003</c:v>
                </c:pt>
                <c:pt idx="1">
                  <c:v>5901547</c:v>
                </c:pt>
                <c:pt idx="2">
                  <c:v>9998394</c:v>
                </c:pt>
                <c:pt idx="3">
                  <c:v>10384033</c:v>
                </c:pt>
                <c:pt idx="4">
                  <c:v>7659837</c:v>
                </c:pt>
                <c:pt idx="5">
                  <c:v>23543497</c:v>
                </c:pt>
                <c:pt idx="6">
                  <c:v>19631465</c:v>
                </c:pt>
                <c:pt idx="7">
                  <c:v>9312575</c:v>
                </c:pt>
                <c:pt idx="8">
                  <c:v>7039980</c:v>
                </c:pt>
                <c:pt idx="9">
                  <c:v>11996637</c:v>
                </c:pt>
                <c:pt idx="10">
                  <c:v>3913077</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DAK_Fisik_Pengsn!$C$5:$C$16</c:f>
              <c:numCache>
                <c:formatCode>_(* #,##0_);_(* \(#,##0\);_(* "-"??_);_(@_)</c:formatCode>
                <c:ptCount val="11"/>
                <c:pt idx="0">
                  <c:v>9517150</c:v>
                </c:pt>
                <c:pt idx="1">
                  <c:v>9955067</c:v>
                </c:pt>
                <c:pt idx="2">
                  <c:v>23815642</c:v>
                </c:pt>
                <c:pt idx="3">
                  <c:v>23036373</c:v>
                </c:pt>
                <c:pt idx="4">
                  <c:v>38029867</c:v>
                </c:pt>
                <c:pt idx="5">
                  <c:v>26044061</c:v>
                </c:pt>
                <c:pt idx="6">
                  <c:v>24373348</c:v>
                </c:pt>
                <c:pt idx="7">
                  <c:v>16417872</c:v>
                </c:pt>
                <c:pt idx="8">
                  <c:v>9131158</c:v>
                </c:pt>
                <c:pt idx="9">
                  <c:v>14612339</c:v>
                </c:pt>
                <c:pt idx="10">
                  <c:v>8805590</c:v>
                </c:pt>
              </c:numCache>
            </c:numRef>
          </c:val>
          <c:extLst>
            <c:ext xmlns:c16="http://schemas.microsoft.com/office/drawing/2014/chart" uri="{C3380CC4-5D6E-409C-BE32-E72D297353CC}">
              <c16:uniqueId val="{00000001-2AF8-4167-8E13-66FCEFF67F18}"/>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DAK_Fisik_Pengsn!$D$5:$D$16</c:f>
              <c:numCache>
                <c:formatCode>_(* #,##0_);_(* \(#,##0\);_(* "-"??_);_(@_)</c:formatCode>
                <c:ptCount val="11"/>
                <c:pt idx="0">
                  <c:v>8917092</c:v>
                </c:pt>
                <c:pt idx="1">
                  <c:v>17763827</c:v>
                </c:pt>
                <c:pt idx="2">
                  <c:v>21505753</c:v>
                </c:pt>
                <c:pt idx="3">
                  <c:v>42784560</c:v>
                </c:pt>
                <c:pt idx="4">
                  <c:v>34143282</c:v>
                </c:pt>
                <c:pt idx="5">
                  <c:v>9338987</c:v>
                </c:pt>
                <c:pt idx="6">
                  <c:v>32137623</c:v>
                </c:pt>
                <c:pt idx="7">
                  <c:v>32916701</c:v>
                </c:pt>
                <c:pt idx="8">
                  <c:v>6179158</c:v>
                </c:pt>
                <c:pt idx="9">
                  <c:v>29398325</c:v>
                </c:pt>
                <c:pt idx="10">
                  <c:v>4464643</c:v>
                </c:pt>
              </c:numCache>
            </c:numRef>
          </c:val>
          <c:extLst>
            <c:ext xmlns:c16="http://schemas.microsoft.com/office/drawing/2014/chart" uri="{C3380CC4-5D6E-409C-BE32-E72D297353CC}">
              <c16:uniqueId val="{00000001-8715-4A8F-939B-AC927CDAB357}"/>
            </c:ext>
          </c:extLst>
        </c:ser>
        <c:dLbls>
          <c:dLblPos val="inEnd"/>
          <c:showLegendKey val="0"/>
          <c:showVal val="1"/>
          <c:showCatName val="0"/>
          <c:showSerName val="0"/>
          <c:showPercent val="0"/>
          <c:showBubbleSize val="0"/>
        </c:dLbls>
        <c:gapWidth val="182"/>
        <c:axId val="2060261647"/>
        <c:axId val="2060247919"/>
      </c:barChart>
      <c:catAx>
        <c:axId val="20602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47919"/>
        <c:crosses val="autoZero"/>
        <c:auto val="1"/>
        <c:lblAlgn val="ctr"/>
        <c:lblOffset val="100"/>
        <c:noMultiLvlLbl val="0"/>
      </c:catAx>
      <c:valAx>
        <c:axId val="2060247919"/>
        <c:scaling>
          <c:orientation val="minMax"/>
        </c:scaling>
        <c:delete val="1"/>
        <c:axPos val="b"/>
        <c:numFmt formatCode="_(* #,##0_);_(* \(#,##0\);_(* &quot;-&quot;??_);_(@_)" sourceLinked="1"/>
        <c:majorTickMark val="none"/>
        <c:minorTickMark val="none"/>
        <c:tickLblPos val="nextTo"/>
        <c:crossAx val="2060261647"/>
        <c:crosses val="autoZero"/>
        <c:crossBetween val="between"/>
      </c:valAx>
      <c:spPr>
        <a:noFill/>
        <a:ln>
          <a:noFill/>
        </a:ln>
        <a:effectLst/>
      </c:spPr>
    </c:plotArea>
    <c:legend>
      <c:legendPos val="t"/>
      <c:layout>
        <c:manualLayout>
          <c:xMode val="edge"/>
          <c:yMode val="edge"/>
          <c:x val="0.73984969577322346"/>
          <c:y val="6.6141732283464582E-4"/>
          <c:w val="0.2601503042267764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8.1118181818181814</c:v>
                </c:pt>
                <c:pt idx="1">
                  <c:v>8.1290909090909071</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89951"/>
        <c:axId val="1676582879"/>
      </c:lineChart>
      <c:catAx>
        <c:axId val="167658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6582879"/>
        <c:crosses val="autoZero"/>
        <c:auto val="1"/>
        <c:lblAlgn val="ctr"/>
        <c:lblOffset val="100"/>
        <c:noMultiLvlLbl val="0"/>
      </c:catAx>
      <c:valAx>
        <c:axId val="1676582879"/>
        <c:scaling>
          <c:orientation val="minMax"/>
        </c:scaling>
        <c:delete val="1"/>
        <c:axPos val="l"/>
        <c:numFmt formatCode="_(* #,##0.00_);_(* \(#,##0.00\);_(* &quot;-&quot;??_);_(@_)" sourceLinked="1"/>
        <c:majorTickMark val="none"/>
        <c:minorTickMark val="none"/>
        <c:tickLblPos val="nextTo"/>
        <c:crossAx val="16765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10090.818181818182</c:v>
                </c:pt>
                <c:pt idx="1">
                  <c:v>10121.272727272728</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4429903"/>
        <c:axId val="1674451119"/>
      </c:lineChart>
      <c:catAx>
        <c:axId val="167442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4451119"/>
        <c:crosses val="autoZero"/>
        <c:auto val="1"/>
        <c:lblAlgn val="ctr"/>
        <c:lblOffset val="100"/>
        <c:noMultiLvlLbl val="0"/>
      </c:catAx>
      <c:valAx>
        <c:axId val="1674451119"/>
        <c:scaling>
          <c:orientation val="minMax"/>
        </c:scaling>
        <c:delete val="1"/>
        <c:axPos val="l"/>
        <c:numFmt formatCode="_(* #,##0_);_(* \(#,##0\);_(* &quot;-&quot;??_);_(@_)" sourceLinked="1"/>
        <c:majorTickMark val="none"/>
        <c:minorTickMark val="none"/>
        <c:tickLblPos val="nextTo"/>
        <c:crossAx val="167442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Pengangguran!$G$5:$G$16</c:f>
              <c:numCache>
                <c:formatCode>_(* #,##0.00_);_(* \(#,##0.00\);_(* "-"??_);_(@_)</c:formatCode>
                <c:ptCount val="11"/>
                <c:pt idx="0">
                  <c:v>6.64</c:v>
                </c:pt>
                <c:pt idx="1">
                  <c:v>2.5</c:v>
                </c:pt>
                <c:pt idx="2">
                  <c:v>4.18</c:v>
                </c:pt>
                <c:pt idx="3">
                  <c:v>4.9000000000000004</c:v>
                </c:pt>
                <c:pt idx="4">
                  <c:v>3.29</c:v>
                </c:pt>
                <c:pt idx="5">
                  <c:v>6.01</c:v>
                </c:pt>
                <c:pt idx="6">
                  <c:v>4.91</c:v>
                </c:pt>
                <c:pt idx="7">
                  <c:v>3.81</c:v>
                </c:pt>
                <c:pt idx="8">
                  <c:v>3.28</c:v>
                </c:pt>
                <c:pt idx="9">
                  <c:v>3.61</c:v>
                </c:pt>
                <c:pt idx="10">
                  <c:v>3.74</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Pengangguran!$H$5:$H$16</c:f>
              <c:numCache>
                <c:formatCode>_(* #,##0.00_);_(* \(#,##0.00\);_(* "-"??_);_(@_)</c:formatCode>
                <c:ptCount val="11"/>
                <c:pt idx="0">
                  <c:v>5.86</c:v>
                </c:pt>
                <c:pt idx="1">
                  <c:v>1.64</c:v>
                </c:pt>
                <c:pt idx="2">
                  <c:v>3.6</c:v>
                </c:pt>
                <c:pt idx="3">
                  <c:v>5.03</c:v>
                </c:pt>
                <c:pt idx="4">
                  <c:v>3.01</c:v>
                </c:pt>
                <c:pt idx="5">
                  <c:v>4.57</c:v>
                </c:pt>
                <c:pt idx="6">
                  <c:v>3.07</c:v>
                </c:pt>
                <c:pt idx="7">
                  <c:v>3.18</c:v>
                </c:pt>
                <c:pt idx="8">
                  <c:v>3.23</c:v>
                </c:pt>
                <c:pt idx="9">
                  <c:v>2.41</c:v>
                </c:pt>
                <c:pt idx="10">
                  <c:v>3.61</c:v>
                </c:pt>
              </c:numCache>
            </c:numRef>
          </c:val>
          <c:extLst>
            <c:ext xmlns:c16="http://schemas.microsoft.com/office/drawing/2014/chart" uri="{C3380CC4-5D6E-409C-BE32-E72D297353CC}">
              <c16:uniqueId val="{00000001-2733-412A-A4EA-A4E7112FA489}"/>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Pengangguran!$I$5:$I$16</c:f>
              <c:numCache>
                <c:formatCode>_(* #,##0.00_);_(* \(#,##0.00\);_(* "-"??_);_(@_)</c:formatCode>
                <c:ptCount val="11"/>
              </c:numCache>
            </c:numRef>
          </c:val>
          <c:extLst>
            <c:ext xmlns:c16="http://schemas.microsoft.com/office/drawing/2014/chart" uri="{C3380CC4-5D6E-409C-BE32-E72D297353CC}">
              <c16:uniqueId val="{00000000-10AB-4081-9108-C38CAD7E9752}"/>
            </c:ext>
          </c:extLst>
        </c:ser>
        <c:dLbls>
          <c:dLblPos val="outEnd"/>
          <c:showLegendKey val="0"/>
          <c:showVal val="1"/>
          <c:showCatName val="0"/>
          <c:showSerName val="0"/>
          <c:showPercent val="0"/>
          <c:showBubbleSize val="0"/>
        </c:dLbls>
        <c:gapWidth val="80"/>
        <c:overlap val="25"/>
        <c:axId val="1666520959"/>
        <c:axId val="1666500159"/>
      </c:barChart>
      <c:catAx>
        <c:axId val="16665209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666500159"/>
        <c:crosses val="autoZero"/>
        <c:auto val="1"/>
        <c:lblAlgn val="ctr"/>
        <c:lblOffset val="100"/>
        <c:noMultiLvlLbl val="0"/>
      </c:catAx>
      <c:valAx>
        <c:axId val="1666500159"/>
        <c:scaling>
          <c:orientation val="minMax"/>
        </c:scaling>
        <c:delete val="1"/>
        <c:axPos val="l"/>
        <c:numFmt formatCode="_(* #,##0.00_);_(* \(#,##0.00\);_(* &quot;-&quot;??_);_(@_)" sourceLinked="1"/>
        <c:majorTickMark val="none"/>
        <c:minorTickMark val="none"/>
        <c:tickLblPos val="nextTo"/>
        <c:crossAx val="1666520959"/>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Sumsel.xlsx]DBH!PivotTable59</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DBH!$AK$5:$AK$16</c:f>
              <c:numCache>
                <c:formatCode>_(* #,##0_);_(* \(#,##0\);_(* "-"??_);_(@_)</c:formatCode>
                <c:ptCount val="11"/>
                <c:pt idx="0">
                  <c:v>34576</c:v>
                </c:pt>
                <c:pt idx="1">
                  <c:v>34576</c:v>
                </c:pt>
                <c:pt idx="2">
                  <c:v>34576</c:v>
                </c:pt>
                <c:pt idx="3">
                  <c:v>34576</c:v>
                </c:pt>
                <c:pt idx="4">
                  <c:v>34576</c:v>
                </c:pt>
                <c:pt idx="5">
                  <c:v>34576</c:v>
                </c:pt>
                <c:pt idx="6">
                  <c:v>34576</c:v>
                </c:pt>
                <c:pt idx="7">
                  <c:v>79722</c:v>
                </c:pt>
                <c:pt idx="8">
                  <c:v>692456</c:v>
                </c:pt>
                <c:pt idx="9">
                  <c:v>34576</c:v>
                </c:pt>
                <c:pt idx="10">
                  <c:v>34576</c:v>
                </c:pt>
              </c:numCache>
            </c:numRef>
          </c:val>
          <c:extLst>
            <c:ext xmlns:c16="http://schemas.microsoft.com/office/drawing/2014/chart" uri="{C3380CC4-5D6E-409C-BE32-E72D297353CC}">
              <c16:uniqueId val="{00000000-4C67-4318-B07F-619ED37F0B97}"/>
            </c:ext>
          </c:extLst>
        </c:ser>
        <c:ser>
          <c:idx val="1"/>
          <c:order val="1"/>
          <c:tx>
            <c:strRef>
              <c:f>DBH!$AL$3:$AL$4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DBH!$AL$5:$AL$16</c:f>
              <c:numCache>
                <c:formatCode>_(* #,##0_);_(* \(#,##0\);_(* "-"??_);_(@_)</c:formatCode>
                <c:ptCount val="11"/>
                <c:pt idx="0">
                  <c:v>15430</c:v>
                </c:pt>
                <c:pt idx="1">
                  <c:v>15430</c:v>
                </c:pt>
                <c:pt idx="2">
                  <c:v>28790</c:v>
                </c:pt>
                <c:pt idx="3">
                  <c:v>15430</c:v>
                </c:pt>
                <c:pt idx="4">
                  <c:v>15430</c:v>
                </c:pt>
                <c:pt idx="5">
                  <c:v>15430</c:v>
                </c:pt>
                <c:pt idx="6">
                  <c:v>15430</c:v>
                </c:pt>
                <c:pt idx="7">
                  <c:v>50204</c:v>
                </c:pt>
                <c:pt idx="8">
                  <c:v>281049</c:v>
                </c:pt>
                <c:pt idx="9">
                  <c:v>15430</c:v>
                </c:pt>
                <c:pt idx="10">
                  <c:v>15430</c:v>
                </c:pt>
              </c:numCache>
            </c:numRef>
          </c:val>
          <c:extLst>
            <c:ext xmlns:c16="http://schemas.microsoft.com/office/drawing/2014/chart" uri="{C3380CC4-5D6E-409C-BE32-E72D297353CC}">
              <c16:uniqueId val="{00000001-4C67-4318-B07F-619ED37F0B97}"/>
            </c:ext>
          </c:extLst>
        </c:ser>
        <c:ser>
          <c:idx val="2"/>
          <c:order val="2"/>
          <c:tx>
            <c:strRef>
              <c:f>DBH!$AM$3:$AM$4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DBH!$AM$5:$AM$16</c:f>
              <c:numCache>
                <c:formatCode>_(* #,##0_);_(* \(#,##0\);_(* "-"??_);_(@_)</c:formatCode>
                <c:ptCount val="11"/>
                <c:pt idx="0">
                  <c:v>8841</c:v>
                </c:pt>
                <c:pt idx="1">
                  <c:v>8841</c:v>
                </c:pt>
                <c:pt idx="2">
                  <c:v>49566</c:v>
                </c:pt>
                <c:pt idx="3">
                  <c:v>8841</c:v>
                </c:pt>
                <c:pt idx="4">
                  <c:v>8841</c:v>
                </c:pt>
                <c:pt idx="5">
                  <c:v>8841</c:v>
                </c:pt>
                <c:pt idx="6">
                  <c:v>8841</c:v>
                </c:pt>
                <c:pt idx="7">
                  <c:v>27596</c:v>
                </c:pt>
                <c:pt idx="8">
                  <c:v>129140</c:v>
                </c:pt>
                <c:pt idx="9">
                  <c:v>8841</c:v>
                </c:pt>
                <c:pt idx="10">
                  <c:v>8841</c:v>
                </c:pt>
              </c:numCache>
            </c:numRef>
          </c:val>
          <c:extLst>
            <c:ext xmlns:c16="http://schemas.microsoft.com/office/drawing/2014/chart" uri="{C3380CC4-5D6E-409C-BE32-E72D297353CC}">
              <c16:uniqueId val="{00000002-4C67-4318-B07F-619ED37F0B97}"/>
            </c:ext>
          </c:extLst>
        </c:ser>
        <c:dLbls>
          <c:dLblPos val="inEnd"/>
          <c:showLegendKey val="0"/>
          <c:showVal val="1"/>
          <c:showCatName val="0"/>
          <c:showSerName val="0"/>
          <c:showPercent val="0"/>
          <c:showBubbleSize val="0"/>
        </c:dLbls>
        <c:gapWidth val="182"/>
        <c:axId val="1650349728"/>
        <c:axId val="1650335168"/>
      </c:barChart>
      <c:catAx>
        <c:axId val="165034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650335168"/>
        <c:crosses val="autoZero"/>
        <c:auto val="1"/>
        <c:lblAlgn val="ctr"/>
        <c:lblOffset val="100"/>
        <c:noMultiLvlLbl val="0"/>
      </c:catAx>
      <c:valAx>
        <c:axId val="1650335168"/>
        <c:scaling>
          <c:orientation val="minMax"/>
        </c:scaling>
        <c:delete val="1"/>
        <c:axPos val="b"/>
        <c:numFmt formatCode="_(* #,##0_);_(* \(#,##0\);_(* &quot;-&quot;??_);_(@_)" sourceLinked="1"/>
        <c:majorTickMark val="none"/>
        <c:minorTickMark val="none"/>
        <c:tickLblPos val="nextTo"/>
        <c:crossAx val="1650349728"/>
        <c:crosses val="autoZero"/>
        <c:crossBetween val="between"/>
      </c:valAx>
      <c:spPr>
        <a:noFill/>
        <a:ln>
          <a:noFill/>
        </a:ln>
        <a:effectLst/>
      </c:spPr>
    </c:plotArea>
    <c:legend>
      <c:legendPos val="t"/>
      <c:layout>
        <c:manualLayout>
          <c:xMode val="edge"/>
          <c:yMode val="edge"/>
          <c:x val="0.69665666358879652"/>
          <c:y val="0"/>
          <c:w val="0.30305463461804111"/>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Sumsel.xlsx]Kemiskinan!PivotTable18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Kemiskinan!$B$4:$B$5</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Kemiskinan!$A$6:$A$17</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Kemiskinan!$B$6:$B$17</c:f>
              <c:numCache>
                <c:formatCode>General</c:formatCode>
                <c:ptCount val="11"/>
                <c:pt idx="0">
                  <c:v>21.83</c:v>
                </c:pt>
                <c:pt idx="1">
                  <c:v>12.71</c:v>
                </c:pt>
                <c:pt idx="2">
                  <c:v>65.75</c:v>
                </c:pt>
                <c:pt idx="3">
                  <c:v>79.27</c:v>
                </c:pt>
                <c:pt idx="4">
                  <c:v>123.34</c:v>
                </c:pt>
                <c:pt idx="5">
                  <c:v>47.3</c:v>
                </c:pt>
                <c:pt idx="6">
                  <c:v>57.97</c:v>
                </c:pt>
                <c:pt idx="7">
                  <c:v>71.099999999999994</c:v>
                </c:pt>
                <c:pt idx="8">
                  <c:v>39.5</c:v>
                </c:pt>
                <c:pt idx="9">
                  <c:v>31.89</c:v>
                </c:pt>
                <c:pt idx="10">
                  <c:v>24.17</c:v>
                </c:pt>
              </c:numCache>
            </c:numRef>
          </c:val>
          <c:extLst>
            <c:ext xmlns:c16="http://schemas.microsoft.com/office/drawing/2014/chart" uri="{C3380CC4-5D6E-409C-BE32-E72D297353CC}">
              <c16:uniqueId val="{00000000-64FC-4D45-B8BC-5EC7BF2A9FCA}"/>
            </c:ext>
          </c:extLst>
        </c:ser>
        <c:ser>
          <c:idx val="1"/>
          <c:order val="1"/>
          <c:tx>
            <c:strRef>
              <c:f>Kemiskinan!$C$4:$C$5</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Kemiskinan!$A$6:$A$17</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Kemiskinan!$C$6:$C$17</c:f>
              <c:numCache>
                <c:formatCode>General</c:formatCode>
                <c:ptCount val="11"/>
                <c:pt idx="0">
                  <c:v>23.6</c:v>
                </c:pt>
                <c:pt idx="1">
                  <c:v>13.27</c:v>
                </c:pt>
                <c:pt idx="2">
                  <c:v>68.400000000000006</c:v>
                </c:pt>
                <c:pt idx="3">
                  <c:v>80.400000000000006</c:v>
                </c:pt>
                <c:pt idx="4">
                  <c:v>124.78</c:v>
                </c:pt>
                <c:pt idx="5">
                  <c:v>47.5</c:v>
                </c:pt>
                <c:pt idx="6">
                  <c:v>60.5</c:v>
                </c:pt>
                <c:pt idx="7">
                  <c:v>72.89</c:v>
                </c:pt>
                <c:pt idx="8">
                  <c:v>41.23</c:v>
                </c:pt>
                <c:pt idx="9">
                  <c:v>34.11</c:v>
                </c:pt>
                <c:pt idx="10">
                  <c:v>25.1</c:v>
                </c:pt>
              </c:numCache>
            </c:numRef>
          </c:val>
          <c:extLst>
            <c:ext xmlns:c16="http://schemas.microsoft.com/office/drawing/2014/chart" uri="{C3380CC4-5D6E-409C-BE32-E72D297353CC}">
              <c16:uniqueId val="{00000001-64FC-4D45-B8BC-5EC7BF2A9FCA}"/>
            </c:ext>
          </c:extLst>
        </c:ser>
        <c:ser>
          <c:idx val="2"/>
          <c:order val="2"/>
          <c:tx>
            <c:strRef>
              <c:f>Kemiskinan!$D$4:$D$5</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Kemiskinan!$A$6:$A$17</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Kemiskinan!$D$6:$D$17</c:f>
              <c:numCache>
                <c:formatCode>General</c:formatCode>
                <c:ptCount val="11"/>
              </c:numCache>
            </c:numRef>
          </c:val>
          <c:extLst>
            <c:ext xmlns:c16="http://schemas.microsoft.com/office/drawing/2014/chart" uri="{C3380CC4-5D6E-409C-BE32-E72D297353CC}">
              <c16:uniqueId val="{00000002-64FC-4D45-B8BC-5EC7BF2A9FCA}"/>
            </c:ext>
          </c:extLst>
        </c:ser>
        <c:dLbls>
          <c:dLblPos val="inEnd"/>
          <c:showLegendKey val="0"/>
          <c:showVal val="1"/>
          <c:showCatName val="0"/>
          <c:showSerName val="0"/>
          <c:showPercent val="0"/>
          <c:showBubbleSize val="0"/>
        </c:dLbls>
        <c:gapWidth val="80"/>
        <c:overlap val="25"/>
        <c:axId val="1845043280"/>
        <c:axId val="1845044112"/>
      </c:barChart>
      <c:catAx>
        <c:axId val="184504328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845044112"/>
        <c:crosses val="autoZero"/>
        <c:auto val="1"/>
        <c:lblAlgn val="ctr"/>
        <c:lblOffset val="100"/>
        <c:noMultiLvlLbl val="0"/>
      </c:catAx>
      <c:valAx>
        <c:axId val="1845044112"/>
        <c:scaling>
          <c:orientation val="minMax"/>
        </c:scaling>
        <c:delete val="1"/>
        <c:axPos val="l"/>
        <c:numFmt formatCode="General" sourceLinked="1"/>
        <c:majorTickMark val="none"/>
        <c:minorTickMark val="none"/>
        <c:tickLblPos val="nextTo"/>
        <c:crossAx val="1845043280"/>
        <c:crosses val="autoZero"/>
        <c:crossBetween val="between"/>
      </c:valAx>
      <c:spPr>
        <a:noFill/>
        <a:ln>
          <a:noFill/>
        </a:ln>
        <a:effectLst/>
      </c:spPr>
    </c:plotArea>
    <c:legend>
      <c:legendPos val="t"/>
      <c:layout>
        <c:manualLayout>
          <c:xMode val="edge"/>
          <c:yMode val="edge"/>
          <c:x val="0.85758575787844338"/>
          <c:y val="0"/>
          <c:w val="0.14241424212155668"/>
          <c:h val="7.633551951090046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r>
              <a:rPr lang="en-US" sz="1100">
                <a:solidFill>
                  <a:sysClr val="windowText" lastClr="000000"/>
                </a:solidFill>
              </a:rPr>
              <a:t>Rata-rata Jumlah Penduduk Miskin (ribu jiwa)</a:t>
            </a:r>
          </a:p>
        </c:rich>
      </c:tx>
      <c:layout>
        <c:manualLayout>
          <c:xMode val="edge"/>
          <c:yMode val="edge"/>
          <c:x val="2.236726988073865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Kemiskinan!$A$2</c:f>
              <c:strCache>
                <c:ptCount val="1"/>
                <c:pt idx="0">
                  <c:v>Rata-rata Jumlah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Kemiskinan!$B$1:$C$1</c:f>
              <c:numCache>
                <c:formatCode>General</c:formatCode>
                <c:ptCount val="2"/>
                <c:pt idx="0">
                  <c:v>2020</c:v>
                </c:pt>
                <c:pt idx="1">
                  <c:v>2021</c:v>
                </c:pt>
              </c:numCache>
            </c:numRef>
          </c:cat>
          <c:val>
            <c:numRef>
              <c:f>Kemiskinan!$B$2:$C$2</c:f>
              <c:numCache>
                <c:formatCode>_(* #,##0.00_);_(* \(#,##0.00\);_(* "-"??_);_(@_)</c:formatCode>
                <c:ptCount val="2"/>
                <c:pt idx="0">
                  <c:v>52.257272727272721</c:v>
                </c:pt>
                <c:pt idx="1">
                  <c:v>53.798181818181824</c:v>
                </c:pt>
              </c:numCache>
            </c:numRef>
          </c:val>
          <c:smooth val="0"/>
          <c:extLst>
            <c:ext xmlns:c16="http://schemas.microsoft.com/office/drawing/2014/chart" uri="{C3380CC4-5D6E-409C-BE32-E72D297353CC}">
              <c16:uniqueId val="{00000000-12DB-4736-A4DE-1760C86BAB9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18540880"/>
        <c:axId val="1618540464"/>
      </c:lineChart>
      <c:catAx>
        <c:axId val="161854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1618540464"/>
        <c:crosses val="autoZero"/>
        <c:auto val="1"/>
        <c:lblAlgn val="ctr"/>
        <c:lblOffset val="100"/>
        <c:noMultiLvlLbl val="0"/>
      </c:catAx>
      <c:valAx>
        <c:axId val="1618540464"/>
        <c:scaling>
          <c:orientation val="minMax"/>
        </c:scaling>
        <c:delete val="1"/>
        <c:axPos val="l"/>
        <c:numFmt formatCode="_(* #,##0.00_);_(* \(#,##0.00\);_(* &quot;-&quot;??_);_(@_)" sourceLinked="1"/>
        <c:majorTickMark val="none"/>
        <c:minorTickMark val="none"/>
        <c:tickLblPos val="nextTo"/>
        <c:crossAx val="161854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708223972003489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Kemiskinan!$F$2</c:f>
              <c:strCache>
                <c:ptCount val="1"/>
                <c:pt idx="0">
                  <c:v>Rata-rata %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Kemiskinan!$G$1:$H$1</c:f>
              <c:numCache>
                <c:formatCode>General</c:formatCode>
                <c:ptCount val="2"/>
                <c:pt idx="0">
                  <c:v>2020</c:v>
                </c:pt>
                <c:pt idx="1">
                  <c:v>2021</c:v>
                </c:pt>
              </c:numCache>
            </c:numRef>
          </c:cat>
          <c:val>
            <c:numRef>
              <c:f>Kemiskinan!$G$2:$H$2</c:f>
              <c:numCache>
                <c:formatCode>_(* #,##0.00_);_(* \(#,##0.00\);_(* "-"??_);_(@_)</c:formatCode>
                <c:ptCount val="2"/>
                <c:pt idx="0">
                  <c:v>12.390909090909089</c:v>
                </c:pt>
                <c:pt idx="1">
                  <c:v>12.68</c:v>
                </c:pt>
              </c:numCache>
            </c:numRef>
          </c:val>
          <c:smooth val="0"/>
          <c:extLst>
            <c:ext xmlns:c16="http://schemas.microsoft.com/office/drawing/2014/chart" uri="{C3380CC4-5D6E-409C-BE32-E72D297353CC}">
              <c16:uniqueId val="{00000000-0033-436A-9889-6E4007E2481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38745216"/>
        <c:axId val="1838743552"/>
      </c:lineChart>
      <c:catAx>
        <c:axId val="183874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1838743552"/>
        <c:crosses val="autoZero"/>
        <c:auto val="1"/>
        <c:lblAlgn val="ctr"/>
        <c:lblOffset val="100"/>
        <c:noMultiLvlLbl val="0"/>
      </c:catAx>
      <c:valAx>
        <c:axId val="1838743552"/>
        <c:scaling>
          <c:orientation val="minMax"/>
        </c:scaling>
        <c:delete val="1"/>
        <c:axPos val="l"/>
        <c:numFmt formatCode="_(* #,##0.00_);_(* \(#,##0.00\);_(* &quot;-&quot;??_);_(@_)" sourceLinked="1"/>
        <c:majorTickMark val="none"/>
        <c:minorTickMark val="none"/>
        <c:tickLblPos val="nextTo"/>
        <c:crossAx val="183874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2854664353396592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Pendidikan!$A$2</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Pendidikan!$B$1:$C$1</c:f>
              <c:numCache>
                <c:formatCode>General</c:formatCode>
                <c:ptCount val="2"/>
                <c:pt idx="0">
                  <c:v>2020</c:v>
                </c:pt>
                <c:pt idx="1">
                  <c:v>2021</c:v>
                </c:pt>
              </c:numCache>
            </c:numRef>
          </c:cat>
          <c:val>
            <c:numRef>
              <c:f>Pendidikan!$B$2:$C$2</c:f>
              <c:numCache>
                <c:formatCode>_(* #,##0.00_);_(* \(#,##0.00\);_(* "-"??_);_(@_)</c:formatCode>
                <c:ptCount val="2"/>
                <c:pt idx="0">
                  <c:v>32.891818181818188</c:v>
                </c:pt>
                <c:pt idx="1">
                  <c:v>33.656363636363636</c:v>
                </c:pt>
              </c:numCache>
            </c:numRef>
          </c:val>
          <c:smooth val="0"/>
          <c:extLst>
            <c:ext xmlns:c16="http://schemas.microsoft.com/office/drawing/2014/chart" uri="{C3380CC4-5D6E-409C-BE32-E72D297353CC}">
              <c16:uniqueId val="{00000000-BCE5-46F2-991D-7B43D204772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48455328"/>
        <c:axId val="1848454496"/>
      </c:lineChart>
      <c:catAx>
        <c:axId val="184845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848454496"/>
        <c:crosses val="autoZero"/>
        <c:auto val="1"/>
        <c:lblAlgn val="ctr"/>
        <c:lblOffset val="100"/>
        <c:noMultiLvlLbl val="0"/>
      </c:catAx>
      <c:valAx>
        <c:axId val="1848454496"/>
        <c:scaling>
          <c:orientation val="minMax"/>
        </c:scaling>
        <c:delete val="1"/>
        <c:axPos val="l"/>
        <c:numFmt formatCode="_(* #,##0.00_);_(* \(#,##0.00\);_(* &quot;-&quot;??_);_(@_)" sourceLinked="1"/>
        <c:majorTickMark val="none"/>
        <c:minorTickMark val="none"/>
        <c:tickLblPos val="nextTo"/>
        <c:crossAx val="184845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2663201704306818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Pendidikan!$E$2</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Pendidikan!$F$1:$G$1</c:f>
              <c:numCache>
                <c:formatCode>General</c:formatCode>
                <c:ptCount val="2"/>
                <c:pt idx="0">
                  <c:v>2020</c:v>
                </c:pt>
                <c:pt idx="1">
                  <c:v>2021</c:v>
                </c:pt>
              </c:numCache>
            </c:numRef>
          </c:cat>
          <c:val>
            <c:numRef>
              <c:f>Pendidikan!$F$2:$G$2</c:f>
              <c:numCache>
                <c:formatCode>_(* #,##0.00_);_(* \(#,##0.00\);_(* "-"??_);_(@_)</c:formatCode>
                <c:ptCount val="2"/>
                <c:pt idx="0">
                  <c:v>107.71090909090908</c:v>
                </c:pt>
                <c:pt idx="1">
                  <c:v>106.12909090909089</c:v>
                </c:pt>
              </c:numCache>
            </c:numRef>
          </c:val>
          <c:smooth val="0"/>
          <c:extLst>
            <c:ext xmlns:c16="http://schemas.microsoft.com/office/drawing/2014/chart" uri="{C3380CC4-5D6E-409C-BE32-E72D297353CC}">
              <c16:uniqueId val="{00000000-2DA1-4797-A883-E655BB8EAFF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451413040"/>
        <c:axId val="1451412624"/>
      </c:lineChart>
      <c:catAx>
        <c:axId val="1451413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451412624"/>
        <c:crosses val="autoZero"/>
        <c:auto val="1"/>
        <c:lblAlgn val="ctr"/>
        <c:lblOffset val="100"/>
        <c:noMultiLvlLbl val="0"/>
      </c:catAx>
      <c:valAx>
        <c:axId val="1451412624"/>
        <c:scaling>
          <c:orientation val="minMax"/>
        </c:scaling>
        <c:delete val="1"/>
        <c:axPos val="l"/>
        <c:numFmt formatCode="_(* #,##0.00_);_(* \(#,##0.00\);_(* &quot;-&quot;??_);_(@_)" sourceLinked="1"/>
        <c:majorTickMark val="none"/>
        <c:minorTickMark val="none"/>
        <c:tickLblPos val="nextTo"/>
        <c:crossAx val="145141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2448664505172146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Pendidikan!$I$2</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Pendidikan!$J$1:$K$1</c:f>
              <c:numCache>
                <c:formatCode>General</c:formatCode>
                <c:ptCount val="2"/>
                <c:pt idx="0">
                  <c:v>2020</c:v>
                </c:pt>
                <c:pt idx="1">
                  <c:v>2021</c:v>
                </c:pt>
              </c:numCache>
            </c:numRef>
          </c:cat>
          <c:val>
            <c:numRef>
              <c:f>Pendidikan!$J$2:$K$2</c:f>
              <c:numCache>
                <c:formatCode>_(* #,##0.00_);_(* \(#,##0.00\);_(* "-"??_);_(@_)</c:formatCode>
                <c:ptCount val="2"/>
                <c:pt idx="0">
                  <c:v>99.918181818181807</c:v>
                </c:pt>
                <c:pt idx="1">
                  <c:v>101.49000000000001</c:v>
                </c:pt>
              </c:numCache>
            </c:numRef>
          </c:val>
          <c:smooth val="0"/>
          <c:extLst>
            <c:ext xmlns:c16="http://schemas.microsoft.com/office/drawing/2014/chart" uri="{C3380CC4-5D6E-409C-BE32-E72D297353CC}">
              <c16:uniqueId val="{00000000-07C1-4731-A5F8-3F5D58810F1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461170528"/>
        <c:axId val="1461170944"/>
      </c:lineChart>
      <c:catAx>
        <c:axId val="146117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461170944"/>
        <c:crosses val="autoZero"/>
        <c:auto val="1"/>
        <c:lblAlgn val="ctr"/>
        <c:lblOffset val="100"/>
        <c:noMultiLvlLbl val="0"/>
      </c:catAx>
      <c:valAx>
        <c:axId val="1461170944"/>
        <c:scaling>
          <c:orientation val="minMax"/>
        </c:scaling>
        <c:delete val="1"/>
        <c:axPos val="l"/>
        <c:numFmt formatCode="_(* #,##0.00_);_(* \(#,##0.00\);_(* &quot;-&quot;??_);_(@_)" sourceLinked="1"/>
        <c:majorTickMark val="none"/>
        <c:minorTickMark val="none"/>
        <c:tickLblPos val="nextTo"/>
        <c:crossAx val="146117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18358522815872"/>
          <c:y val="7.2222222222222215E-2"/>
          <c:w val="0.64766663588316598"/>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DAK_Fisik_Afirm!$B$5:$B$16</c:f>
              <c:numCache>
                <c:formatCode>_(* #,##0_);_(* \(#,##0\);_(* "-"??_);_(@_)</c:formatCode>
                <c:ptCount val="11"/>
                <c:pt idx="0">
                  <c:v>0</c:v>
                </c:pt>
                <c:pt idx="1">
                  <c:v>0</c:v>
                </c:pt>
                <c:pt idx="2">
                  <c:v>0</c:v>
                </c:pt>
                <c:pt idx="3">
                  <c:v>0</c:v>
                </c:pt>
                <c:pt idx="4">
                  <c:v>0</c:v>
                </c:pt>
                <c:pt idx="5">
                  <c:v>0</c:v>
                </c:pt>
                <c:pt idx="6">
                  <c:v>11195381</c:v>
                </c:pt>
                <c:pt idx="7">
                  <c:v>6882946</c:v>
                </c:pt>
                <c:pt idx="8">
                  <c:v>0</c:v>
                </c:pt>
                <c:pt idx="9">
                  <c:v>0</c:v>
                </c:pt>
                <c:pt idx="10">
                  <c:v>0</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DAK_Fisik_Afirm!$C$5:$C$16</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AC95-4E29-B3EE-433FC01274C6}"/>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DAK_Fisik_Afirm!$D$5:$D$16</c:f>
              <c:numCache>
                <c:formatCode>_(* #,##0_);_(* \(#,##0\);_(* "-"??_);_(@_)</c:formatCode>
                <c:ptCount val="11"/>
              </c:numCache>
            </c:numRef>
          </c:val>
          <c:extLst>
            <c:ext xmlns:c16="http://schemas.microsoft.com/office/drawing/2014/chart" uri="{C3380CC4-5D6E-409C-BE32-E72D297353CC}">
              <c16:uniqueId val="{00000001-E67A-42C8-B944-6393AAAED452}"/>
            </c:ext>
          </c:extLst>
        </c:ser>
        <c:dLbls>
          <c:dLblPos val="inEnd"/>
          <c:showLegendKey val="0"/>
          <c:showVal val="1"/>
          <c:showCatName val="0"/>
          <c:showSerName val="0"/>
          <c:showPercent val="0"/>
          <c:showBubbleSize val="0"/>
        </c:dLbls>
        <c:gapWidth val="182"/>
        <c:axId val="2060246255"/>
        <c:axId val="2060238351"/>
      </c:barChart>
      <c:catAx>
        <c:axId val="20602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38351"/>
        <c:crosses val="autoZero"/>
        <c:auto val="1"/>
        <c:lblAlgn val="ctr"/>
        <c:lblOffset val="100"/>
        <c:noMultiLvlLbl val="0"/>
      </c:catAx>
      <c:valAx>
        <c:axId val="2060238351"/>
        <c:scaling>
          <c:orientation val="minMax"/>
        </c:scaling>
        <c:delete val="1"/>
        <c:axPos val="b"/>
        <c:numFmt formatCode="_(* #,##0_);_(* \(#,##0\);_(* &quot;-&quot;??_);_(@_)" sourceLinked="1"/>
        <c:majorTickMark val="none"/>
        <c:minorTickMark val="none"/>
        <c:tickLblPos val="nextTo"/>
        <c:crossAx val="2060246255"/>
        <c:crosses val="autoZero"/>
        <c:crossBetween val="between"/>
      </c:valAx>
      <c:spPr>
        <a:noFill/>
        <a:ln>
          <a:noFill/>
        </a:ln>
        <a:effectLst/>
      </c:spPr>
    </c:plotArea>
    <c:legend>
      <c:legendPos val="t"/>
      <c:layout>
        <c:manualLayout>
          <c:xMode val="edge"/>
          <c:yMode val="edge"/>
          <c:x val="0.70204533652674306"/>
          <c:y val="0"/>
          <c:w val="0.2979546634732569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7664783427495043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Pendidikan!$M$2</c:f>
              <c:strCache>
                <c:ptCount val="1"/>
                <c:pt idx="0">
                  <c:v>APK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Pendidikan!$N$1:$O$1</c:f>
              <c:numCache>
                <c:formatCode>General</c:formatCode>
                <c:ptCount val="2"/>
                <c:pt idx="0">
                  <c:v>2020</c:v>
                </c:pt>
                <c:pt idx="1">
                  <c:v>2021</c:v>
                </c:pt>
              </c:numCache>
            </c:numRef>
          </c:cat>
          <c:val>
            <c:numRef>
              <c:f>Pendidikan!$N$2:$O$2</c:f>
              <c:numCache>
                <c:formatCode>_(* #,##0.00_);_(* \(#,##0.00\);_(* "-"??_);_(@_)</c:formatCode>
                <c:ptCount val="2"/>
                <c:pt idx="0">
                  <c:v>97.152727272727262</c:v>
                </c:pt>
                <c:pt idx="1">
                  <c:v>99.307272727272732</c:v>
                </c:pt>
              </c:numCache>
            </c:numRef>
          </c:val>
          <c:smooth val="0"/>
          <c:extLst>
            <c:ext xmlns:c16="http://schemas.microsoft.com/office/drawing/2014/chart" uri="{C3380CC4-5D6E-409C-BE32-E72D297353CC}">
              <c16:uniqueId val="{00000000-344A-440A-A987-24B7FF06585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05292912"/>
        <c:axId val="1705290416"/>
      </c:lineChart>
      <c:catAx>
        <c:axId val="170529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705290416"/>
        <c:crosses val="autoZero"/>
        <c:auto val="1"/>
        <c:lblAlgn val="ctr"/>
        <c:lblOffset val="100"/>
        <c:noMultiLvlLbl val="0"/>
      </c:catAx>
      <c:valAx>
        <c:axId val="1705290416"/>
        <c:scaling>
          <c:orientation val="minMax"/>
        </c:scaling>
        <c:delete val="1"/>
        <c:axPos val="l"/>
        <c:numFmt formatCode="_(* #,##0.00_);_(* \(#,##0.00\);_(* &quot;-&quot;??_);_(@_)" sourceLinked="1"/>
        <c:majorTickMark val="none"/>
        <c:minorTickMark val="none"/>
        <c:tickLblPos val="nextTo"/>
        <c:crossAx val="170529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908976773383373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Pendidikan!$Q$2</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Pendidikan!$R$1:$S$1</c:f>
              <c:numCache>
                <c:formatCode>General</c:formatCode>
                <c:ptCount val="2"/>
                <c:pt idx="0">
                  <c:v>2020</c:v>
                </c:pt>
                <c:pt idx="1">
                  <c:v>2021</c:v>
                </c:pt>
              </c:numCache>
            </c:numRef>
          </c:cat>
          <c:val>
            <c:numRef>
              <c:f>Pendidikan!$R$2:$S$2</c:f>
              <c:numCache>
                <c:formatCode>_(* #,##0.00_);_(* \(#,##0.00\);_(* "-"??_);_(@_)</c:formatCode>
                <c:ptCount val="2"/>
                <c:pt idx="0">
                  <c:v>93.566363636363633</c:v>
                </c:pt>
                <c:pt idx="1">
                  <c:v>92.831818181818178</c:v>
                </c:pt>
              </c:numCache>
            </c:numRef>
          </c:val>
          <c:smooth val="0"/>
          <c:extLst>
            <c:ext xmlns:c16="http://schemas.microsoft.com/office/drawing/2014/chart" uri="{C3380CC4-5D6E-409C-BE32-E72D297353CC}">
              <c16:uniqueId val="{00000000-7D9E-437C-A581-18CDD7C41C0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50348896"/>
        <c:axId val="1650348064"/>
      </c:lineChart>
      <c:catAx>
        <c:axId val="16503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650348064"/>
        <c:crosses val="autoZero"/>
        <c:auto val="1"/>
        <c:lblAlgn val="ctr"/>
        <c:lblOffset val="100"/>
        <c:noMultiLvlLbl val="0"/>
      </c:catAx>
      <c:valAx>
        <c:axId val="1650348064"/>
        <c:scaling>
          <c:orientation val="minMax"/>
        </c:scaling>
        <c:delete val="1"/>
        <c:axPos val="l"/>
        <c:numFmt formatCode="_(* #,##0.00_);_(* \(#,##0.00\);_(* &quot;-&quot;??_);_(@_)" sourceLinked="1"/>
        <c:majorTickMark val="none"/>
        <c:minorTickMark val="none"/>
        <c:tickLblPos val="nextTo"/>
        <c:crossAx val="165034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3540489642185448E-4"/>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Pendidikan!$U$2</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Pendidikan!$V$1:$W$1</c:f>
              <c:numCache>
                <c:formatCode>General</c:formatCode>
                <c:ptCount val="2"/>
                <c:pt idx="0">
                  <c:v>2020</c:v>
                </c:pt>
                <c:pt idx="1">
                  <c:v>2021</c:v>
                </c:pt>
              </c:numCache>
            </c:numRef>
          </c:cat>
          <c:val>
            <c:numRef>
              <c:f>Pendidikan!$V$2:$W$2</c:f>
              <c:numCache>
                <c:formatCode>_(* #,##0.00_);_(* \(#,##0.00\);_(* "-"??_);_(@_)</c:formatCode>
                <c:ptCount val="2"/>
                <c:pt idx="0">
                  <c:v>67.020909090909086</c:v>
                </c:pt>
                <c:pt idx="1">
                  <c:v>67.923636363636362</c:v>
                </c:pt>
              </c:numCache>
            </c:numRef>
          </c:val>
          <c:smooth val="0"/>
          <c:extLst>
            <c:ext xmlns:c16="http://schemas.microsoft.com/office/drawing/2014/chart" uri="{C3380CC4-5D6E-409C-BE32-E72D297353CC}">
              <c16:uniqueId val="{00000000-3A98-4C47-9C9F-1EA42C0C1A4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43752352"/>
        <c:axId val="1843749024"/>
      </c:lineChart>
      <c:catAx>
        <c:axId val="1843752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843749024"/>
        <c:crosses val="autoZero"/>
        <c:auto val="1"/>
        <c:lblAlgn val="ctr"/>
        <c:lblOffset val="100"/>
        <c:noMultiLvlLbl val="0"/>
      </c:catAx>
      <c:valAx>
        <c:axId val="1843749024"/>
        <c:scaling>
          <c:orientation val="minMax"/>
        </c:scaling>
        <c:delete val="1"/>
        <c:axPos val="l"/>
        <c:numFmt formatCode="_(* #,##0.00_);_(* \(#,##0.00\);_(* &quot;-&quot;??_);_(@_)" sourceLinked="1"/>
        <c:majorTickMark val="none"/>
        <c:minorTickMark val="none"/>
        <c:tickLblPos val="nextTo"/>
        <c:crossAx val="184375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1677639871287321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Pendidikan!$Y$2</c:f>
              <c:strCache>
                <c:ptCount val="1"/>
                <c:pt idx="0">
                  <c:v>APM SM</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Pendidikan!$Z$1:$AA$1</c:f>
              <c:numCache>
                <c:formatCode>General</c:formatCode>
                <c:ptCount val="2"/>
                <c:pt idx="0">
                  <c:v>2020</c:v>
                </c:pt>
                <c:pt idx="1">
                  <c:v>2021</c:v>
                </c:pt>
              </c:numCache>
            </c:numRef>
          </c:cat>
          <c:val>
            <c:numRef>
              <c:f>Pendidikan!$Z$2:$AA$2</c:f>
              <c:numCache>
                <c:formatCode>_(* #,##0.00_);_(* \(#,##0.00\);_(* "-"??_);_(@_)</c:formatCode>
                <c:ptCount val="2"/>
                <c:pt idx="0">
                  <c:v>63.788181818181812</c:v>
                </c:pt>
                <c:pt idx="1">
                  <c:v>63.105454545454556</c:v>
                </c:pt>
              </c:numCache>
            </c:numRef>
          </c:val>
          <c:smooth val="0"/>
          <c:extLst>
            <c:ext xmlns:c16="http://schemas.microsoft.com/office/drawing/2014/chart" uri="{C3380CC4-5D6E-409C-BE32-E72D297353CC}">
              <c16:uniqueId val="{00000000-1ABA-45DC-8AA2-6DB9184ECB4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453354576"/>
        <c:axId val="1453355408"/>
      </c:lineChart>
      <c:catAx>
        <c:axId val="1453354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453355408"/>
        <c:crosses val="autoZero"/>
        <c:auto val="1"/>
        <c:lblAlgn val="ctr"/>
        <c:lblOffset val="100"/>
        <c:noMultiLvlLbl val="0"/>
      </c:catAx>
      <c:valAx>
        <c:axId val="1453355408"/>
        <c:scaling>
          <c:orientation val="minMax"/>
        </c:scaling>
        <c:delete val="1"/>
        <c:axPos val="l"/>
        <c:numFmt formatCode="_(* #,##0.00_);_(* \(#,##0.00\);_(* &quot;-&quot;??_);_(@_)" sourceLinked="1"/>
        <c:majorTickMark val="none"/>
        <c:minorTickMark val="none"/>
        <c:tickLblPos val="nextTo"/>
        <c:crossAx val="145335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18358522815872"/>
          <c:y val="6.6666666666666666E-2"/>
          <c:w val="0.64766663588316598"/>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DAK_Non_Fisik!$B$5:$B$16</c:f>
              <c:numCache>
                <c:formatCode>_(* #,##0_);_(* \(#,##0\);_(* "-"??_);_(@_)</c:formatCode>
                <c:ptCount val="11"/>
                <c:pt idx="0">
                  <c:v>53561952</c:v>
                </c:pt>
                <c:pt idx="1">
                  <c:v>37842271</c:v>
                </c:pt>
                <c:pt idx="2">
                  <c:v>138164990</c:v>
                </c:pt>
                <c:pt idx="3">
                  <c:v>144693050</c:v>
                </c:pt>
                <c:pt idx="4">
                  <c:v>186370611</c:v>
                </c:pt>
                <c:pt idx="5">
                  <c:v>99443167</c:v>
                </c:pt>
                <c:pt idx="6">
                  <c:v>135323939</c:v>
                </c:pt>
                <c:pt idx="7">
                  <c:v>165848176</c:v>
                </c:pt>
                <c:pt idx="8">
                  <c:v>80733950</c:v>
                </c:pt>
                <c:pt idx="9">
                  <c:v>51752206</c:v>
                </c:pt>
                <c:pt idx="10">
                  <c:v>40397922</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DAK_Non_Fisik!$C$5:$C$16</c:f>
              <c:numCache>
                <c:formatCode>_(* #,##0_);_(* \(#,##0\);_(* "-"??_);_(@_)</c:formatCode>
                <c:ptCount val="11"/>
                <c:pt idx="0">
                  <c:v>58682863</c:v>
                </c:pt>
                <c:pt idx="1">
                  <c:v>42583892</c:v>
                </c:pt>
                <c:pt idx="2">
                  <c:v>148504897</c:v>
                </c:pt>
                <c:pt idx="3">
                  <c:v>157685874</c:v>
                </c:pt>
                <c:pt idx="4">
                  <c:v>205592309</c:v>
                </c:pt>
                <c:pt idx="5">
                  <c:v>108549721</c:v>
                </c:pt>
                <c:pt idx="6">
                  <c:v>148353901</c:v>
                </c:pt>
                <c:pt idx="7">
                  <c:v>175456228</c:v>
                </c:pt>
                <c:pt idx="8">
                  <c:v>97435710</c:v>
                </c:pt>
                <c:pt idx="9">
                  <c:v>55879844</c:v>
                </c:pt>
                <c:pt idx="10">
                  <c:v>44160302</c:v>
                </c:pt>
              </c:numCache>
            </c:numRef>
          </c:val>
          <c:extLst>
            <c:ext xmlns:c16="http://schemas.microsoft.com/office/drawing/2014/chart" uri="{C3380CC4-5D6E-409C-BE32-E72D297353CC}">
              <c16:uniqueId val="{00000001-D8AD-45CE-A63E-0727DF07C0EE}"/>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DAK_Non_Fisik!$D$5:$D$16</c:f>
              <c:numCache>
                <c:formatCode>_(* #,##0_);_(* \(#,##0\);_(* "-"??_);_(@_)</c:formatCode>
                <c:ptCount val="11"/>
                <c:pt idx="0">
                  <c:v>87658630</c:v>
                </c:pt>
                <c:pt idx="1">
                  <c:v>61576389</c:v>
                </c:pt>
                <c:pt idx="2">
                  <c:v>205972082</c:v>
                </c:pt>
                <c:pt idx="3">
                  <c:v>247858302</c:v>
                </c:pt>
                <c:pt idx="4">
                  <c:v>327561759</c:v>
                </c:pt>
                <c:pt idx="5">
                  <c:v>159211598</c:v>
                </c:pt>
                <c:pt idx="6">
                  <c:v>202202265</c:v>
                </c:pt>
                <c:pt idx="7">
                  <c:v>259293069</c:v>
                </c:pt>
                <c:pt idx="8">
                  <c:v>146559818</c:v>
                </c:pt>
                <c:pt idx="9">
                  <c:v>96505727</c:v>
                </c:pt>
                <c:pt idx="10">
                  <c:v>76292550</c:v>
                </c:pt>
              </c:numCache>
            </c:numRef>
          </c:val>
          <c:extLst>
            <c:ext xmlns:c16="http://schemas.microsoft.com/office/drawing/2014/chart" uri="{C3380CC4-5D6E-409C-BE32-E72D297353CC}">
              <c16:uniqueId val="{00000001-CBB9-47BA-85FC-81F609419D5C}"/>
            </c:ext>
          </c:extLst>
        </c:ser>
        <c:dLbls>
          <c:dLblPos val="inEnd"/>
          <c:showLegendKey val="0"/>
          <c:showVal val="1"/>
          <c:showCatName val="0"/>
          <c:showSerName val="0"/>
          <c:showPercent val="0"/>
          <c:showBubbleSize val="0"/>
        </c:dLbls>
        <c:gapWidth val="182"/>
        <c:axId val="2060317807"/>
        <c:axId val="2060339439"/>
      </c:barChart>
      <c:catAx>
        <c:axId val="206031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39439"/>
        <c:crosses val="autoZero"/>
        <c:auto val="1"/>
        <c:lblAlgn val="ctr"/>
        <c:lblOffset val="100"/>
        <c:noMultiLvlLbl val="0"/>
      </c:catAx>
      <c:valAx>
        <c:axId val="2060339439"/>
        <c:scaling>
          <c:orientation val="minMax"/>
        </c:scaling>
        <c:delete val="1"/>
        <c:axPos val="b"/>
        <c:numFmt formatCode="_(* #,##0_);_(* \(#,##0\);_(* &quot;-&quot;??_);_(@_)" sourceLinked="1"/>
        <c:majorTickMark val="none"/>
        <c:minorTickMark val="none"/>
        <c:tickLblPos val="nextTo"/>
        <c:crossAx val="2060317807"/>
        <c:crosses val="autoZero"/>
        <c:crossBetween val="between"/>
      </c:valAx>
      <c:spPr>
        <a:noFill/>
        <a:ln>
          <a:noFill/>
        </a:ln>
        <a:effectLst/>
      </c:spPr>
    </c:plotArea>
    <c:legend>
      <c:legendPos val="t"/>
      <c:layout>
        <c:manualLayout>
          <c:xMode val="edge"/>
          <c:yMode val="edge"/>
          <c:x val="0.70117360834606302"/>
          <c:y val="6.6141732283464582E-4"/>
          <c:w val="0.2988263916539369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277777777777775"/>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271982825834524"/>
          <c:y val="6.6666666666666666E-2"/>
          <c:w val="0.63613039285297956"/>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DAU!$B$5:$B$16</c:f>
              <c:numCache>
                <c:formatCode>_(* #,##0_);_(* \(#,##0\);_(* "-"??_);_(@_)</c:formatCode>
                <c:ptCount val="11"/>
                <c:pt idx="0">
                  <c:v>401337761</c:v>
                </c:pt>
                <c:pt idx="1">
                  <c:v>374034900</c:v>
                </c:pt>
                <c:pt idx="2">
                  <c:v>655195267</c:v>
                </c:pt>
                <c:pt idx="3">
                  <c:v>620313421</c:v>
                </c:pt>
                <c:pt idx="4">
                  <c:v>978571504</c:v>
                </c:pt>
                <c:pt idx="5">
                  <c:v>603568602</c:v>
                </c:pt>
                <c:pt idx="6">
                  <c:v>592817070</c:v>
                </c:pt>
                <c:pt idx="7">
                  <c:v>759212795</c:v>
                </c:pt>
                <c:pt idx="8">
                  <c:v>590626515</c:v>
                </c:pt>
                <c:pt idx="9">
                  <c:v>402951186</c:v>
                </c:pt>
                <c:pt idx="10">
                  <c:v>297726294</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DAU!$C$5:$C$16</c:f>
              <c:numCache>
                <c:formatCode>_(* #,##0_);_(* \(#,##0\);_(* "-"??_);_(@_)</c:formatCode>
                <c:ptCount val="11"/>
                <c:pt idx="0">
                  <c:v>405351139</c:v>
                </c:pt>
                <c:pt idx="1">
                  <c:v>377775249</c:v>
                </c:pt>
                <c:pt idx="2">
                  <c:v>661747220</c:v>
                </c:pt>
                <c:pt idx="3">
                  <c:v>626516555</c:v>
                </c:pt>
                <c:pt idx="4">
                  <c:v>998456096</c:v>
                </c:pt>
                <c:pt idx="5">
                  <c:v>609604288</c:v>
                </c:pt>
                <c:pt idx="6">
                  <c:v>598745241</c:v>
                </c:pt>
                <c:pt idx="7">
                  <c:v>767802353</c:v>
                </c:pt>
                <c:pt idx="8">
                  <c:v>600019342</c:v>
                </c:pt>
                <c:pt idx="9">
                  <c:v>410742504</c:v>
                </c:pt>
                <c:pt idx="10">
                  <c:v>300703557</c:v>
                </c:pt>
              </c:numCache>
            </c:numRef>
          </c:val>
          <c:extLst>
            <c:ext xmlns:c16="http://schemas.microsoft.com/office/drawing/2014/chart" uri="{C3380CC4-5D6E-409C-BE32-E72D297353CC}">
              <c16:uniqueId val="{00000001-2887-4CFE-B1DD-05614763C28C}"/>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DAU!$D$5:$D$16</c:f>
              <c:numCache>
                <c:formatCode>_(* #,##0_);_(* \(#,##0\);_(* "-"??_);_(@_)</c:formatCode>
                <c:ptCount val="11"/>
                <c:pt idx="0">
                  <c:v>392368815</c:v>
                </c:pt>
                <c:pt idx="1">
                  <c:v>365676108</c:v>
                </c:pt>
                <c:pt idx="2">
                  <c:v>640553208</c:v>
                </c:pt>
                <c:pt idx="3">
                  <c:v>606756199</c:v>
                </c:pt>
                <c:pt idx="4">
                  <c:v>967657461</c:v>
                </c:pt>
                <c:pt idx="5">
                  <c:v>590080276</c:v>
                </c:pt>
                <c:pt idx="6">
                  <c:v>579569016</c:v>
                </c:pt>
                <c:pt idx="7">
                  <c:v>743468343</c:v>
                </c:pt>
                <c:pt idx="8">
                  <c:v>581290776</c:v>
                </c:pt>
                <c:pt idx="9">
                  <c:v>398163201</c:v>
                </c:pt>
                <c:pt idx="10">
                  <c:v>291104702</c:v>
                </c:pt>
              </c:numCache>
            </c:numRef>
          </c:val>
          <c:extLst>
            <c:ext xmlns:c16="http://schemas.microsoft.com/office/drawing/2014/chart" uri="{C3380CC4-5D6E-409C-BE32-E72D297353CC}">
              <c16:uniqueId val="{00000000-D60E-4727-9B72-5AA798FA475F}"/>
            </c:ext>
          </c:extLst>
        </c:ser>
        <c:dLbls>
          <c:dLblPos val="inEnd"/>
          <c:showLegendKey val="0"/>
          <c:showVal val="1"/>
          <c:showCatName val="0"/>
          <c:showSerName val="0"/>
          <c:showPercent val="0"/>
          <c:showBubbleSize val="0"/>
        </c:dLbls>
        <c:gapWidth val="182"/>
        <c:axId val="77403855"/>
        <c:axId val="77395951"/>
      </c:barChart>
      <c:catAx>
        <c:axId val="7740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95951"/>
        <c:crosses val="autoZero"/>
        <c:auto val="1"/>
        <c:lblAlgn val="ctr"/>
        <c:lblOffset val="100"/>
        <c:noMultiLvlLbl val="0"/>
      </c:catAx>
      <c:valAx>
        <c:axId val="77395951"/>
        <c:scaling>
          <c:orientation val="minMax"/>
        </c:scaling>
        <c:delete val="1"/>
        <c:axPos val="b"/>
        <c:numFmt formatCode="_(* #,##0_);_(* \(#,##0\);_(* &quot;-&quot;??_);_(@_)" sourceLinked="1"/>
        <c:majorTickMark val="none"/>
        <c:minorTickMark val="none"/>
        <c:tickLblPos val="nextTo"/>
        <c:crossAx val="77403855"/>
        <c:crosses val="autoZero"/>
        <c:crossBetween val="between"/>
      </c:valAx>
      <c:spPr>
        <a:noFill/>
        <a:ln>
          <a:noFill/>
        </a:ln>
        <a:effectLst/>
      </c:spPr>
    </c:plotArea>
    <c:legend>
      <c:legendPos val="t"/>
      <c:layout>
        <c:manualLayout>
          <c:xMode val="edge"/>
          <c:yMode val="edge"/>
          <c:x val="0.68498184025785469"/>
          <c:y val="0"/>
          <c:w val="0.3150181597421452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02899957155424"/>
          <c:y val="6.6666666666666666E-2"/>
          <c:w val="0.64382122153977051"/>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DID!$B$5:$B$16</c:f>
              <c:numCache>
                <c:formatCode>_(* #,##0_);_(* \(#,##0\);_(* "-"??_);_(@_)</c:formatCode>
                <c:ptCount val="11"/>
                <c:pt idx="0">
                  <c:v>26680256</c:v>
                </c:pt>
                <c:pt idx="1">
                  <c:v>10557416</c:v>
                </c:pt>
                <c:pt idx="2">
                  <c:v>30723548</c:v>
                </c:pt>
                <c:pt idx="3">
                  <c:v>35530361</c:v>
                </c:pt>
                <c:pt idx="4">
                  <c:v>36004251</c:v>
                </c:pt>
                <c:pt idx="5">
                  <c:v>11289245</c:v>
                </c:pt>
                <c:pt idx="6">
                  <c:v>19250526</c:v>
                </c:pt>
                <c:pt idx="7">
                  <c:v>18514329</c:v>
                </c:pt>
                <c:pt idx="8">
                  <c:v>7522959</c:v>
                </c:pt>
                <c:pt idx="9">
                  <c:v>7607227</c:v>
                </c:pt>
                <c:pt idx="10">
                  <c:v>24892224</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DID!$C$5:$C$16</c:f>
              <c:numCache>
                <c:formatCode>_(* #,##0_);_(* \(#,##0\);_(* "-"??_);_(@_)</c:formatCode>
                <c:ptCount val="11"/>
                <c:pt idx="0">
                  <c:v>28549395</c:v>
                </c:pt>
                <c:pt idx="1">
                  <c:v>12314768</c:v>
                </c:pt>
                <c:pt idx="2">
                  <c:v>16150591</c:v>
                </c:pt>
                <c:pt idx="3">
                  <c:v>7519190</c:v>
                </c:pt>
                <c:pt idx="4">
                  <c:v>0</c:v>
                </c:pt>
                <c:pt idx="5">
                  <c:v>14515922</c:v>
                </c:pt>
                <c:pt idx="6">
                  <c:v>34874186</c:v>
                </c:pt>
                <c:pt idx="7">
                  <c:v>9656904</c:v>
                </c:pt>
                <c:pt idx="8">
                  <c:v>11630614</c:v>
                </c:pt>
                <c:pt idx="9">
                  <c:v>0</c:v>
                </c:pt>
                <c:pt idx="10">
                  <c:v>32831516</c:v>
                </c:pt>
              </c:numCache>
            </c:numRef>
          </c:val>
          <c:extLst>
            <c:ext xmlns:c16="http://schemas.microsoft.com/office/drawing/2014/chart" uri="{C3380CC4-5D6E-409C-BE32-E72D297353CC}">
              <c16:uniqueId val="{00000001-93F7-409B-9103-576DD12D8896}"/>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DID!$D$5:$D$16</c:f>
              <c:numCache>
                <c:formatCode>_(* #,##0_);_(* \(#,##0\);_(* "-"??_);_(@_)</c:formatCode>
                <c:ptCount val="11"/>
                <c:pt idx="0">
                  <c:v>6249357</c:v>
                </c:pt>
                <c:pt idx="1">
                  <c:v>5943823</c:v>
                </c:pt>
                <c:pt idx="2">
                  <c:v>5124360</c:v>
                </c:pt>
                <c:pt idx="3">
                  <c:v>18383720</c:v>
                </c:pt>
                <c:pt idx="4">
                  <c:v>0</c:v>
                </c:pt>
                <c:pt idx="5">
                  <c:v>4908944</c:v>
                </c:pt>
                <c:pt idx="6">
                  <c:v>6544006</c:v>
                </c:pt>
                <c:pt idx="7">
                  <c:v>4870165</c:v>
                </c:pt>
                <c:pt idx="8">
                  <c:v>0</c:v>
                </c:pt>
                <c:pt idx="9">
                  <c:v>0</c:v>
                </c:pt>
                <c:pt idx="10">
                  <c:v>0</c:v>
                </c:pt>
              </c:numCache>
            </c:numRef>
          </c:val>
          <c:extLst>
            <c:ext xmlns:c16="http://schemas.microsoft.com/office/drawing/2014/chart" uri="{C3380CC4-5D6E-409C-BE32-E72D297353CC}">
              <c16:uniqueId val="{00000000-2867-45F3-B6DB-3884B3993196}"/>
            </c:ext>
          </c:extLst>
        </c:ser>
        <c:dLbls>
          <c:dLblPos val="inEnd"/>
          <c:showLegendKey val="0"/>
          <c:showVal val="1"/>
          <c:showCatName val="0"/>
          <c:showSerName val="0"/>
          <c:showPercent val="0"/>
          <c:showBubbleSize val="0"/>
        </c:dLbls>
        <c:gapWidth val="182"/>
        <c:axId val="2060356079"/>
        <c:axId val="2060357743"/>
      </c:barChart>
      <c:catAx>
        <c:axId val="20603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57743"/>
        <c:crosses val="autoZero"/>
        <c:auto val="1"/>
        <c:lblAlgn val="ctr"/>
        <c:lblOffset val="100"/>
        <c:noMultiLvlLbl val="0"/>
      </c:catAx>
      <c:valAx>
        <c:axId val="2060357743"/>
        <c:scaling>
          <c:orientation val="minMax"/>
        </c:scaling>
        <c:delete val="1"/>
        <c:axPos val="b"/>
        <c:numFmt formatCode="_(* #,##0_);_(* \(#,##0\);_(* &quot;-&quot;??_);_(@_)" sourceLinked="1"/>
        <c:majorTickMark val="none"/>
        <c:minorTickMark val="none"/>
        <c:tickLblPos val="nextTo"/>
        <c:crossAx val="2060356079"/>
        <c:crosses val="autoZero"/>
        <c:crossBetween val="between"/>
      </c:valAx>
      <c:spPr>
        <a:noFill/>
        <a:ln>
          <a:noFill/>
        </a:ln>
        <a:effectLst/>
      </c:spPr>
    </c:plotArea>
    <c:legend>
      <c:legendPos val="t"/>
      <c:layout>
        <c:manualLayout>
          <c:xMode val="edge"/>
          <c:yMode val="edge"/>
          <c:x val="0.69489952719570891"/>
          <c:y val="0"/>
          <c:w val="0.3051004728042911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18358522815872"/>
          <c:y val="6.9444444444444448E-2"/>
          <c:w val="0.64766663588316598"/>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Dana_Desa!$B$5:$B$16</c:f>
              <c:numCache>
                <c:formatCode>_(* #,##0_);_(* \(#,##0\);_(* "-"??_);_(@_)</c:formatCode>
                <c:ptCount val="11"/>
                <c:pt idx="0">
                  <c:v>21868335</c:v>
                </c:pt>
                <c:pt idx="2">
                  <c:v>302858256</c:v>
                </c:pt>
                <c:pt idx="3">
                  <c:v>236152242</c:v>
                </c:pt>
                <c:pt idx="4">
                  <c:v>292756066</c:v>
                </c:pt>
                <c:pt idx="5">
                  <c:v>137092577</c:v>
                </c:pt>
                <c:pt idx="6">
                  <c:v>202142617</c:v>
                </c:pt>
                <c:pt idx="7">
                  <c:v>244517784</c:v>
                </c:pt>
                <c:pt idx="8">
                  <c:v>216431698</c:v>
                </c:pt>
                <c:pt idx="9">
                  <c:v>130205546</c:v>
                </c:pt>
                <c:pt idx="10">
                  <c:v>77726446</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Dana_Desa!$C$5:$C$16</c:f>
              <c:numCache>
                <c:formatCode>_(* #,##0_);_(* \(#,##0\);_(* "-"??_);_(@_)</c:formatCode>
                <c:ptCount val="11"/>
                <c:pt idx="0">
                  <c:v>0</c:v>
                </c:pt>
                <c:pt idx="1">
                  <c:v>0</c:v>
                </c:pt>
                <c:pt idx="2">
                  <c:v>302858256</c:v>
                </c:pt>
                <c:pt idx="3">
                  <c:v>236322582</c:v>
                </c:pt>
                <c:pt idx="4">
                  <c:v>297664289</c:v>
                </c:pt>
                <c:pt idx="5">
                  <c:v>138048798</c:v>
                </c:pt>
                <c:pt idx="6">
                  <c:v>202142617</c:v>
                </c:pt>
                <c:pt idx="7">
                  <c:v>245911654</c:v>
                </c:pt>
                <c:pt idx="8">
                  <c:v>216431698</c:v>
                </c:pt>
                <c:pt idx="9">
                  <c:v>130724870</c:v>
                </c:pt>
                <c:pt idx="10">
                  <c:v>77931206</c:v>
                </c:pt>
              </c:numCache>
            </c:numRef>
          </c:val>
          <c:extLst>
            <c:ext xmlns:c16="http://schemas.microsoft.com/office/drawing/2014/chart" uri="{C3380CC4-5D6E-409C-BE32-E72D297353CC}">
              <c16:uniqueId val="{00000001-1D74-4FF1-ACC5-84407A22E7C0}"/>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Dana_Desa!$D$5:$D$16</c:f>
              <c:numCache>
                <c:formatCode>_(* #,##0_);_(* \(#,##0\);_(* "-"??_);_(@_)</c:formatCode>
                <c:ptCount val="11"/>
                <c:pt idx="0">
                  <c:v>11064172</c:v>
                </c:pt>
                <c:pt idx="2">
                  <c:v>284943310</c:v>
                </c:pt>
                <c:pt idx="3">
                  <c:v>226087294</c:v>
                </c:pt>
                <c:pt idx="4">
                  <c:v>291700759</c:v>
                </c:pt>
                <c:pt idx="5">
                  <c:v>128256080</c:v>
                </c:pt>
                <c:pt idx="6">
                  <c:v>192257971</c:v>
                </c:pt>
                <c:pt idx="7">
                  <c:v>248412271</c:v>
                </c:pt>
                <c:pt idx="8">
                  <c:v>213665740</c:v>
                </c:pt>
                <c:pt idx="9">
                  <c:v>125545161</c:v>
                </c:pt>
                <c:pt idx="10">
                  <c:v>65699150</c:v>
                </c:pt>
              </c:numCache>
            </c:numRef>
          </c:val>
          <c:extLst>
            <c:ext xmlns:c16="http://schemas.microsoft.com/office/drawing/2014/chart" uri="{C3380CC4-5D6E-409C-BE32-E72D297353CC}">
              <c16:uniqueId val="{00000000-8520-4647-81CE-98F83CBD3F59}"/>
            </c:ext>
          </c:extLst>
        </c:ser>
        <c:dLbls>
          <c:dLblPos val="inEnd"/>
          <c:showLegendKey val="0"/>
          <c:showVal val="1"/>
          <c:showCatName val="0"/>
          <c:showSerName val="0"/>
          <c:showPercent val="0"/>
          <c:showBubbleSize val="0"/>
        </c:dLbls>
        <c:gapWidth val="182"/>
        <c:axId val="2060241263"/>
        <c:axId val="2060261647"/>
      </c:barChart>
      <c:catAx>
        <c:axId val="206024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61647"/>
        <c:crosses val="autoZero"/>
        <c:auto val="1"/>
        <c:lblAlgn val="ctr"/>
        <c:lblOffset val="100"/>
        <c:noMultiLvlLbl val="0"/>
      </c:catAx>
      <c:valAx>
        <c:axId val="2060261647"/>
        <c:scaling>
          <c:orientation val="minMax"/>
        </c:scaling>
        <c:delete val="1"/>
        <c:axPos val="b"/>
        <c:numFmt formatCode="_(* #,##0_);_(* \(#,##0\);_(* &quot;-&quot;??_);_(@_)" sourceLinked="1"/>
        <c:majorTickMark val="none"/>
        <c:minorTickMark val="none"/>
        <c:tickLblPos val="nextTo"/>
        <c:crossAx val="2060241263"/>
        <c:crosses val="autoZero"/>
        <c:crossBetween val="between"/>
      </c:valAx>
      <c:spPr>
        <a:noFill/>
        <a:ln>
          <a:noFill/>
        </a:ln>
        <a:effectLst/>
      </c:spPr>
    </c:plotArea>
    <c:legend>
      <c:legendPos val="t"/>
      <c:layout>
        <c:manualLayout>
          <c:xMode val="edge"/>
          <c:yMode val="edge"/>
          <c:x val="0.71219919851875846"/>
          <c:y val="0"/>
          <c:w val="0.2878008014812415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09900882174386"/>
          <c:y val="6.9444444444444448E-2"/>
          <c:w val="0.65343475739825929"/>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DBH!$B$5:$B$16</c:f>
              <c:numCache>
                <c:formatCode>_(* #,##0_);_(* \(#,##0\);_(* "-"??_);_(@_)</c:formatCode>
                <c:ptCount val="11"/>
                <c:pt idx="0">
                  <c:v>15028148</c:v>
                </c:pt>
                <c:pt idx="1">
                  <c:v>6582809</c:v>
                </c:pt>
                <c:pt idx="2">
                  <c:v>10851445</c:v>
                </c:pt>
                <c:pt idx="3">
                  <c:v>30218740</c:v>
                </c:pt>
                <c:pt idx="4">
                  <c:v>12296427</c:v>
                </c:pt>
                <c:pt idx="5">
                  <c:v>10371868</c:v>
                </c:pt>
                <c:pt idx="6">
                  <c:v>8829481</c:v>
                </c:pt>
                <c:pt idx="7">
                  <c:v>8329341</c:v>
                </c:pt>
                <c:pt idx="8">
                  <c:v>6707644</c:v>
                </c:pt>
                <c:pt idx="9">
                  <c:v>7816079</c:v>
                </c:pt>
                <c:pt idx="10">
                  <c:v>8218068</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DBH!$C$5:$C$16</c:f>
              <c:numCache>
                <c:formatCode>_(* #,##0_);_(* \(#,##0\);_(* "-"??_);_(@_)</c:formatCode>
                <c:ptCount val="11"/>
                <c:pt idx="0">
                  <c:v>13806399</c:v>
                </c:pt>
                <c:pt idx="1">
                  <c:v>5962953</c:v>
                </c:pt>
                <c:pt idx="2">
                  <c:v>10770989</c:v>
                </c:pt>
                <c:pt idx="3">
                  <c:v>29899041</c:v>
                </c:pt>
                <c:pt idx="4">
                  <c:v>11269224</c:v>
                </c:pt>
                <c:pt idx="5">
                  <c:v>9376506</c:v>
                </c:pt>
                <c:pt idx="6">
                  <c:v>7747538</c:v>
                </c:pt>
                <c:pt idx="7">
                  <c:v>7522920</c:v>
                </c:pt>
                <c:pt idx="8">
                  <c:v>6150855</c:v>
                </c:pt>
                <c:pt idx="9">
                  <c:v>6019769</c:v>
                </c:pt>
                <c:pt idx="10">
                  <c:v>7754055</c:v>
                </c:pt>
              </c:numCache>
            </c:numRef>
          </c:val>
          <c:extLst>
            <c:ext xmlns:c16="http://schemas.microsoft.com/office/drawing/2014/chart" uri="{C3380CC4-5D6E-409C-BE32-E72D297353CC}">
              <c16:uniqueId val="{00000001-2B00-47A8-BCC3-BB7DB89273EB}"/>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DBH!$D$5:$D$16</c:f>
              <c:numCache>
                <c:formatCode>_(* #,##0_);_(* \(#,##0\);_(* "-"??_);_(@_)</c:formatCode>
                <c:ptCount val="11"/>
                <c:pt idx="0">
                  <c:v>15007588</c:v>
                </c:pt>
                <c:pt idx="1">
                  <c:v>6417184</c:v>
                </c:pt>
                <c:pt idx="2">
                  <c:v>11351238</c:v>
                </c:pt>
                <c:pt idx="3">
                  <c:v>33926446</c:v>
                </c:pt>
                <c:pt idx="4">
                  <c:v>12058623</c:v>
                </c:pt>
                <c:pt idx="5">
                  <c:v>10015860</c:v>
                </c:pt>
                <c:pt idx="6">
                  <c:v>8420157</c:v>
                </c:pt>
                <c:pt idx="7">
                  <c:v>7906663</c:v>
                </c:pt>
                <c:pt idx="8">
                  <c:v>6605773</c:v>
                </c:pt>
                <c:pt idx="9">
                  <c:v>6398654</c:v>
                </c:pt>
                <c:pt idx="10">
                  <c:v>8377842</c:v>
                </c:pt>
              </c:numCache>
            </c:numRef>
          </c:val>
          <c:extLst>
            <c:ext xmlns:c16="http://schemas.microsoft.com/office/drawing/2014/chart" uri="{C3380CC4-5D6E-409C-BE32-E72D297353CC}">
              <c16:uniqueId val="{00000000-2891-4C50-99ED-1706403D2CE5}"/>
            </c:ext>
          </c:extLst>
        </c:ser>
        <c:dLbls>
          <c:dLblPos val="inEnd"/>
          <c:showLegendKey val="0"/>
          <c:showVal val="1"/>
          <c:showCatName val="0"/>
          <c:showSerName val="0"/>
          <c:showPercent val="0"/>
          <c:showBubbleSize val="0"/>
        </c:dLbls>
        <c:gapWidth val="182"/>
        <c:axId val="2060303663"/>
        <c:axId val="2060296175"/>
      </c:barChart>
      <c:catAx>
        <c:axId val="206030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96175"/>
        <c:crosses val="autoZero"/>
        <c:auto val="1"/>
        <c:lblAlgn val="ctr"/>
        <c:lblOffset val="100"/>
        <c:noMultiLvlLbl val="0"/>
      </c:catAx>
      <c:valAx>
        <c:axId val="2060296175"/>
        <c:scaling>
          <c:orientation val="minMax"/>
        </c:scaling>
        <c:delete val="1"/>
        <c:axPos val="b"/>
        <c:numFmt formatCode="_(* #,##0_);_(* \(#,##0\);_(* &quot;-&quot;??_);_(@_)" sourceLinked="1"/>
        <c:majorTickMark val="none"/>
        <c:minorTickMark val="none"/>
        <c:tickLblPos val="nextTo"/>
        <c:crossAx val="2060303663"/>
        <c:crosses val="autoZero"/>
        <c:crossBetween val="between"/>
      </c:valAx>
      <c:spPr>
        <a:noFill/>
        <a:ln>
          <a:noFill/>
        </a:ln>
        <a:effectLst/>
      </c:spPr>
    </c:plotArea>
    <c:legend>
      <c:legendPos val="t"/>
      <c:layout>
        <c:manualLayout>
          <c:xMode val="edge"/>
          <c:yMode val="edge"/>
          <c:x val="0.71144495228809723"/>
          <c:y val="0"/>
          <c:w val="0.2885550477119027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Sumsel.xlsx]DBH!PivotTable7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10629239985645"/>
          <c:y val="6.6666666666666666E-2"/>
          <c:w val="0.64574392871146824"/>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DBH!$G$5:$G$16</c:f>
              <c:numCache>
                <c:formatCode>_(* #,##0_);_(* \(#,##0\);_(* "-"??_);_(@_)</c:formatCode>
                <c:ptCount val="11"/>
                <c:pt idx="0">
                  <c:v>60662028</c:v>
                </c:pt>
                <c:pt idx="1">
                  <c:v>4329934</c:v>
                </c:pt>
                <c:pt idx="2">
                  <c:v>82906993</c:v>
                </c:pt>
                <c:pt idx="3">
                  <c:v>375418176</c:v>
                </c:pt>
                <c:pt idx="4">
                  <c:v>31121313</c:v>
                </c:pt>
                <c:pt idx="5">
                  <c:v>58655724</c:v>
                </c:pt>
                <c:pt idx="6">
                  <c:v>50454032</c:v>
                </c:pt>
                <c:pt idx="7">
                  <c:v>6652250</c:v>
                </c:pt>
                <c:pt idx="8">
                  <c:v>5668650</c:v>
                </c:pt>
                <c:pt idx="9">
                  <c:v>5121560</c:v>
                </c:pt>
                <c:pt idx="10">
                  <c:v>211799575</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DBH!$H$5:$H$16</c:f>
              <c:numCache>
                <c:formatCode>_(* #,##0_);_(* \(#,##0\);_(* "-"??_);_(@_)</c:formatCode>
                <c:ptCount val="11"/>
                <c:pt idx="0">
                  <c:v>81896460</c:v>
                </c:pt>
                <c:pt idx="1">
                  <c:v>4315039</c:v>
                </c:pt>
                <c:pt idx="2">
                  <c:v>69157719</c:v>
                </c:pt>
                <c:pt idx="3">
                  <c:v>383538618</c:v>
                </c:pt>
                <c:pt idx="4">
                  <c:v>34102767</c:v>
                </c:pt>
                <c:pt idx="5">
                  <c:v>59488105</c:v>
                </c:pt>
                <c:pt idx="6">
                  <c:v>52972671</c:v>
                </c:pt>
                <c:pt idx="7">
                  <c:v>7026247</c:v>
                </c:pt>
                <c:pt idx="8">
                  <c:v>5497141</c:v>
                </c:pt>
                <c:pt idx="9">
                  <c:v>4712209</c:v>
                </c:pt>
                <c:pt idx="10">
                  <c:v>362972012</c:v>
                </c:pt>
              </c:numCache>
            </c:numRef>
          </c:val>
          <c:extLst>
            <c:ext xmlns:c16="http://schemas.microsoft.com/office/drawing/2014/chart" uri="{C3380CC4-5D6E-409C-BE32-E72D297353CC}">
              <c16:uniqueId val="{00000001-447A-4887-9516-8F9F5BC11494}"/>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DBH!$F$5:$F$16</c:f>
              <c:strCache>
                <c:ptCount val="11"/>
                <c:pt idx="0">
                  <c:v>Kota Prabumulih</c:v>
                </c:pt>
                <c:pt idx="1">
                  <c:v>Kota Pagar Alam</c:v>
                </c:pt>
                <c:pt idx="2">
                  <c:v>Lahat</c:v>
                </c:pt>
                <c:pt idx="3">
                  <c:v>Muara Enim</c:v>
                </c:pt>
                <c:pt idx="4">
                  <c:v>Ogan Komering Ilir</c:v>
                </c:pt>
                <c:pt idx="5">
                  <c:v>Ogan Komering Ulu</c:v>
                </c:pt>
                <c:pt idx="6">
                  <c:v>Ogan Ilir</c:v>
                </c:pt>
                <c:pt idx="7">
                  <c:v>OKU Timur</c:v>
                </c:pt>
                <c:pt idx="8">
                  <c:v>OKU Selatan</c:v>
                </c:pt>
                <c:pt idx="9">
                  <c:v>Empat Lawang</c:v>
                </c:pt>
                <c:pt idx="10">
                  <c:v>Penukal Abab Lematang Ilir</c:v>
                </c:pt>
              </c:strCache>
            </c:strRef>
          </c:cat>
          <c:val>
            <c:numRef>
              <c:f>DBH!$I$5:$I$16</c:f>
              <c:numCache>
                <c:formatCode>_(* #,##0_);_(* \(#,##0\);_(* "-"??_);_(@_)</c:formatCode>
                <c:ptCount val="11"/>
                <c:pt idx="0">
                  <c:v>92414417</c:v>
                </c:pt>
                <c:pt idx="1">
                  <c:v>5327960</c:v>
                </c:pt>
                <c:pt idx="2">
                  <c:v>92416754</c:v>
                </c:pt>
                <c:pt idx="3">
                  <c:v>455349174</c:v>
                </c:pt>
                <c:pt idx="4">
                  <c:v>43600107</c:v>
                </c:pt>
                <c:pt idx="5">
                  <c:v>73545337</c:v>
                </c:pt>
                <c:pt idx="6">
                  <c:v>60820067</c:v>
                </c:pt>
                <c:pt idx="7">
                  <c:v>8755197</c:v>
                </c:pt>
                <c:pt idx="8">
                  <c:v>10248195</c:v>
                </c:pt>
                <c:pt idx="9">
                  <c:v>6779428</c:v>
                </c:pt>
                <c:pt idx="10">
                  <c:v>454782003</c:v>
                </c:pt>
              </c:numCache>
            </c:numRef>
          </c:val>
          <c:extLst>
            <c:ext xmlns:c16="http://schemas.microsoft.com/office/drawing/2014/chart" uri="{C3380CC4-5D6E-409C-BE32-E72D297353CC}">
              <c16:uniqueId val="{00000000-57BB-4E89-B096-D4AC93E09253}"/>
            </c:ext>
          </c:extLst>
        </c:ser>
        <c:dLbls>
          <c:dLblPos val="inEnd"/>
          <c:showLegendKey val="0"/>
          <c:showVal val="1"/>
          <c:showCatName val="0"/>
          <c:showSerName val="0"/>
          <c:showPercent val="0"/>
          <c:showBubbleSize val="0"/>
        </c:dLbls>
        <c:gapWidth val="182"/>
        <c:axId val="77369327"/>
        <c:axId val="77361423"/>
      </c:barChart>
      <c:catAx>
        <c:axId val="7736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61423"/>
        <c:crosses val="autoZero"/>
        <c:auto val="1"/>
        <c:lblAlgn val="ctr"/>
        <c:lblOffset val="100"/>
        <c:noMultiLvlLbl val="0"/>
      </c:catAx>
      <c:valAx>
        <c:axId val="77361423"/>
        <c:scaling>
          <c:orientation val="minMax"/>
        </c:scaling>
        <c:delete val="1"/>
        <c:axPos val="b"/>
        <c:numFmt formatCode="_(* #,##0_);_(* \(#,##0\);_(* &quot;-&quot;??_);_(@_)" sourceLinked="1"/>
        <c:majorTickMark val="none"/>
        <c:minorTickMark val="none"/>
        <c:tickLblPos val="nextTo"/>
        <c:crossAx val="77369327"/>
        <c:crosses val="autoZero"/>
        <c:crossBetween val="between"/>
      </c:valAx>
      <c:spPr>
        <a:noFill/>
        <a:ln>
          <a:noFill/>
        </a:ln>
        <a:effectLst/>
      </c:spPr>
    </c:plotArea>
    <c:legend>
      <c:legendPos val="t"/>
      <c:layout>
        <c:manualLayout>
          <c:xMode val="edge"/>
          <c:yMode val="edge"/>
          <c:x val="0.70764995223510929"/>
          <c:y val="1.1905074365704284E-3"/>
          <c:w val="0.2923500477648908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53975</xdr:rowOff>
    </xdr:from>
    <xdr:to>
      <xdr:col>3</xdr:col>
      <xdr:colOff>523875</xdr:colOff>
      <xdr:row>14</xdr:row>
      <xdr:rowOff>31750</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5"/>
              <a:ext cx="2266950" cy="9302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57150</xdr:colOff>
      <xdr:row>15</xdr:row>
      <xdr:rowOff>83911</xdr:rowOff>
    </xdr:from>
    <xdr:to>
      <xdr:col>3</xdr:col>
      <xdr:colOff>527050</xdr:colOff>
      <xdr:row>36</xdr:row>
      <xdr:rowOff>15331</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2941411"/>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444499</xdr:colOff>
      <xdr:row>189</xdr:row>
      <xdr:rowOff>174625</xdr:rowOff>
    </xdr:from>
    <xdr:to>
      <xdr:col>26</xdr:col>
      <xdr:colOff>410717</xdr:colOff>
      <xdr:row>213</xdr:row>
      <xdr:rowOff>174625</xdr:rowOff>
    </xdr:to>
    <xdr:graphicFrame macro="">
      <xdr:nvGraphicFramePr>
        <xdr:cNvPr id="44" name="Chart 43">
          <a:extLst>
            <a:ext uri="{FF2B5EF4-FFF2-40B4-BE49-F238E27FC236}">
              <a16:creationId xmlns:a16="http://schemas.microsoft.com/office/drawing/2014/main" id="{1326A43B-DCAA-41ED-ABC5-950B2A5C6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428625</xdr:colOff>
      <xdr:row>284</xdr:row>
      <xdr:rowOff>0</xdr:rowOff>
    </xdr:from>
    <xdr:to>
      <xdr:col>26</xdr:col>
      <xdr:colOff>414147</xdr:colOff>
      <xdr:row>304</xdr:row>
      <xdr:rowOff>3048</xdr:rowOff>
    </xdr:to>
    <xdr:graphicFrame macro="">
      <xdr:nvGraphicFramePr>
        <xdr:cNvPr id="45" name="Chart 44">
          <a:extLst>
            <a:ext uri="{FF2B5EF4-FFF2-40B4-BE49-F238E27FC236}">
              <a16:creationId xmlns:a16="http://schemas.microsoft.com/office/drawing/2014/main" id="{99AE8894-80A6-48BF-8680-7365E79B7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238125</xdr:colOff>
      <xdr:row>283</xdr:row>
      <xdr:rowOff>174625</xdr:rowOff>
    </xdr:from>
    <xdr:to>
      <xdr:col>11</xdr:col>
      <xdr:colOff>358775</xdr:colOff>
      <xdr:row>293</xdr:row>
      <xdr:rowOff>98425</xdr:rowOff>
    </xdr:to>
    <xdr:graphicFrame macro="">
      <xdr:nvGraphicFramePr>
        <xdr:cNvPr id="46" name="Chart 45">
          <a:extLst>
            <a:ext uri="{FF2B5EF4-FFF2-40B4-BE49-F238E27FC236}">
              <a16:creationId xmlns:a16="http://schemas.microsoft.com/office/drawing/2014/main" id="{342F34AF-3659-4876-BB93-C9034A13B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254000</xdr:colOff>
      <xdr:row>294</xdr:row>
      <xdr:rowOff>79375</xdr:rowOff>
    </xdr:from>
    <xdr:to>
      <xdr:col>11</xdr:col>
      <xdr:colOff>374650</xdr:colOff>
      <xdr:row>304</xdr:row>
      <xdr:rowOff>3175</xdr:rowOff>
    </xdr:to>
    <xdr:graphicFrame macro="">
      <xdr:nvGraphicFramePr>
        <xdr:cNvPr id="47" name="Chart 46">
          <a:extLst>
            <a:ext uri="{FF2B5EF4-FFF2-40B4-BE49-F238E27FC236}">
              <a16:creationId xmlns:a16="http://schemas.microsoft.com/office/drawing/2014/main" id="{800BD0FB-F483-422F-AAF9-F5C1A6DD2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269874</xdr:colOff>
      <xdr:row>305</xdr:row>
      <xdr:rowOff>0</xdr:rowOff>
    </xdr:from>
    <xdr:to>
      <xdr:col>9</xdr:col>
      <xdr:colOff>490600</xdr:colOff>
      <xdr:row>314</xdr:row>
      <xdr:rowOff>114300</xdr:rowOff>
    </xdr:to>
    <xdr:graphicFrame macro="">
      <xdr:nvGraphicFramePr>
        <xdr:cNvPr id="48" name="Chart 47">
          <a:extLst>
            <a:ext uri="{FF2B5EF4-FFF2-40B4-BE49-F238E27FC236}">
              <a16:creationId xmlns:a16="http://schemas.microsoft.com/office/drawing/2014/main" id="{D6B41C5F-C762-493D-986B-884AC9FFD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63500</xdr:colOff>
      <xdr:row>305</xdr:row>
      <xdr:rowOff>15875</xdr:rowOff>
    </xdr:from>
    <xdr:to>
      <xdr:col>15</xdr:col>
      <xdr:colOff>284226</xdr:colOff>
      <xdr:row>314</xdr:row>
      <xdr:rowOff>130175</xdr:rowOff>
    </xdr:to>
    <xdr:graphicFrame macro="">
      <xdr:nvGraphicFramePr>
        <xdr:cNvPr id="49" name="Chart 48">
          <a:extLst>
            <a:ext uri="{FF2B5EF4-FFF2-40B4-BE49-F238E27FC236}">
              <a16:creationId xmlns:a16="http://schemas.microsoft.com/office/drawing/2014/main" id="{807621D9-F1FE-4865-B591-719998BC7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428625</xdr:colOff>
      <xdr:row>305</xdr:row>
      <xdr:rowOff>31750</xdr:rowOff>
    </xdr:from>
    <xdr:to>
      <xdr:col>21</xdr:col>
      <xdr:colOff>47625</xdr:colOff>
      <xdr:row>314</xdr:row>
      <xdr:rowOff>146050</xdr:rowOff>
    </xdr:to>
    <xdr:graphicFrame macro="">
      <xdr:nvGraphicFramePr>
        <xdr:cNvPr id="50" name="Chart 49">
          <a:extLst>
            <a:ext uri="{FF2B5EF4-FFF2-40B4-BE49-F238E27FC236}">
              <a16:creationId xmlns:a16="http://schemas.microsoft.com/office/drawing/2014/main" id="{C56C66D3-4BCF-4E4F-856E-964D03D24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206375</xdr:colOff>
      <xdr:row>305</xdr:row>
      <xdr:rowOff>47625</xdr:rowOff>
    </xdr:from>
    <xdr:to>
      <xdr:col>26</xdr:col>
      <xdr:colOff>427101</xdr:colOff>
      <xdr:row>314</xdr:row>
      <xdr:rowOff>161925</xdr:rowOff>
    </xdr:to>
    <xdr:graphicFrame macro="">
      <xdr:nvGraphicFramePr>
        <xdr:cNvPr id="51" name="Chart 50">
          <a:extLst>
            <a:ext uri="{FF2B5EF4-FFF2-40B4-BE49-F238E27FC236}">
              <a16:creationId xmlns:a16="http://schemas.microsoft.com/office/drawing/2014/main" id="{5504A9F4-30C2-40C0-B783-6FA51C230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269875</xdr:colOff>
      <xdr:row>315</xdr:row>
      <xdr:rowOff>158750</xdr:rowOff>
    </xdr:from>
    <xdr:to>
      <xdr:col>9</xdr:col>
      <xdr:colOff>485775</xdr:colOff>
      <xdr:row>325</xdr:row>
      <xdr:rowOff>82550</xdr:rowOff>
    </xdr:to>
    <xdr:sp macro="" textlink="">
      <xdr:nvSpPr>
        <xdr:cNvPr id="52" name="TextBox 51">
          <a:extLst>
            <a:ext uri="{FF2B5EF4-FFF2-40B4-BE49-F238E27FC236}">
              <a16:creationId xmlns:a16="http://schemas.microsoft.com/office/drawing/2014/main" id="{6378A755-BBAA-4DE5-B3EF-0BA3EF4C1F59}"/>
            </a:ext>
          </a:extLst>
        </xdr:cNvPr>
        <xdr:cNvSpPr txBox="1"/>
      </xdr:nvSpPr>
      <xdr:spPr>
        <a:xfrm>
          <a:off x="2682875" y="60166250"/>
          <a:ext cx="3232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twoCellAnchor>
    <xdr:from>
      <xdr:col>10</xdr:col>
      <xdr:colOff>63500</xdr:colOff>
      <xdr:row>315</xdr:row>
      <xdr:rowOff>142875</xdr:rowOff>
    </xdr:from>
    <xdr:to>
      <xdr:col>15</xdr:col>
      <xdr:colOff>284226</xdr:colOff>
      <xdr:row>325</xdr:row>
      <xdr:rowOff>66675</xdr:rowOff>
    </xdr:to>
    <xdr:graphicFrame macro="">
      <xdr:nvGraphicFramePr>
        <xdr:cNvPr id="53" name="Chart 52">
          <a:extLst>
            <a:ext uri="{FF2B5EF4-FFF2-40B4-BE49-F238E27FC236}">
              <a16:creationId xmlns:a16="http://schemas.microsoft.com/office/drawing/2014/main" id="{667CFA98-3EFE-4F52-A9CB-E897D6ADC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444500</xdr:colOff>
      <xdr:row>315</xdr:row>
      <xdr:rowOff>174625</xdr:rowOff>
    </xdr:from>
    <xdr:to>
      <xdr:col>21</xdr:col>
      <xdr:colOff>61976</xdr:colOff>
      <xdr:row>325</xdr:row>
      <xdr:rowOff>98425</xdr:rowOff>
    </xdr:to>
    <xdr:graphicFrame macro="">
      <xdr:nvGraphicFramePr>
        <xdr:cNvPr id="54" name="Chart 53">
          <a:extLst>
            <a:ext uri="{FF2B5EF4-FFF2-40B4-BE49-F238E27FC236}">
              <a16:creationId xmlns:a16="http://schemas.microsoft.com/office/drawing/2014/main" id="{784405B3-D43E-42A6-9F05-98AD66F53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222249</xdr:colOff>
      <xdr:row>316</xdr:row>
      <xdr:rowOff>0</xdr:rowOff>
    </xdr:from>
    <xdr:to>
      <xdr:col>26</xdr:col>
      <xdr:colOff>442975</xdr:colOff>
      <xdr:row>325</xdr:row>
      <xdr:rowOff>114300</xdr:rowOff>
    </xdr:to>
    <xdr:graphicFrame macro="">
      <xdr:nvGraphicFramePr>
        <xdr:cNvPr id="55" name="Chart 54">
          <a:extLst>
            <a:ext uri="{FF2B5EF4-FFF2-40B4-BE49-F238E27FC236}">
              <a16:creationId xmlns:a16="http://schemas.microsoft.com/office/drawing/2014/main" id="{164A32B6-BD0D-4929-A658-542BFD7D4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0.60988</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5086" y="4526"/>
          <a:ext cx="4023360" cy="304816"/>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0.69044</cdr:x>
      <cdr:y>0.06667</cdr:y>
    </cdr:to>
    <cdr:sp macro="" textlink="">
      <cdr:nvSpPr>
        <cdr:cNvPr id="2" name="TextBox 24">
          <a:extLst xmlns:a="http://schemas.openxmlformats.org/drawingml/2006/main">
            <a:ext uri="{FF2B5EF4-FFF2-40B4-BE49-F238E27FC236}">
              <a16:creationId xmlns:a16="http://schemas.microsoft.com/office/drawing/2014/main" id="{06FAF772-32EC-4AFE-AAAD-AFE6F3D35AF8}"/>
            </a:ext>
          </a:extLst>
        </cdr:cNvPr>
        <cdr:cNvSpPr txBox="1"/>
      </cdr:nvSpPr>
      <cdr:spPr>
        <a:xfrm xmlns:a="http://schemas.openxmlformats.org/drawingml/2006/main">
          <a:off x="0" y="0"/>
          <a:ext cx="4558264"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a:t>
          </a:r>
          <a:r>
            <a:rPr lang="en-US" sz="1600" b="1" baseline="0"/>
            <a:t> Hasil Tembakau (dalam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20.xml><?xml version="1.0" encoding="utf-8"?>
<c:userShapes xmlns:c="http://schemas.openxmlformats.org/drawingml/2006/chart">
  <cdr:relSizeAnchor xmlns:cdr="http://schemas.openxmlformats.org/drawingml/2006/chartDrawing">
    <cdr:from>
      <cdr:x>0</cdr:x>
      <cdr:y>0</cdr:y>
    </cdr:from>
    <cdr:to>
      <cdr:x>0.67814</cdr:x>
      <cdr:y>0.07914</cdr:y>
    </cdr:to>
    <cdr:sp macro="" textlink="">
      <cdr:nvSpPr>
        <cdr:cNvPr id="2" name="TextBox 24">
          <a:extLst xmlns:a="http://schemas.openxmlformats.org/drawingml/2006/main">
            <a:ext uri="{FF2B5EF4-FFF2-40B4-BE49-F238E27FC236}">
              <a16:creationId xmlns:a16="http://schemas.microsoft.com/office/drawing/2014/main" id="{E977DFF2-D672-41EB-B3A5-E1A2D5B0017F}"/>
            </a:ext>
          </a:extLst>
        </cdr:cNvPr>
        <cdr:cNvSpPr txBox="1"/>
      </cdr:nvSpPr>
      <cdr:spPr>
        <a:xfrm xmlns:a="http://schemas.openxmlformats.org/drawingml/2006/main">
          <a:off x="0" y="0"/>
          <a:ext cx="6126457"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Jumlah Penduduk Miskin</a:t>
          </a:r>
          <a:r>
            <a:rPr lang="en-US" sz="1600" b="1" baseline="0"/>
            <a:t> per Kab/Kota (dalam ribu jiwa)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0.66526</cdr:x>
      <cdr:y>0.07083</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5548" y="4526"/>
          <a:ext cx="4388652" cy="319324"/>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841.525990509261" createdVersion="6" refreshedVersion="6" minRefreshableVersion="3" recordCount="612" xr:uid="{04B3B976-92E0-4976-9A6A-8CEFAF46688B}">
  <cacheSource type="worksheet">
    <worksheetSource name="Sumatera_Selatan"/>
  </cacheSource>
  <cacheFields count="36">
    <cacheField name="Tahun" numFmtId="0">
      <sharedItems containsSemiMixedTypes="0" containsString="0" containsNumber="1" containsInteger="1" minValue="2020" maxValue="2022" count="3">
        <n v="2020"/>
        <n v="2021"/>
        <n v="2022"/>
      </sharedItems>
    </cacheField>
    <cacheField name="Daerah Pemilihan" numFmtId="164">
      <sharedItems count="15">
        <s v="Sumatera Selatan II"/>
        <s v="Sumatera Selatan I"/>
        <s v="Jatim IV" u="1"/>
        <s v="Jatim VI" u="1"/>
        <s v="Sumsel I" u="1"/>
        <s v="Jatim XI" u="1"/>
        <s v="Jatim II" u="1"/>
        <s v="Jatim IX" u="1"/>
        <s v="Jatim V" u="1"/>
        <s v="Jatim VII" u="1"/>
        <s v="Jatim X" u="1"/>
        <s v="Sumsel II" u="1"/>
        <s v="Jatim VIII" u="1"/>
        <s v="Jatim I" u="1"/>
        <s v="Jatim III" u="1"/>
      </sharedItems>
    </cacheField>
    <cacheField name="Nama Daerah" numFmtId="164">
      <sharedItems count="68">
        <s v="Lahat"/>
        <s v="Musi Banyuasin"/>
        <s v="Musi Rawas"/>
        <s v="Muara Enim"/>
        <s v="Ogan Komering Ilir"/>
        <s v="Ogan Komering Ulu"/>
        <s v="Kota Palembang"/>
        <s v="Kota Prabumulih"/>
        <s v="Kota Pagar Alam"/>
        <s v="Kota Lubuk Linggau"/>
        <s v="Banyuasin"/>
        <s v="Ogan Ilir"/>
        <s v="OKU Timur"/>
        <s v="OKU Selatan"/>
        <s v="Empat Lawang"/>
        <s v="Penukal Abab Lematang Ilir"/>
        <s v="Musi Rawas Utara"/>
        <s v="Kab. Gresik" u="1"/>
        <s v="Kab. Ogan Ilir" u="1"/>
        <s v="Kab. Banyuwangi" u="1"/>
        <s v="Kab. Bondowoso" u="1"/>
        <s v="Kab. OKU Timur" u="1"/>
        <s v="Kota Kediri" u="1"/>
        <s v="Kab. Muara Enim" u="1"/>
        <s v="Kab. Kediri" u="1"/>
        <s v="Kab. Empat Lawang" u="1"/>
        <s v="Kab. Musi Rawas" u="1"/>
        <s v="Kab. Ogan Komering Ilir" u="1"/>
        <s v="Kab. Magetan" u="1"/>
        <s v="Kab. OKU Selatan" u="1"/>
        <s v="Kab. Jombang" u="1"/>
        <s v="Kab. Banyuasin" u="1"/>
        <s v="Kab. Trenggalek" u="1"/>
        <s v="Kab. Musi Rawas Utara" u="1"/>
        <s v="Kab. Bojonegoro" u="1"/>
        <s v="Kota Blitar" u="1"/>
        <s v="Kota Malang" u="1"/>
        <s v="Kab. Ogan Komering Ulu" u="1"/>
        <s v="Kab. Sidoarjo" u="1"/>
        <s v="Kab. Pamekasan" u="1"/>
        <s v="Kab. Blitar" u="1"/>
        <s v="Kab. Malang" u="1"/>
        <s v="Kota Batu" u="1"/>
        <s v="Kab. Jember" u="1"/>
        <s v="Kota Surabaya" u="1"/>
        <s v="Kab. Sampang" u="1"/>
        <s v="Kab. Lumajang" u="1"/>
        <s v="Kab. Sumenep" u="1"/>
        <s v="Kab. Penukal Abab Lematang Ilir" u="1"/>
        <s v="Kab. Nganjuk" u="1"/>
        <s v="Kab. Tulungagung" u="1"/>
        <s v="Kab. Lahat" u="1"/>
        <s v="Kab. Ngawi" u="1"/>
        <s v="Kota Mojokerto" u="1"/>
        <s v="Kab. Situbondo" u="1"/>
        <s v="Kab. Bangkalan" u="1"/>
        <s v="Kota Probolinggo" u="1"/>
        <s v="Kab. Mojokerto" u="1"/>
        <s v="Kab. Tuban" u="1"/>
        <s v="Kab. Musi Banyuasin" u="1"/>
        <s v="Kota Madiun" u="1"/>
        <s v="Kab. Probolinggo" u="1"/>
        <s v="Kota Pasuruan" u="1"/>
        <s v="Kab. Madiun" u="1"/>
        <s v="Kab. Lamongan" u="1"/>
        <s v="Kab. Ponorogo" u="1"/>
        <s v="Kab. Pacitan" u="1"/>
        <s v="Kab. Pasuruan" u="1"/>
      </sharedItems>
    </cacheField>
    <cacheField name="Bidang" numFmtId="164">
      <sharedItems count="12">
        <s v="Umum"/>
        <s v="Pendidikan"/>
        <s v="Kesehatan"/>
        <s v="Sosial"/>
        <s v="Infrastruktur"/>
        <s v="Pertanian"/>
        <s v="Ekonomi"/>
        <s v="Kelautan dan Perikanan"/>
        <s v="Pariwisata"/>
        <s v="Lingkungan Hidup dan Kehutanan"/>
        <s v="Kebudayaan"/>
        <s v="Kemiskinan"/>
      </sharedItems>
    </cacheField>
    <cacheField name="DAK Fisik Reguler" numFmtId="164">
      <sharedItems containsBlank="1" containsMixedTypes="1" containsNumber="1" containsInteger="1" minValue="0" maxValue="108155735"/>
    </cacheField>
    <cacheField name="DAK Fisik Penugasan" numFmtId="164">
      <sharedItems containsBlank="1" containsMixedTypes="1" containsNumber="1" containsInteger="1" minValue="0" maxValue="47371515"/>
    </cacheField>
    <cacheField name="DAK Fisik Afirmasi" numFmtId="164">
      <sharedItems containsBlank="1" containsMixedTypes="1" containsNumber="1" containsInteger="1" minValue="0" maxValue="23552395"/>
    </cacheField>
    <cacheField name="DAK Non Fisik" numFmtId="164">
      <sharedItems containsBlank="1" containsMixedTypes="1" containsNumber="1" containsInteger="1" minValue="0" maxValue="436482240"/>
    </cacheField>
    <cacheField name="DAU" numFmtId="164">
      <sharedItems containsBlank="1" containsMixedTypes="1" containsNumber="1" containsInteger="1" minValue="0" maxValue="1247690325"/>
    </cacheField>
    <cacheField name="DID" numFmtId="164">
      <sharedItems containsBlank="1" containsMixedTypes="1" containsNumber="1" containsInteger="1" minValue="0" maxValue="53704586"/>
    </cacheField>
    <cacheField name="Dana Desa" numFmtId="164">
      <sharedItems containsString="0" containsBlank="1" containsNumber="1" containsInteger="1" minValue="0" maxValue="302858256"/>
    </cacheField>
    <cacheField name="DBH PPh" numFmtId="164">
      <sharedItems containsString="0" containsBlank="1" containsNumber="1" containsInteger="1" minValue="0" maxValue="106375206"/>
    </cacheField>
    <cacheField name="DBH PBB" numFmtId="164">
      <sharedItems containsString="0" containsBlank="1" containsNumber="1" containsInteger="1" minValue="0" maxValue="627933381"/>
    </cacheField>
    <cacheField name="DBH SDA Migas" numFmtId="164">
      <sharedItems containsString="0" containsBlank="1" containsNumber="1" containsInteger="1" minValue="0" maxValue="745435543"/>
    </cacheField>
    <cacheField name="DBH SDA Minerba" numFmtId="164">
      <sharedItems containsString="0" containsBlank="1" containsNumber="1" containsInteger="1" minValue="0" maxValue="588848435"/>
    </cacheField>
    <cacheField name="DBH SDA Kehutanan" numFmtId="164">
      <sharedItems containsString="0" containsBlank="1" containsNumber="1" containsInteger="1" minValue="0" maxValue="18061191"/>
    </cacheField>
    <cacheField name="DBH SDA Perikanan" numFmtId="164">
      <sharedItems containsString="0" containsBlank="1" containsNumber="1" containsInteger="1" minValue="0" maxValue="1958311"/>
    </cacheField>
    <cacheField name="DBH SDA Panas Bumi" numFmtId="164">
      <sharedItems containsString="0" containsBlank="1" containsNumber="1" containsInteger="1" minValue="0" maxValue="5575422"/>
    </cacheField>
    <cacheField name="IPM (%)" numFmtId="0">
      <sharedItems containsBlank="1" containsMixedTypes="1" containsNumber="1" minValue="64.489999999999995" maxValue="78.33"/>
    </cacheField>
    <cacheField name="AHH (thn)" numFmtId="0">
      <sharedItems containsString="0" containsBlank="1" containsNumber="1" minValue="0" maxValue="71.010000000000005"/>
    </cacheField>
    <cacheField name="HLS (thn)" numFmtId="0">
      <sharedItems containsString="0" containsBlank="1" containsNumber="1" minValue="0" maxValue="14.42"/>
    </cacheField>
    <cacheField name="RLS (thn)" numFmtId="0">
      <sharedItems containsString="0" containsBlank="1" containsNumber="1" minValue="0" maxValue="10.75"/>
    </cacheField>
    <cacheField name="Pengeluaran per Kapita (Rp 000)" numFmtId="43">
      <sharedItems containsString="0" containsBlank="1" containsNumber="1" containsInteger="1" minValue="0" maxValue="14704"/>
    </cacheField>
    <cacheField name="TPT (%)" numFmtId="43">
      <sharedItems containsString="0" containsBlank="1" containsNumber="1" minValue="0" maxValue="10.11"/>
    </cacheField>
    <cacheField name="TPAK (%)" numFmtId="43">
      <sharedItems containsString="0" containsBlank="1" containsNumber="1" minValue="0" maxValue="77.7"/>
    </cacheField>
    <cacheField name="Jml. Pend. Miskin (juta jiwa)" numFmtId="43">
      <sharedItems containsString="0" containsBlank="1" containsNumber="1" minValue="12.71" maxValue="194.12"/>
    </cacheField>
    <cacheField name="% Pend. Miskin" numFmtId="43">
      <sharedItems containsString="0" containsBlank="1" containsNumber="1" minValue="9.07" maxValue="20.11"/>
    </cacheField>
    <cacheField name="APK PAUD" numFmtId="43">
      <sharedItems containsString="0" containsBlank="1" containsNumber="1" minValue="17.88" maxValue="76.42"/>
    </cacheField>
    <cacheField name="APK SD" numFmtId="43">
      <sharedItems containsString="0" containsBlank="1" containsNumber="1" minValue="103.53" maxValue="110.11"/>
    </cacheField>
    <cacheField name="APK SMP" numFmtId="43">
      <sharedItems containsString="0" containsBlank="1" containsNumber="1" minValue="88.37" maxValue="108.98"/>
    </cacheField>
    <cacheField name="APK SMA" numFmtId="43">
      <sharedItems containsString="0" containsBlank="1" containsNumber="1" minValue="74.489999999999995" maxValue="130.05000000000001"/>
    </cacheField>
    <cacheField name="APM SD" numFmtId="43">
      <sharedItems containsString="0" containsBlank="1" containsNumber="1" minValue="83.97" maxValue="96.3"/>
    </cacheField>
    <cacheField name="APM SMP" numFmtId="43">
      <sharedItems containsString="0" containsBlank="1" containsNumber="1" minValue="57.02" maxValue="77.63"/>
    </cacheField>
    <cacheField name="APM SMA" numFmtId="43">
      <sharedItems containsString="0" containsBlank="1" containsNumber="1" minValue="42.57" maxValue="78.78"/>
    </cacheField>
    <cacheField name="DBH CHT" numFmtId="164">
      <sharedItems containsString="0" containsBlank="1" containsNumber="1" containsInteger="1" minValue="8841" maxValue="692456"/>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2">
  <r>
    <x v="0"/>
    <x v="0"/>
    <x v="0"/>
    <x v="0"/>
    <n v="0"/>
    <n v="0"/>
    <n v="0"/>
    <n v="1513455"/>
    <n v="655195267"/>
    <n v="30723548"/>
    <n v="302858256"/>
    <n v="10851445"/>
    <n v="82906993"/>
    <n v="51155061"/>
    <n v="172395122"/>
    <n v="1076387"/>
    <n v="1418361"/>
    <n v="739688"/>
    <n v="67.44"/>
    <n v="0"/>
    <m/>
    <m/>
    <m/>
    <n v="0"/>
    <n v="0"/>
    <n v="65.75"/>
    <n v="15.95"/>
    <m/>
    <m/>
    <m/>
    <m/>
    <m/>
    <m/>
    <m/>
    <n v="34576"/>
  </r>
  <r>
    <x v="0"/>
    <x v="1"/>
    <x v="1"/>
    <x v="0"/>
    <n v="0"/>
    <n v="0"/>
    <n v="0"/>
    <n v="1898646"/>
    <n v="381276692"/>
    <n v="32066424"/>
    <n v="232888342"/>
    <n v="20521427"/>
    <n v="582453378"/>
    <n v="557925527"/>
    <n v="56988641"/>
    <n v="3485629"/>
    <n v="1418361"/>
    <n v="236414"/>
    <n v="67.69"/>
    <n v="0"/>
    <m/>
    <m/>
    <m/>
    <n v="0"/>
    <n v="0"/>
    <n v="105.38"/>
    <n v="16.13"/>
    <m/>
    <m/>
    <m/>
    <m/>
    <m/>
    <m/>
    <m/>
    <n v="34576"/>
  </r>
  <r>
    <x v="0"/>
    <x v="1"/>
    <x v="2"/>
    <x v="0"/>
    <n v="0"/>
    <n v="0"/>
    <n v="0"/>
    <n v="1721823"/>
    <n v="600180128"/>
    <n v="18938388"/>
    <n v="189366612"/>
    <n v="7968648"/>
    <n v="129543672"/>
    <n v="95886670"/>
    <n v="28781334"/>
    <n v="1440979"/>
    <n v="1321018"/>
    <n v="236414"/>
    <n v="66.790000000000006"/>
    <n v="0"/>
    <m/>
    <m/>
    <m/>
    <n v="0"/>
    <n v="0"/>
    <n v="54.95"/>
    <n v="13.5"/>
    <m/>
    <m/>
    <m/>
    <m/>
    <m/>
    <m/>
    <m/>
    <n v="34576"/>
  </r>
  <r>
    <x v="0"/>
    <x v="0"/>
    <x v="3"/>
    <x v="0"/>
    <n v="0"/>
    <n v="0"/>
    <n v="0"/>
    <n v="1931152"/>
    <n v="620313421"/>
    <n v="35530361"/>
    <n v="236152242"/>
    <n v="30218740"/>
    <n v="375418176"/>
    <n v="71873088"/>
    <n v="249601423"/>
    <n v="1647977"/>
    <n v="1321018"/>
    <n v="2561065"/>
    <n v="68.739999999999995"/>
    <n v="0"/>
    <m/>
    <m/>
    <m/>
    <n v="0"/>
    <n v="0"/>
    <n v="79.27"/>
    <n v="12.32"/>
    <m/>
    <m/>
    <m/>
    <m/>
    <m/>
    <m/>
    <m/>
    <n v="34576"/>
  </r>
  <r>
    <x v="0"/>
    <x v="0"/>
    <x v="4"/>
    <x v="0"/>
    <n v="0"/>
    <n v="0"/>
    <n v="0"/>
    <n v="2389251"/>
    <n v="978571504"/>
    <n v="36004251"/>
    <n v="292756066"/>
    <n v="12296427"/>
    <n v="31121313"/>
    <n v="43041431"/>
    <n v="26948826"/>
    <n v="7175486"/>
    <n v="1418361"/>
    <n v="236414"/>
    <n v="66.819999999999993"/>
    <n v="0"/>
    <m/>
    <m/>
    <m/>
    <n v="0"/>
    <n v="0"/>
    <n v="123.34"/>
    <n v="14.73"/>
    <m/>
    <m/>
    <m/>
    <m/>
    <m/>
    <m/>
    <m/>
    <n v="34576"/>
  </r>
  <r>
    <x v="0"/>
    <x v="0"/>
    <x v="5"/>
    <x v="0"/>
    <n v="0"/>
    <n v="0"/>
    <n v="0"/>
    <n v="1266957"/>
    <n v="603568602"/>
    <n v="11289245"/>
    <n v="137092577"/>
    <n v="10371868"/>
    <n v="58655724"/>
    <n v="50763237"/>
    <n v="30817267"/>
    <n v="952225"/>
    <n v="1418361"/>
    <n v="236414"/>
    <n v="69.319999999999993"/>
    <n v="0"/>
    <m/>
    <m/>
    <m/>
    <n v="0"/>
    <n v="0"/>
    <n v="47.3"/>
    <n v="12.75"/>
    <m/>
    <m/>
    <m/>
    <m/>
    <m/>
    <m/>
    <m/>
    <n v="34576"/>
  </r>
  <r>
    <x v="0"/>
    <x v="1"/>
    <x v="6"/>
    <x v="0"/>
    <n v="0"/>
    <n v="0"/>
    <n v="0"/>
    <n v="4895604"/>
    <n v="1235336955"/>
    <n v="6890239"/>
    <m/>
    <n v="106375206"/>
    <n v="5715840"/>
    <n v="43041431"/>
    <n v="26948826"/>
    <n v="826985"/>
    <n v="1418361"/>
    <n v="236414"/>
    <n v="78.33"/>
    <n v="0"/>
    <m/>
    <m/>
    <m/>
    <n v="0"/>
    <n v="0"/>
    <n v="182.61"/>
    <n v="10.89"/>
    <m/>
    <m/>
    <m/>
    <m/>
    <m/>
    <m/>
    <m/>
    <n v="34576"/>
  </r>
  <r>
    <x v="0"/>
    <x v="0"/>
    <x v="7"/>
    <x v="0"/>
    <n v="0"/>
    <n v="0"/>
    <n v="0"/>
    <n v="805942"/>
    <n v="401337761"/>
    <n v="26680256"/>
    <n v="21868335"/>
    <n v="15028148"/>
    <n v="60662028"/>
    <n v="48776089"/>
    <n v="27424417"/>
    <n v="827026"/>
    <n v="1418361"/>
    <n v="236414"/>
    <n v="74.55"/>
    <n v="0"/>
    <m/>
    <m/>
    <m/>
    <n v="0"/>
    <n v="0"/>
    <n v="21.83"/>
    <n v="11.59"/>
    <m/>
    <m/>
    <m/>
    <m/>
    <m/>
    <m/>
    <m/>
    <n v="34576"/>
  </r>
  <r>
    <x v="0"/>
    <x v="0"/>
    <x v="8"/>
    <x v="0"/>
    <n v="0"/>
    <n v="0"/>
    <n v="0"/>
    <n v="642781"/>
    <n v="374034900"/>
    <n v="10557416"/>
    <m/>
    <n v="6582809"/>
    <n v="4329934"/>
    <n v="43041431"/>
    <n v="26948826"/>
    <n v="838585"/>
    <n v="1418361"/>
    <n v="942197"/>
    <n v="68.31"/>
    <n v="0"/>
    <m/>
    <m/>
    <m/>
    <n v="0"/>
    <n v="0"/>
    <n v="12.71"/>
    <n v="9.07"/>
    <m/>
    <m/>
    <m/>
    <m/>
    <m/>
    <m/>
    <m/>
    <n v="34576"/>
  </r>
  <r>
    <x v="0"/>
    <x v="1"/>
    <x v="9"/>
    <x v="0"/>
    <n v="0"/>
    <n v="0"/>
    <n v="0"/>
    <n v="907776"/>
    <n v="451901335"/>
    <n v="37078479"/>
    <m/>
    <n v="10752261"/>
    <n v="3736801"/>
    <n v="43041431"/>
    <n v="26948826"/>
    <n v="826985"/>
    <n v="1418361"/>
    <n v="236414"/>
    <n v="74.78"/>
    <n v="0"/>
    <m/>
    <m/>
    <m/>
    <n v="0"/>
    <n v="0"/>
    <n v="29.8"/>
    <n v="12.71"/>
    <m/>
    <m/>
    <m/>
    <m/>
    <m/>
    <m/>
    <m/>
    <n v="34576"/>
  </r>
  <r>
    <x v="0"/>
    <x v="1"/>
    <x v="10"/>
    <x v="0"/>
    <n v="0"/>
    <n v="0"/>
    <n v="0"/>
    <n v="2734512"/>
    <n v="886097109"/>
    <n v="9556980"/>
    <n v="297112067"/>
    <n v="11171848"/>
    <n v="48912038"/>
    <n v="48178350"/>
    <n v="32703717"/>
    <n v="1933366"/>
    <n v="1418361"/>
    <n v="236414"/>
    <n v="66.739999999999995"/>
    <n v="0"/>
    <m/>
    <m/>
    <m/>
    <n v="0"/>
    <n v="0"/>
    <n v="96.27"/>
    <n v="11.17"/>
    <m/>
    <m/>
    <m/>
    <m/>
    <m/>
    <m/>
    <m/>
    <n v="34576"/>
  </r>
  <r>
    <x v="0"/>
    <x v="0"/>
    <x v="11"/>
    <x v="0"/>
    <n v="0"/>
    <n v="0"/>
    <n v="0"/>
    <n v="1526072"/>
    <n v="592817070"/>
    <n v="19250526"/>
    <n v="202142617"/>
    <n v="8829481"/>
    <n v="50454032"/>
    <n v="45427096"/>
    <n v="27348526"/>
    <n v="826985"/>
    <n v="1418361"/>
    <n v="236414"/>
    <n v="67.06"/>
    <n v="0"/>
    <m/>
    <m/>
    <m/>
    <n v="0"/>
    <n v="0"/>
    <n v="57.97"/>
    <n v="13.36"/>
    <m/>
    <m/>
    <m/>
    <m/>
    <m/>
    <m/>
    <m/>
    <n v="34576"/>
  </r>
  <r>
    <x v="0"/>
    <x v="0"/>
    <x v="12"/>
    <x v="0"/>
    <n v="0"/>
    <n v="0"/>
    <n v="0"/>
    <n v="2200126"/>
    <n v="759212795"/>
    <n v="18514329"/>
    <n v="244517784"/>
    <n v="8329341"/>
    <n v="6652250"/>
    <n v="43041431"/>
    <n v="29304425"/>
    <n v="930513"/>
    <n v="1418361"/>
    <n v="236414"/>
    <n v="69.28"/>
    <n v="0"/>
    <m/>
    <m/>
    <m/>
    <n v="0"/>
    <n v="0"/>
    <n v="71.099999999999994"/>
    <n v="10.43"/>
    <m/>
    <m/>
    <m/>
    <m/>
    <m/>
    <m/>
    <m/>
    <n v="79722"/>
  </r>
  <r>
    <x v="0"/>
    <x v="0"/>
    <x v="13"/>
    <x v="0"/>
    <n v="0"/>
    <n v="0"/>
    <n v="0"/>
    <n v="1444541"/>
    <n v="590626515"/>
    <n v="7522959"/>
    <n v="216431698"/>
    <n v="6707644"/>
    <n v="5668650"/>
    <n v="43041431"/>
    <n v="26948826"/>
    <n v="832944"/>
    <n v="1418361"/>
    <n v="239586"/>
    <n v="65.3"/>
    <n v="0"/>
    <m/>
    <m/>
    <m/>
    <n v="0"/>
    <n v="0"/>
    <n v="39.5"/>
    <n v="10.85"/>
    <m/>
    <m/>
    <m/>
    <m/>
    <m/>
    <m/>
    <m/>
    <n v="692456"/>
  </r>
  <r>
    <x v="0"/>
    <x v="0"/>
    <x v="14"/>
    <x v="0"/>
    <n v="0"/>
    <n v="0"/>
    <n v="0"/>
    <n v="1173768"/>
    <n v="402951186"/>
    <n v="7607227"/>
    <n v="130205546"/>
    <n v="7816079"/>
    <n v="5121560"/>
    <n v="43041431"/>
    <n v="27002891"/>
    <n v="826985"/>
    <n v="1418361"/>
    <n v="236414"/>
    <n v="65.25"/>
    <n v="0"/>
    <m/>
    <m/>
    <m/>
    <n v="0"/>
    <n v="0"/>
    <n v="31.89"/>
    <n v="12.63"/>
    <m/>
    <m/>
    <m/>
    <m/>
    <m/>
    <m/>
    <m/>
    <n v="34576"/>
  </r>
  <r>
    <x v="0"/>
    <x v="0"/>
    <x v="15"/>
    <x v="0"/>
    <n v="0"/>
    <n v="0"/>
    <n v="0"/>
    <n v="747277"/>
    <n v="297726294"/>
    <n v="24892224"/>
    <n v="77726446"/>
    <n v="8218068"/>
    <n v="211799575"/>
    <n v="41171587"/>
    <n v="32530445"/>
    <n v="812254"/>
    <n v="1321018"/>
    <n v="236518"/>
    <n v="64.7"/>
    <n v="0"/>
    <m/>
    <m/>
    <m/>
    <n v="0"/>
    <n v="0"/>
    <n v="24.17"/>
    <n v="12.62"/>
    <m/>
    <m/>
    <m/>
    <m/>
    <m/>
    <m/>
    <m/>
    <n v="34576"/>
  </r>
  <r>
    <x v="0"/>
    <x v="1"/>
    <x v="16"/>
    <x v="0"/>
    <n v="0"/>
    <n v="0"/>
    <n v="0"/>
    <n v="892569"/>
    <n v="368081249"/>
    <n v="29379057"/>
    <n v="100855966"/>
    <n v="6557733"/>
    <n v="17508870"/>
    <n v="42514689"/>
    <n v="31998541"/>
    <n v="842273"/>
    <n v="1321018"/>
    <n v="236518"/>
    <n v="64.489999999999995"/>
    <n v="0"/>
    <m/>
    <m/>
    <m/>
    <n v="0"/>
    <n v="0"/>
    <n v="37.75"/>
    <n v="19.47"/>
    <m/>
    <m/>
    <m/>
    <m/>
    <m/>
    <m/>
    <m/>
    <n v="34576"/>
  </r>
  <r>
    <x v="0"/>
    <x v="0"/>
    <x v="0"/>
    <x v="1"/>
    <n v="39403751"/>
    <n v="0"/>
    <n v="0"/>
    <n v="97858758"/>
    <m/>
    <m/>
    <m/>
    <m/>
    <m/>
    <m/>
    <m/>
    <m/>
    <m/>
    <m/>
    <m/>
    <n v="0"/>
    <n v="12.34"/>
    <n v="8.4600000000000009"/>
    <n v="0"/>
    <n v="0"/>
    <n v="0"/>
    <m/>
    <m/>
    <n v="25.55"/>
    <n v="109.24"/>
    <n v="102.28"/>
    <n v="100.98"/>
    <n v="95.47"/>
    <n v="66.510000000000005"/>
    <n v="64.58"/>
    <m/>
  </r>
  <r>
    <x v="0"/>
    <x v="1"/>
    <x v="1"/>
    <x v="1"/>
    <n v="108155735"/>
    <n v="0"/>
    <n v="0"/>
    <n v="118491677"/>
    <m/>
    <m/>
    <m/>
    <m/>
    <m/>
    <m/>
    <m/>
    <m/>
    <m/>
    <m/>
    <m/>
    <n v="0"/>
    <n v="12"/>
    <n v="7.62"/>
    <n v="0"/>
    <n v="0"/>
    <n v="0"/>
    <m/>
    <m/>
    <n v="43.55"/>
    <n v="108.87"/>
    <n v="99.43"/>
    <n v="80.349999999999994"/>
    <n v="95.08"/>
    <n v="69.709999999999994"/>
    <n v="55.8"/>
    <m/>
  </r>
  <r>
    <x v="0"/>
    <x v="1"/>
    <x v="2"/>
    <x v="1"/>
    <n v="24623214"/>
    <n v="0"/>
    <n v="2103120"/>
    <n v="83627694"/>
    <m/>
    <m/>
    <m/>
    <m/>
    <m/>
    <m/>
    <m/>
    <m/>
    <m/>
    <m/>
    <m/>
    <n v="0"/>
    <n v="12.08"/>
    <n v="7.52"/>
    <n v="0"/>
    <n v="0"/>
    <n v="0"/>
    <m/>
    <m/>
    <n v="18.420000000000002"/>
    <n v="107.52"/>
    <n v="100.95"/>
    <n v="83.33"/>
    <n v="95.99"/>
    <n v="71.37"/>
    <n v="57.32"/>
    <m/>
  </r>
  <r>
    <x v="0"/>
    <x v="0"/>
    <x v="3"/>
    <x v="1"/>
    <n v="21631752"/>
    <n v="0"/>
    <n v="0"/>
    <n v="119121494"/>
    <m/>
    <m/>
    <m/>
    <m/>
    <m/>
    <m/>
    <m/>
    <m/>
    <m/>
    <m/>
    <m/>
    <n v="0"/>
    <n v="11.97"/>
    <n v="7.79"/>
    <n v="0"/>
    <n v="0"/>
    <n v="0"/>
    <m/>
    <m/>
    <n v="17.88"/>
    <n v="108.78"/>
    <n v="88.37"/>
    <n v="94.52"/>
    <n v="95.56"/>
    <n v="60.86"/>
    <n v="63.12"/>
    <m/>
  </r>
  <r>
    <x v="0"/>
    <x v="0"/>
    <x v="4"/>
    <x v="1"/>
    <n v="22276149"/>
    <n v="0"/>
    <n v="0"/>
    <n v="149441476"/>
    <m/>
    <m/>
    <m/>
    <m/>
    <m/>
    <m/>
    <m/>
    <m/>
    <m/>
    <m/>
    <m/>
    <n v="0"/>
    <n v="11.42"/>
    <n v="7.04"/>
    <n v="0"/>
    <n v="0"/>
    <n v="0"/>
    <m/>
    <m/>
    <n v="55.93"/>
    <n v="107.68"/>
    <n v="101.3"/>
    <n v="77.02"/>
    <n v="95.39"/>
    <n v="71.97"/>
    <n v="54.16"/>
    <m/>
  </r>
  <r>
    <x v="0"/>
    <x v="0"/>
    <x v="5"/>
    <x v="1"/>
    <n v="23471114"/>
    <n v="0"/>
    <n v="0"/>
    <n v="77100392"/>
    <m/>
    <m/>
    <m/>
    <m/>
    <m/>
    <m/>
    <m/>
    <m/>
    <m/>
    <m/>
    <m/>
    <n v="0"/>
    <n v="12.6"/>
    <n v="8.6999999999999993"/>
    <n v="0"/>
    <n v="0"/>
    <n v="0"/>
    <m/>
    <m/>
    <n v="20.6"/>
    <n v="108.67"/>
    <n v="94.57"/>
    <n v="105.12"/>
    <n v="95.65"/>
    <n v="64.760000000000005"/>
    <n v="71.64"/>
    <m/>
  </r>
  <r>
    <x v="0"/>
    <x v="1"/>
    <x v="6"/>
    <x v="1"/>
    <n v="103510029"/>
    <n v="0"/>
    <n v="0"/>
    <n v="231718088"/>
    <m/>
    <m/>
    <m/>
    <m/>
    <m/>
    <m/>
    <m/>
    <m/>
    <m/>
    <m/>
    <m/>
    <n v="0"/>
    <n v="14.41"/>
    <n v="10.53"/>
    <n v="0"/>
    <n v="0"/>
    <n v="0"/>
    <m/>
    <m/>
    <n v="21.26"/>
    <n v="106.93"/>
    <n v="104.57"/>
    <n v="108.7"/>
    <n v="93.01"/>
    <n v="68.290000000000006"/>
    <n v="72.55"/>
    <m/>
  </r>
  <r>
    <x v="0"/>
    <x v="0"/>
    <x v="7"/>
    <x v="1"/>
    <n v="19123693"/>
    <n v="0"/>
    <n v="0"/>
    <n v="43067164"/>
    <m/>
    <m/>
    <m/>
    <m/>
    <m/>
    <m/>
    <m/>
    <m/>
    <m/>
    <m/>
    <m/>
    <n v="0"/>
    <n v="12.91"/>
    <n v="9.9600000000000009"/>
    <n v="0"/>
    <n v="0"/>
    <n v="0"/>
    <m/>
    <m/>
    <n v="26.01"/>
    <n v="104.5"/>
    <n v="105.4"/>
    <n v="118.71"/>
    <n v="91.18"/>
    <n v="68.66"/>
    <n v="78.78"/>
    <m/>
  </r>
  <r>
    <x v="0"/>
    <x v="0"/>
    <x v="8"/>
    <x v="1"/>
    <n v="12782141"/>
    <n v="0"/>
    <n v="0"/>
    <n v="28879354"/>
    <m/>
    <m/>
    <m/>
    <m/>
    <m/>
    <m/>
    <m/>
    <m/>
    <m/>
    <m/>
    <m/>
    <n v="0"/>
    <n v="12.85"/>
    <n v="9.39"/>
    <n v="0"/>
    <n v="0"/>
    <n v="0"/>
    <m/>
    <m/>
    <n v="22.65"/>
    <n v="108.68"/>
    <n v="100.34"/>
    <n v="114.52"/>
    <n v="95.47"/>
    <n v="65.23"/>
    <n v="71.39"/>
    <m/>
  </r>
  <r>
    <x v="0"/>
    <x v="1"/>
    <x v="9"/>
    <x v="1"/>
    <n v="11410970"/>
    <n v="0"/>
    <n v="0"/>
    <n v="44796106"/>
    <m/>
    <m/>
    <m/>
    <m/>
    <m/>
    <m/>
    <m/>
    <m/>
    <m/>
    <m/>
    <m/>
    <n v="0"/>
    <n v="13.37"/>
    <n v="9.89"/>
    <n v="0"/>
    <n v="0"/>
    <n v="0"/>
    <m/>
    <m/>
    <n v="24.4"/>
    <n v="105.56"/>
    <n v="104.24"/>
    <n v="112.2"/>
    <n v="92.02"/>
    <n v="70.52"/>
    <n v="78.14"/>
    <m/>
  </r>
  <r>
    <x v="0"/>
    <x v="1"/>
    <x v="10"/>
    <x v="1"/>
    <n v="28350358"/>
    <n v="0"/>
    <n v="1115077"/>
    <n v="160097653"/>
    <m/>
    <m/>
    <m/>
    <m/>
    <m/>
    <m/>
    <m/>
    <m/>
    <m/>
    <m/>
    <m/>
    <n v="0"/>
    <n v="11.75"/>
    <n v="7.2"/>
    <n v="0"/>
    <n v="0"/>
    <n v="0"/>
    <m/>
    <m/>
    <n v="44.35"/>
    <n v="109.87"/>
    <n v="96.85"/>
    <n v="74.489999999999995"/>
    <n v="95.26"/>
    <n v="66.430000000000007"/>
    <n v="51.26"/>
    <m/>
  </r>
  <r>
    <x v="0"/>
    <x v="0"/>
    <x v="11"/>
    <x v="1"/>
    <n v="60853906"/>
    <n v="0"/>
    <n v="2029148"/>
    <n v="104197198"/>
    <m/>
    <m/>
    <m/>
    <m/>
    <m/>
    <m/>
    <m/>
    <m/>
    <m/>
    <m/>
    <m/>
    <n v="0"/>
    <n v="12.3"/>
    <n v="7.86"/>
    <n v="0"/>
    <n v="0"/>
    <n v="0"/>
    <m/>
    <m/>
    <n v="70.62"/>
    <n v="104.86"/>
    <n v="105.41"/>
    <n v="96"/>
    <n v="90.4"/>
    <n v="72.34"/>
    <n v="65.53"/>
    <m/>
  </r>
  <r>
    <x v="0"/>
    <x v="0"/>
    <x v="12"/>
    <x v="1"/>
    <n v="22383668"/>
    <n v="0"/>
    <n v="680000"/>
    <n v="132481794"/>
    <m/>
    <m/>
    <m/>
    <m/>
    <m/>
    <m/>
    <m/>
    <m/>
    <m/>
    <m/>
    <m/>
    <n v="0"/>
    <n v="12.23"/>
    <n v="7.55"/>
    <n v="0"/>
    <n v="0"/>
    <n v="0"/>
    <m/>
    <m/>
    <n v="45.73"/>
    <n v="107.09"/>
    <n v="101.56"/>
    <n v="90.69"/>
    <n v="96.3"/>
    <n v="74.81"/>
    <n v="64.95"/>
    <m/>
  </r>
  <r>
    <x v="0"/>
    <x v="0"/>
    <x v="13"/>
    <x v="1"/>
    <n v="27125566"/>
    <n v="0"/>
    <n v="0"/>
    <n v="59817460"/>
    <m/>
    <m/>
    <m/>
    <m/>
    <m/>
    <m/>
    <m/>
    <m/>
    <m/>
    <m/>
    <m/>
    <n v="0"/>
    <n v="11.75"/>
    <n v="7.84"/>
    <n v="0"/>
    <n v="0"/>
    <n v="0"/>
    <m/>
    <m/>
    <n v="33.4"/>
    <n v="106.35"/>
    <n v="99.02"/>
    <n v="88.73"/>
    <n v="93.48"/>
    <n v="68.849999999999994"/>
    <n v="58.15"/>
    <m/>
  </r>
  <r>
    <x v="0"/>
    <x v="0"/>
    <x v="14"/>
    <x v="1"/>
    <n v="18463098"/>
    <n v="0"/>
    <n v="0"/>
    <n v="35680166"/>
    <m/>
    <m/>
    <m/>
    <m/>
    <m/>
    <m/>
    <m/>
    <m/>
    <m/>
    <m/>
    <m/>
    <n v="0"/>
    <n v="12.06"/>
    <n v="7.6"/>
    <n v="0"/>
    <n v="0"/>
    <n v="0"/>
    <m/>
    <m/>
    <n v="20.84"/>
    <n v="108.86"/>
    <n v="100.94"/>
    <n v="100.82"/>
    <n v="93.82"/>
    <n v="66.22"/>
    <n v="65.2"/>
    <m/>
  </r>
  <r>
    <x v="0"/>
    <x v="0"/>
    <x v="15"/>
    <x v="1"/>
    <n v="13400917"/>
    <n v="0"/>
    <n v="0"/>
    <n v="28778278"/>
    <m/>
    <m/>
    <m/>
    <m/>
    <m/>
    <m/>
    <m/>
    <m/>
    <m/>
    <m/>
    <m/>
    <n v="0"/>
    <n v="12.05"/>
    <n v="7.04"/>
    <n v="0"/>
    <n v="0"/>
    <n v="0"/>
    <m/>
    <m/>
    <n v="22.6"/>
    <n v="110.11"/>
    <n v="99.91"/>
    <n v="81.569999999999993"/>
    <n v="86.51"/>
    <n v="57.02"/>
    <n v="44.17"/>
    <m/>
  </r>
  <r>
    <x v="0"/>
    <x v="1"/>
    <x v="16"/>
    <x v="1"/>
    <n v="19058779"/>
    <n v="0"/>
    <n v="1731830"/>
    <n v="29145301"/>
    <m/>
    <m/>
    <m/>
    <m/>
    <m/>
    <m/>
    <m/>
    <m/>
    <m/>
    <m/>
    <m/>
    <n v="0"/>
    <n v="11.57"/>
    <n v="6.84"/>
    <n v="0"/>
    <n v="0"/>
    <n v="0"/>
    <m/>
    <m/>
    <n v="37.840000000000003"/>
    <n v="108.22"/>
    <n v="108.98"/>
    <n v="85.35"/>
    <n v="91.51"/>
    <n v="61.76"/>
    <n v="44.57"/>
    <m/>
  </r>
  <r>
    <x v="0"/>
    <x v="0"/>
    <x v="0"/>
    <x v="2"/>
    <n v="12305690"/>
    <n v="3991148"/>
    <n v="0"/>
    <n v="38348727"/>
    <m/>
    <m/>
    <m/>
    <m/>
    <m/>
    <m/>
    <m/>
    <m/>
    <m/>
    <m/>
    <m/>
    <n v="66.040000000000006"/>
    <n v="0"/>
    <n v="0"/>
    <n v="0"/>
    <n v="0"/>
    <n v="0"/>
    <m/>
    <m/>
    <m/>
    <m/>
    <m/>
    <m/>
    <m/>
    <m/>
    <m/>
    <m/>
  </r>
  <r>
    <x v="0"/>
    <x v="1"/>
    <x v="1"/>
    <x v="2"/>
    <n v="44727129"/>
    <n v="6704712"/>
    <n v="0"/>
    <n v="28647697"/>
    <m/>
    <m/>
    <m/>
    <m/>
    <m/>
    <m/>
    <m/>
    <m/>
    <m/>
    <m/>
    <m/>
    <n v="68.75"/>
    <n v="0"/>
    <n v="0"/>
    <n v="0"/>
    <n v="0"/>
    <n v="0"/>
    <m/>
    <m/>
    <m/>
    <m/>
    <m/>
    <m/>
    <m/>
    <m/>
    <m/>
    <m/>
  </r>
  <r>
    <x v="0"/>
    <x v="1"/>
    <x v="2"/>
    <x v="2"/>
    <n v="28139932"/>
    <n v="3583193"/>
    <n v="0"/>
    <n v="27777125"/>
    <m/>
    <m/>
    <m/>
    <m/>
    <m/>
    <m/>
    <m/>
    <m/>
    <m/>
    <m/>
    <m/>
    <n v="68.14"/>
    <n v="0"/>
    <n v="0"/>
    <n v="0"/>
    <n v="0"/>
    <n v="0"/>
    <m/>
    <m/>
    <m/>
    <m/>
    <m/>
    <m/>
    <m/>
    <m/>
    <m/>
    <m/>
  </r>
  <r>
    <x v="0"/>
    <x v="0"/>
    <x v="3"/>
    <x v="2"/>
    <n v="49458300"/>
    <n v="4183723"/>
    <n v="0"/>
    <n v="22878996"/>
    <m/>
    <m/>
    <m/>
    <m/>
    <m/>
    <m/>
    <m/>
    <m/>
    <m/>
    <m/>
    <m/>
    <n v="68.900000000000006"/>
    <n v="0"/>
    <n v="0"/>
    <n v="0"/>
    <n v="0"/>
    <n v="0"/>
    <m/>
    <m/>
    <m/>
    <m/>
    <m/>
    <m/>
    <m/>
    <m/>
    <m/>
    <m/>
  </r>
  <r>
    <x v="0"/>
    <x v="0"/>
    <x v="4"/>
    <x v="2"/>
    <n v="20937199"/>
    <n v="3158106"/>
    <n v="0"/>
    <n v="34539884"/>
    <m/>
    <m/>
    <m/>
    <m/>
    <m/>
    <m/>
    <m/>
    <m/>
    <m/>
    <m/>
    <m/>
    <n v="68.61"/>
    <n v="0"/>
    <n v="0"/>
    <n v="0"/>
    <n v="0"/>
    <n v="0"/>
    <m/>
    <m/>
    <m/>
    <m/>
    <m/>
    <m/>
    <m/>
    <m/>
    <m/>
    <m/>
  </r>
  <r>
    <x v="0"/>
    <x v="0"/>
    <x v="5"/>
    <x v="2"/>
    <n v="8749262"/>
    <n v="15040100"/>
    <n v="0"/>
    <n v="20975818"/>
    <m/>
    <m/>
    <m/>
    <m/>
    <m/>
    <m/>
    <m/>
    <m/>
    <m/>
    <m/>
    <m/>
    <n v="68.2"/>
    <n v="0"/>
    <n v="0"/>
    <n v="0"/>
    <n v="0"/>
    <n v="0"/>
    <m/>
    <m/>
    <m/>
    <m/>
    <m/>
    <m/>
    <m/>
    <m/>
    <m/>
    <m/>
  </r>
  <r>
    <x v="0"/>
    <x v="1"/>
    <x v="6"/>
    <x v="2"/>
    <n v="38118498"/>
    <n v="9181238"/>
    <n v="0"/>
    <n v="33339480"/>
    <m/>
    <m/>
    <m/>
    <m/>
    <m/>
    <m/>
    <m/>
    <m/>
    <m/>
    <m/>
    <m/>
    <n v="70.790000000000006"/>
    <n v="0"/>
    <n v="0"/>
    <n v="0"/>
    <n v="0"/>
    <n v="0"/>
    <m/>
    <m/>
    <m/>
    <m/>
    <m/>
    <m/>
    <m/>
    <m/>
    <m/>
    <m/>
  </r>
  <r>
    <x v="0"/>
    <x v="0"/>
    <x v="7"/>
    <x v="2"/>
    <n v="18775286"/>
    <n v="1706639"/>
    <n v="0"/>
    <n v="9271488"/>
    <m/>
    <m/>
    <m/>
    <m/>
    <m/>
    <m/>
    <m/>
    <m/>
    <m/>
    <m/>
    <m/>
    <n v="70.319999999999993"/>
    <n v="0"/>
    <n v="0"/>
    <n v="0"/>
    <n v="0"/>
    <n v="0"/>
    <m/>
    <m/>
    <m/>
    <m/>
    <m/>
    <m/>
    <m/>
    <m/>
    <m/>
    <m/>
  </r>
  <r>
    <x v="0"/>
    <x v="0"/>
    <x v="8"/>
    <x v="2"/>
    <n v="14012161"/>
    <n v="941974"/>
    <n v="0"/>
    <n v="7558728"/>
    <m/>
    <m/>
    <m/>
    <m/>
    <m/>
    <m/>
    <m/>
    <m/>
    <m/>
    <m/>
    <m/>
    <n v="66.709999999999994"/>
    <n v="0"/>
    <n v="0"/>
    <n v="0"/>
    <n v="0"/>
    <n v="0"/>
    <m/>
    <m/>
    <m/>
    <m/>
    <m/>
    <m/>
    <m/>
    <m/>
    <m/>
    <m/>
  </r>
  <r>
    <x v="0"/>
    <x v="1"/>
    <x v="9"/>
    <x v="2"/>
    <n v="3664709"/>
    <n v="32721912"/>
    <n v="0"/>
    <n v="9365594"/>
    <m/>
    <m/>
    <m/>
    <m/>
    <m/>
    <m/>
    <m/>
    <m/>
    <m/>
    <m/>
    <m/>
    <n v="69.25"/>
    <n v="0"/>
    <n v="0"/>
    <n v="0"/>
    <n v="0"/>
    <n v="0"/>
    <m/>
    <m/>
    <m/>
    <m/>
    <m/>
    <m/>
    <m/>
    <m/>
    <m/>
    <m/>
  </r>
  <r>
    <x v="0"/>
    <x v="1"/>
    <x v="10"/>
    <x v="2"/>
    <n v="27334693"/>
    <n v="5275267"/>
    <n v="0"/>
    <n v="37215178"/>
    <m/>
    <m/>
    <m/>
    <m/>
    <m/>
    <m/>
    <m/>
    <m/>
    <m/>
    <m/>
    <m/>
    <n v="68.97"/>
    <n v="0"/>
    <n v="0"/>
    <n v="0"/>
    <n v="0"/>
    <n v="0"/>
    <m/>
    <m/>
    <m/>
    <m/>
    <m/>
    <m/>
    <m/>
    <m/>
    <m/>
    <m/>
  </r>
  <r>
    <x v="0"/>
    <x v="0"/>
    <x v="11"/>
    <x v="2"/>
    <n v="16533004"/>
    <n v="5894654"/>
    <n v="0"/>
    <n v="29600669"/>
    <m/>
    <m/>
    <m/>
    <m/>
    <m/>
    <m/>
    <m/>
    <m/>
    <m/>
    <m/>
    <m/>
    <n v="65.48"/>
    <n v="0"/>
    <n v="0"/>
    <n v="0"/>
    <n v="0"/>
    <n v="0"/>
    <m/>
    <m/>
    <m/>
    <m/>
    <m/>
    <m/>
    <m/>
    <m/>
    <m/>
    <m/>
  </r>
  <r>
    <x v="0"/>
    <x v="0"/>
    <x v="12"/>
    <x v="2"/>
    <n v="33053165"/>
    <n v="3290566"/>
    <n v="0"/>
    <n v="31166256"/>
    <m/>
    <m/>
    <m/>
    <m/>
    <m/>
    <m/>
    <m/>
    <m/>
    <m/>
    <m/>
    <m/>
    <n v="69.099999999999994"/>
    <n v="0"/>
    <n v="0"/>
    <n v="0"/>
    <n v="0"/>
    <n v="0"/>
    <m/>
    <m/>
    <m/>
    <m/>
    <m/>
    <m/>
    <m/>
    <m/>
    <m/>
    <m/>
  </r>
  <r>
    <x v="0"/>
    <x v="0"/>
    <x v="13"/>
    <x v="2"/>
    <n v="25215646"/>
    <n v="808794"/>
    <n v="0"/>
    <n v="19471949"/>
    <m/>
    <m/>
    <m/>
    <m/>
    <m/>
    <m/>
    <m/>
    <m/>
    <m/>
    <m/>
    <m/>
    <n v="67.040000000000006"/>
    <n v="0"/>
    <n v="0"/>
    <n v="0"/>
    <n v="0"/>
    <n v="0"/>
    <m/>
    <m/>
    <m/>
    <m/>
    <m/>
    <m/>
    <m/>
    <m/>
    <m/>
    <m/>
  </r>
  <r>
    <x v="0"/>
    <x v="0"/>
    <x v="14"/>
    <x v="2"/>
    <n v="42318786"/>
    <n v="2017340"/>
    <n v="0"/>
    <n v="14898272"/>
    <m/>
    <m/>
    <m/>
    <m/>
    <m/>
    <m/>
    <m/>
    <m/>
    <m/>
    <m/>
    <m/>
    <n v="65.08"/>
    <n v="0"/>
    <n v="0"/>
    <n v="0"/>
    <n v="0"/>
    <n v="0"/>
    <m/>
    <m/>
    <m/>
    <m/>
    <m/>
    <m/>
    <m/>
    <m/>
    <m/>
    <m/>
  </r>
  <r>
    <x v="0"/>
    <x v="0"/>
    <x v="15"/>
    <x v="2"/>
    <n v="18146856"/>
    <n v="1595479"/>
    <n v="0"/>
    <n v="10355009"/>
    <m/>
    <m/>
    <m/>
    <m/>
    <m/>
    <m/>
    <m/>
    <m/>
    <m/>
    <m/>
    <m/>
    <n v="68.27"/>
    <n v="0"/>
    <n v="0"/>
    <n v="0"/>
    <n v="0"/>
    <n v="0"/>
    <m/>
    <m/>
    <m/>
    <m/>
    <m/>
    <m/>
    <m/>
    <m/>
    <m/>
    <m/>
  </r>
  <r>
    <x v="0"/>
    <x v="1"/>
    <x v="16"/>
    <x v="2"/>
    <n v="30668419"/>
    <n v="2182186"/>
    <n v="0"/>
    <n v="9512418"/>
    <m/>
    <m/>
    <m/>
    <m/>
    <m/>
    <m/>
    <m/>
    <m/>
    <m/>
    <m/>
    <m/>
    <n v="65.680000000000007"/>
    <n v="0"/>
    <n v="0"/>
    <n v="0"/>
    <n v="0"/>
    <n v="0"/>
    <m/>
    <m/>
    <m/>
    <m/>
    <m/>
    <m/>
    <m/>
    <m/>
    <m/>
    <m/>
  </r>
  <r>
    <x v="0"/>
    <x v="0"/>
    <x v="0"/>
    <x v="3"/>
    <m/>
    <n v="0"/>
    <n v="0"/>
    <n v="0"/>
    <m/>
    <m/>
    <m/>
    <m/>
    <m/>
    <m/>
    <m/>
    <m/>
    <m/>
    <m/>
    <m/>
    <n v="0"/>
    <n v="0"/>
    <n v="0"/>
    <n v="0"/>
    <n v="0"/>
    <n v="0"/>
    <m/>
    <m/>
    <m/>
    <m/>
    <m/>
    <m/>
    <m/>
    <m/>
    <m/>
    <m/>
  </r>
  <r>
    <x v="0"/>
    <x v="1"/>
    <x v="1"/>
    <x v="3"/>
    <m/>
    <n v="0"/>
    <n v="0"/>
    <n v="0"/>
    <m/>
    <m/>
    <m/>
    <m/>
    <m/>
    <m/>
    <m/>
    <m/>
    <m/>
    <m/>
    <m/>
    <n v="0"/>
    <n v="0"/>
    <n v="0"/>
    <n v="0"/>
    <n v="0"/>
    <n v="0"/>
    <m/>
    <m/>
    <m/>
    <m/>
    <m/>
    <m/>
    <m/>
    <m/>
    <m/>
    <m/>
  </r>
  <r>
    <x v="0"/>
    <x v="1"/>
    <x v="2"/>
    <x v="3"/>
    <m/>
    <n v="0"/>
    <n v="0"/>
    <n v="0"/>
    <m/>
    <m/>
    <m/>
    <m/>
    <m/>
    <m/>
    <m/>
    <m/>
    <m/>
    <m/>
    <m/>
    <n v="0"/>
    <n v="0"/>
    <n v="0"/>
    <n v="0"/>
    <n v="0"/>
    <n v="0"/>
    <m/>
    <m/>
    <m/>
    <m/>
    <m/>
    <m/>
    <m/>
    <m/>
    <m/>
    <m/>
  </r>
  <r>
    <x v="0"/>
    <x v="0"/>
    <x v="3"/>
    <x v="3"/>
    <m/>
    <n v="0"/>
    <n v="0"/>
    <n v="0"/>
    <m/>
    <m/>
    <m/>
    <m/>
    <m/>
    <m/>
    <m/>
    <m/>
    <m/>
    <m/>
    <m/>
    <n v="0"/>
    <n v="0"/>
    <n v="0"/>
    <n v="0"/>
    <n v="0"/>
    <n v="0"/>
    <m/>
    <m/>
    <m/>
    <m/>
    <m/>
    <m/>
    <m/>
    <m/>
    <m/>
    <m/>
  </r>
  <r>
    <x v="0"/>
    <x v="0"/>
    <x v="4"/>
    <x v="3"/>
    <m/>
    <n v="0"/>
    <n v="0"/>
    <n v="0"/>
    <m/>
    <m/>
    <m/>
    <m/>
    <m/>
    <m/>
    <m/>
    <m/>
    <m/>
    <m/>
    <m/>
    <n v="0"/>
    <n v="0"/>
    <n v="0"/>
    <n v="0"/>
    <n v="0"/>
    <n v="0"/>
    <m/>
    <m/>
    <m/>
    <m/>
    <m/>
    <m/>
    <m/>
    <m/>
    <m/>
    <m/>
  </r>
  <r>
    <x v="0"/>
    <x v="0"/>
    <x v="5"/>
    <x v="3"/>
    <m/>
    <n v="0"/>
    <n v="0"/>
    <n v="0"/>
    <m/>
    <m/>
    <m/>
    <m/>
    <m/>
    <m/>
    <m/>
    <m/>
    <m/>
    <m/>
    <m/>
    <n v="0"/>
    <n v="0"/>
    <n v="0"/>
    <n v="0"/>
    <n v="0"/>
    <n v="0"/>
    <m/>
    <m/>
    <m/>
    <m/>
    <m/>
    <m/>
    <m/>
    <m/>
    <m/>
    <m/>
  </r>
  <r>
    <x v="0"/>
    <x v="1"/>
    <x v="6"/>
    <x v="3"/>
    <m/>
    <n v="0"/>
    <n v="0"/>
    <n v="0"/>
    <m/>
    <m/>
    <m/>
    <m/>
    <m/>
    <m/>
    <m/>
    <m/>
    <m/>
    <m/>
    <m/>
    <n v="0"/>
    <n v="0"/>
    <n v="0"/>
    <n v="0"/>
    <n v="0"/>
    <n v="0"/>
    <m/>
    <m/>
    <m/>
    <m/>
    <m/>
    <m/>
    <m/>
    <m/>
    <m/>
    <m/>
  </r>
  <r>
    <x v="0"/>
    <x v="0"/>
    <x v="7"/>
    <x v="3"/>
    <n v="98626"/>
    <n v="0"/>
    <n v="0"/>
    <n v="0"/>
    <m/>
    <m/>
    <m/>
    <m/>
    <m/>
    <m/>
    <m/>
    <m/>
    <m/>
    <m/>
    <m/>
    <n v="0"/>
    <n v="0"/>
    <n v="0"/>
    <n v="0"/>
    <n v="0"/>
    <n v="0"/>
    <m/>
    <m/>
    <m/>
    <m/>
    <m/>
    <m/>
    <m/>
    <m/>
    <m/>
    <m/>
  </r>
  <r>
    <x v="0"/>
    <x v="0"/>
    <x v="8"/>
    <x v="3"/>
    <m/>
    <n v="0"/>
    <n v="0"/>
    <n v="0"/>
    <m/>
    <m/>
    <m/>
    <m/>
    <m/>
    <m/>
    <m/>
    <m/>
    <m/>
    <m/>
    <m/>
    <n v="0"/>
    <n v="0"/>
    <n v="0"/>
    <n v="0"/>
    <n v="0"/>
    <n v="0"/>
    <m/>
    <m/>
    <m/>
    <m/>
    <m/>
    <m/>
    <m/>
    <m/>
    <m/>
    <m/>
  </r>
  <r>
    <x v="0"/>
    <x v="1"/>
    <x v="9"/>
    <x v="3"/>
    <n v="98626"/>
    <n v="0"/>
    <n v="0"/>
    <n v="0"/>
    <m/>
    <m/>
    <m/>
    <m/>
    <m/>
    <m/>
    <m/>
    <m/>
    <m/>
    <m/>
    <m/>
    <n v="0"/>
    <n v="0"/>
    <n v="0"/>
    <n v="0"/>
    <n v="0"/>
    <n v="0"/>
    <m/>
    <m/>
    <m/>
    <m/>
    <m/>
    <m/>
    <m/>
    <m/>
    <m/>
    <m/>
  </r>
  <r>
    <x v="0"/>
    <x v="1"/>
    <x v="10"/>
    <x v="3"/>
    <m/>
    <n v="0"/>
    <n v="0"/>
    <n v="0"/>
    <m/>
    <m/>
    <m/>
    <m/>
    <m/>
    <m/>
    <m/>
    <m/>
    <m/>
    <m/>
    <m/>
    <n v="0"/>
    <n v="0"/>
    <n v="0"/>
    <n v="0"/>
    <n v="0"/>
    <n v="0"/>
    <m/>
    <m/>
    <m/>
    <m/>
    <m/>
    <m/>
    <m/>
    <m/>
    <m/>
    <m/>
  </r>
  <r>
    <x v="0"/>
    <x v="0"/>
    <x v="11"/>
    <x v="3"/>
    <m/>
    <n v="0"/>
    <n v="0"/>
    <n v="0"/>
    <m/>
    <m/>
    <m/>
    <m/>
    <m/>
    <m/>
    <m/>
    <m/>
    <m/>
    <m/>
    <m/>
    <n v="0"/>
    <n v="0"/>
    <n v="0"/>
    <n v="0"/>
    <n v="0"/>
    <n v="0"/>
    <m/>
    <m/>
    <m/>
    <m/>
    <m/>
    <m/>
    <m/>
    <m/>
    <m/>
    <m/>
  </r>
  <r>
    <x v="0"/>
    <x v="0"/>
    <x v="12"/>
    <x v="3"/>
    <m/>
    <n v="0"/>
    <n v="0"/>
    <n v="0"/>
    <m/>
    <m/>
    <m/>
    <m/>
    <m/>
    <m/>
    <m/>
    <m/>
    <m/>
    <m/>
    <m/>
    <n v="0"/>
    <n v="0"/>
    <n v="0"/>
    <n v="0"/>
    <n v="0"/>
    <n v="0"/>
    <m/>
    <m/>
    <m/>
    <m/>
    <m/>
    <m/>
    <m/>
    <m/>
    <m/>
    <m/>
  </r>
  <r>
    <x v="0"/>
    <x v="0"/>
    <x v="13"/>
    <x v="3"/>
    <m/>
    <n v="0"/>
    <n v="0"/>
    <n v="0"/>
    <m/>
    <m/>
    <m/>
    <m/>
    <m/>
    <m/>
    <m/>
    <m/>
    <m/>
    <m/>
    <m/>
    <n v="0"/>
    <n v="0"/>
    <n v="0"/>
    <n v="0"/>
    <n v="0"/>
    <n v="0"/>
    <m/>
    <m/>
    <m/>
    <m/>
    <m/>
    <m/>
    <m/>
    <m/>
    <m/>
    <m/>
  </r>
  <r>
    <x v="0"/>
    <x v="0"/>
    <x v="14"/>
    <x v="3"/>
    <m/>
    <n v="0"/>
    <n v="0"/>
    <n v="0"/>
    <m/>
    <m/>
    <m/>
    <m/>
    <m/>
    <m/>
    <m/>
    <m/>
    <m/>
    <m/>
    <m/>
    <n v="0"/>
    <n v="0"/>
    <n v="0"/>
    <n v="0"/>
    <n v="0"/>
    <n v="0"/>
    <m/>
    <m/>
    <m/>
    <m/>
    <m/>
    <m/>
    <m/>
    <m/>
    <m/>
    <m/>
  </r>
  <r>
    <x v="0"/>
    <x v="0"/>
    <x v="15"/>
    <x v="3"/>
    <m/>
    <n v="0"/>
    <n v="0"/>
    <n v="0"/>
    <m/>
    <m/>
    <m/>
    <m/>
    <m/>
    <m/>
    <m/>
    <m/>
    <m/>
    <m/>
    <m/>
    <n v="0"/>
    <n v="0"/>
    <n v="0"/>
    <n v="0"/>
    <n v="0"/>
    <n v="0"/>
    <m/>
    <m/>
    <m/>
    <m/>
    <m/>
    <m/>
    <m/>
    <m/>
    <m/>
    <m/>
  </r>
  <r>
    <x v="0"/>
    <x v="1"/>
    <x v="16"/>
    <x v="3"/>
    <m/>
    <n v="0"/>
    <n v="0"/>
    <n v="0"/>
    <m/>
    <m/>
    <m/>
    <m/>
    <m/>
    <m/>
    <m/>
    <m/>
    <m/>
    <m/>
    <m/>
    <n v="0"/>
    <n v="0"/>
    <n v="0"/>
    <n v="0"/>
    <n v="0"/>
    <n v="0"/>
    <m/>
    <m/>
    <m/>
    <m/>
    <m/>
    <m/>
    <m/>
    <m/>
    <m/>
    <m/>
  </r>
  <r>
    <x v="0"/>
    <x v="0"/>
    <x v="0"/>
    <x v="4"/>
    <m/>
    <s v="-"/>
    <n v="0"/>
    <n v="0"/>
    <s v=" "/>
    <m/>
    <m/>
    <m/>
    <m/>
    <m/>
    <m/>
    <m/>
    <m/>
    <m/>
    <m/>
    <n v="0"/>
    <n v="0"/>
    <n v="0"/>
    <n v="0"/>
    <n v="0"/>
    <n v="0"/>
    <m/>
    <m/>
    <m/>
    <m/>
    <m/>
    <m/>
    <m/>
    <m/>
    <m/>
    <m/>
  </r>
  <r>
    <x v="0"/>
    <x v="1"/>
    <x v="1"/>
    <x v="4"/>
    <m/>
    <s v="-"/>
    <n v="0"/>
    <n v="0"/>
    <m/>
    <m/>
    <m/>
    <m/>
    <m/>
    <m/>
    <m/>
    <m/>
    <m/>
    <m/>
    <m/>
    <n v="0"/>
    <n v="0"/>
    <n v="0"/>
    <n v="0"/>
    <n v="0"/>
    <n v="0"/>
    <m/>
    <m/>
    <m/>
    <m/>
    <m/>
    <m/>
    <m/>
    <m/>
    <m/>
    <m/>
  </r>
  <r>
    <x v="0"/>
    <x v="1"/>
    <x v="2"/>
    <x v="4"/>
    <n v="33278200"/>
    <s v="-"/>
    <n v="23552395"/>
    <n v="0"/>
    <m/>
    <m/>
    <m/>
    <m/>
    <m/>
    <m/>
    <m/>
    <m/>
    <m/>
    <m/>
    <m/>
    <n v="0"/>
    <n v="0"/>
    <n v="0"/>
    <n v="0"/>
    <n v="0"/>
    <n v="0"/>
    <m/>
    <m/>
    <m/>
    <m/>
    <m/>
    <m/>
    <m/>
    <m/>
    <m/>
    <m/>
  </r>
  <r>
    <x v="0"/>
    <x v="0"/>
    <x v="3"/>
    <x v="4"/>
    <m/>
    <s v="-"/>
    <n v="0"/>
    <n v="0"/>
    <m/>
    <m/>
    <m/>
    <m/>
    <m/>
    <m/>
    <m/>
    <m/>
    <m/>
    <m/>
    <m/>
    <n v="0"/>
    <n v="0"/>
    <n v="0"/>
    <n v="0"/>
    <n v="0"/>
    <n v="0"/>
    <m/>
    <m/>
    <m/>
    <m/>
    <m/>
    <m/>
    <m/>
    <m/>
    <m/>
    <m/>
  </r>
  <r>
    <x v="0"/>
    <x v="0"/>
    <x v="4"/>
    <x v="4"/>
    <m/>
    <s v="-"/>
    <n v="0"/>
    <n v="0"/>
    <m/>
    <m/>
    <m/>
    <m/>
    <m/>
    <m/>
    <m/>
    <m/>
    <m/>
    <m/>
    <m/>
    <n v="0"/>
    <n v="0"/>
    <n v="0"/>
    <n v="0"/>
    <n v="0"/>
    <n v="0"/>
    <m/>
    <m/>
    <m/>
    <m/>
    <m/>
    <m/>
    <m/>
    <m/>
    <m/>
    <m/>
  </r>
  <r>
    <x v="0"/>
    <x v="0"/>
    <x v="5"/>
    <x v="4"/>
    <m/>
    <s v="-"/>
    <n v="0"/>
    <n v="0"/>
    <m/>
    <m/>
    <m/>
    <m/>
    <m/>
    <m/>
    <m/>
    <m/>
    <m/>
    <m/>
    <m/>
    <n v="0"/>
    <n v="0"/>
    <n v="0"/>
    <n v="0"/>
    <n v="0"/>
    <n v="0"/>
    <m/>
    <m/>
    <m/>
    <m/>
    <m/>
    <m/>
    <m/>
    <m/>
    <m/>
    <m/>
  </r>
  <r>
    <x v="0"/>
    <x v="1"/>
    <x v="6"/>
    <x v="4"/>
    <n v="14517239"/>
    <s v="-"/>
    <n v="0"/>
    <n v="0"/>
    <m/>
    <m/>
    <m/>
    <m/>
    <m/>
    <m/>
    <m/>
    <m/>
    <m/>
    <m/>
    <m/>
    <n v="0"/>
    <n v="0"/>
    <n v="0"/>
    <n v="0"/>
    <n v="0"/>
    <n v="0"/>
    <m/>
    <m/>
    <m/>
    <m/>
    <m/>
    <m/>
    <m/>
    <m/>
    <m/>
    <m/>
  </r>
  <r>
    <x v="0"/>
    <x v="0"/>
    <x v="7"/>
    <x v="4"/>
    <n v="13392265"/>
    <s v="-"/>
    <n v="0"/>
    <n v="0"/>
    <m/>
    <m/>
    <m/>
    <m/>
    <m/>
    <m/>
    <m/>
    <m/>
    <m/>
    <m/>
    <m/>
    <n v="0"/>
    <n v="0"/>
    <n v="0"/>
    <n v="0"/>
    <n v="0"/>
    <n v="0"/>
    <m/>
    <m/>
    <m/>
    <m/>
    <m/>
    <m/>
    <m/>
    <m/>
    <m/>
    <m/>
  </r>
  <r>
    <x v="0"/>
    <x v="0"/>
    <x v="8"/>
    <x v="4"/>
    <n v="19722098"/>
    <s v="-"/>
    <n v="0"/>
    <n v="0"/>
    <m/>
    <m/>
    <m/>
    <m/>
    <m/>
    <m/>
    <m/>
    <m/>
    <m/>
    <m/>
    <m/>
    <n v="0"/>
    <n v="0"/>
    <n v="0"/>
    <n v="0"/>
    <n v="0"/>
    <n v="0"/>
    <m/>
    <m/>
    <m/>
    <m/>
    <m/>
    <m/>
    <m/>
    <m/>
    <m/>
    <m/>
  </r>
  <r>
    <x v="0"/>
    <x v="1"/>
    <x v="9"/>
    <x v="4"/>
    <m/>
    <s v="-"/>
    <n v="0"/>
    <n v="0"/>
    <m/>
    <m/>
    <m/>
    <m/>
    <m/>
    <m/>
    <m/>
    <m/>
    <m/>
    <m/>
    <m/>
    <n v="0"/>
    <n v="0"/>
    <n v="0"/>
    <n v="0"/>
    <n v="0"/>
    <n v="0"/>
    <m/>
    <m/>
    <m/>
    <m/>
    <m/>
    <m/>
    <m/>
    <m/>
    <m/>
    <m/>
  </r>
  <r>
    <x v="0"/>
    <x v="1"/>
    <x v="10"/>
    <x v="4"/>
    <n v="20946670"/>
    <n v="15378217"/>
    <n v="10680806"/>
    <n v="0"/>
    <m/>
    <m/>
    <m/>
    <m/>
    <m/>
    <m/>
    <m/>
    <m/>
    <m/>
    <m/>
    <m/>
    <n v="0"/>
    <n v="0"/>
    <n v="0"/>
    <n v="0"/>
    <n v="0"/>
    <n v="0"/>
    <m/>
    <m/>
    <m/>
    <m/>
    <m/>
    <m/>
    <m/>
    <m/>
    <m/>
    <m/>
  </r>
  <r>
    <x v="0"/>
    <x v="0"/>
    <x v="11"/>
    <x v="4"/>
    <m/>
    <s v="-"/>
    <n v="6838793"/>
    <n v="0"/>
    <m/>
    <m/>
    <m/>
    <m/>
    <m/>
    <m/>
    <m/>
    <m/>
    <m/>
    <m/>
    <m/>
    <n v="0"/>
    <n v="0"/>
    <n v="0"/>
    <n v="0"/>
    <n v="0"/>
    <n v="0"/>
    <m/>
    <m/>
    <m/>
    <m/>
    <m/>
    <m/>
    <m/>
    <m/>
    <m/>
    <m/>
  </r>
  <r>
    <x v="0"/>
    <x v="0"/>
    <x v="12"/>
    <x v="4"/>
    <m/>
    <s v="-"/>
    <n v="4553973"/>
    <n v="0"/>
    <m/>
    <m/>
    <m/>
    <m/>
    <m/>
    <m/>
    <m/>
    <m/>
    <m/>
    <m/>
    <m/>
    <n v="0"/>
    <n v="0"/>
    <n v="0"/>
    <n v="0"/>
    <n v="0"/>
    <n v="0"/>
    <m/>
    <m/>
    <m/>
    <m/>
    <m/>
    <m/>
    <m/>
    <m/>
    <m/>
    <m/>
  </r>
  <r>
    <x v="0"/>
    <x v="0"/>
    <x v="13"/>
    <x v="4"/>
    <m/>
    <s v="-"/>
    <n v="0"/>
    <n v="0"/>
    <m/>
    <m/>
    <m/>
    <m/>
    <m/>
    <m/>
    <m/>
    <m/>
    <m/>
    <m/>
    <m/>
    <n v="0"/>
    <n v="0"/>
    <n v="0"/>
    <n v="0"/>
    <n v="0"/>
    <n v="0"/>
    <m/>
    <m/>
    <m/>
    <m/>
    <m/>
    <m/>
    <m/>
    <m/>
    <m/>
    <m/>
  </r>
  <r>
    <x v="0"/>
    <x v="0"/>
    <x v="14"/>
    <x v="4"/>
    <m/>
    <s v="-"/>
    <n v="0"/>
    <n v="0"/>
    <m/>
    <m/>
    <m/>
    <m/>
    <m/>
    <m/>
    <m/>
    <m/>
    <m/>
    <m/>
    <m/>
    <n v="0"/>
    <n v="0"/>
    <n v="0"/>
    <n v="0"/>
    <n v="0"/>
    <n v="0"/>
    <m/>
    <m/>
    <m/>
    <m/>
    <m/>
    <m/>
    <m/>
    <m/>
    <m/>
    <m/>
  </r>
  <r>
    <x v="0"/>
    <x v="0"/>
    <x v="15"/>
    <x v="4"/>
    <m/>
    <s v="-"/>
    <n v="0"/>
    <n v="0"/>
    <m/>
    <m/>
    <m/>
    <m/>
    <m/>
    <m/>
    <m/>
    <m/>
    <m/>
    <m/>
    <m/>
    <n v="0"/>
    <n v="0"/>
    <n v="0"/>
    <n v="0"/>
    <n v="0"/>
    <n v="0"/>
    <m/>
    <m/>
    <m/>
    <m/>
    <m/>
    <m/>
    <m/>
    <m/>
    <m/>
    <m/>
  </r>
  <r>
    <x v="0"/>
    <x v="1"/>
    <x v="16"/>
    <x v="4"/>
    <m/>
    <s v="-"/>
    <n v="13231932"/>
    <n v="0"/>
    <m/>
    <m/>
    <m/>
    <m/>
    <m/>
    <m/>
    <m/>
    <m/>
    <m/>
    <m/>
    <m/>
    <n v="0"/>
    <n v="0"/>
    <n v="0"/>
    <n v="0"/>
    <n v="0"/>
    <n v="0"/>
    <m/>
    <m/>
    <m/>
    <m/>
    <m/>
    <m/>
    <m/>
    <m/>
    <m/>
    <m/>
  </r>
  <r>
    <x v="0"/>
    <x v="0"/>
    <x v="0"/>
    <x v="5"/>
    <m/>
    <n v="5099354"/>
    <n v="0"/>
    <n v="0"/>
    <m/>
    <m/>
    <m/>
    <m/>
    <m/>
    <m/>
    <m/>
    <m/>
    <m/>
    <m/>
    <m/>
    <n v="0"/>
    <n v="0"/>
    <n v="0"/>
    <n v="0"/>
    <n v="0"/>
    <n v="0"/>
    <m/>
    <m/>
    <m/>
    <m/>
    <m/>
    <m/>
    <m/>
    <m/>
    <m/>
    <m/>
  </r>
  <r>
    <x v="0"/>
    <x v="1"/>
    <x v="1"/>
    <x v="5"/>
    <n v="0"/>
    <n v="7013792"/>
    <n v="0"/>
    <n v="0"/>
    <m/>
    <m/>
    <m/>
    <m/>
    <m/>
    <m/>
    <m/>
    <m/>
    <m/>
    <m/>
    <m/>
    <n v="0"/>
    <n v="0"/>
    <n v="0"/>
    <n v="0"/>
    <n v="0"/>
    <n v="0"/>
    <m/>
    <m/>
    <m/>
    <m/>
    <m/>
    <m/>
    <m/>
    <m/>
    <m/>
    <m/>
  </r>
  <r>
    <x v="0"/>
    <x v="1"/>
    <x v="2"/>
    <x v="5"/>
    <n v="0"/>
    <n v="9240870"/>
    <n v="0"/>
    <n v="0"/>
    <m/>
    <m/>
    <m/>
    <m/>
    <m/>
    <m/>
    <m/>
    <m/>
    <m/>
    <m/>
    <m/>
    <n v="0"/>
    <n v="0"/>
    <n v="0"/>
    <n v="0"/>
    <n v="0"/>
    <n v="0"/>
    <m/>
    <m/>
    <m/>
    <m/>
    <m/>
    <m/>
    <m/>
    <m/>
    <m/>
    <m/>
  </r>
  <r>
    <x v="0"/>
    <x v="0"/>
    <x v="3"/>
    <x v="5"/>
    <n v="0"/>
    <n v="5030342"/>
    <n v="0"/>
    <n v="0"/>
    <m/>
    <m/>
    <m/>
    <m/>
    <m/>
    <m/>
    <m/>
    <m/>
    <m/>
    <m/>
    <m/>
    <n v="0"/>
    <n v="0"/>
    <n v="0"/>
    <n v="0"/>
    <n v="0"/>
    <n v="0"/>
    <m/>
    <m/>
    <m/>
    <m/>
    <m/>
    <m/>
    <m/>
    <m/>
    <m/>
    <m/>
  </r>
  <r>
    <x v="0"/>
    <x v="0"/>
    <x v="4"/>
    <x v="5"/>
    <n v="0"/>
    <n v="960000"/>
    <n v="0"/>
    <n v="0"/>
    <m/>
    <m/>
    <m/>
    <m/>
    <m/>
    <m/>
    <m/>
    <m/>
    <m/>
    <m/>
    <m/>
    <n v="0"/>
    <n v="0"/>
    <n v="0"/>
    <n v="0"/>
    <n v="0"/>
    <n v="0"/>
    <m/>
    <m/>
    <m/>
    <m/>
    <m/>
    <m/>
    <m/>
    <m/>
    <m/>
    <m/>
  </r>
  <r>
    <x v="0"/>
    <x v="0"/>
    <x v="5"/>
    <x v="5"/>
    <n v="0"/>
    <n v="5220827"/>
    <n v="0"/>
    <n v="0"/>
    <m/>
    <m/>
    <m/>
    <m/>
    <m/>
    <m/>
    <m/>
    <m/>
    <m/>
    <m/>
    <m/>
    <n v="0"/>
    <n v="0"/>
    <n v="0"/>
    <n v="0"/>
    <n v="0"/>
    <n v="0"/>
    <m/>
    <m/>
    <m/>
    <m/>
    <m/>
    <m/>
    <m/>
    <m/>
    <m/>
    <m/>
  </r>
  <r>
    <x v="0"/>
    <x v="1"/>
    <x v="6"/>
    <x v="5"/>
    <n v="0"/>
    <s v="-"/>
    <n v="0"/>
    <n v="0"/>
    <m/>
    <m/>
    <m/>
    <m/>
    <m/>
    <m/>
    <m/>
    <m/>
    <m/>
    <m/>
    <m/>
    <n v="0"/>
    <n v="0"/>
    <n v="0"/>
    <n v="0"/>
    <n v="0"/>
    <n v="0"/>
    <m/>
    <m/>
    <m/>
    <m/>
    <m/>
    <m/>
    <m/>
    <m/>
    <m/>
    <m/>
  </r>
  <r>
    <x v="0"/>
    <x v="0"/>
    <x v="7"/>
    <x v="5"/>
    <n v="0"/>
    <s v="-"/>
    <n v="0"/>
    <n v="0"/>
    <m/>
    <m/>
    <m/>
    <m/>
    <m/>
    <m/>
    <m/>
    <m/>
    <m/>
    <m/>
    <m/>
    <n v="0"/>
    <n v="0"/>
    <n v="0"/>
    <n v="0"/>
    <n v="0"/>
    <n v="0"/>
    <m/>
    <m/>
    <m/>
    <m/>
    <m/>
    <m/>
    <m/>
    <m/>
    <m/>
    <m/>
  </r>
  <r>
    <x v="0"/>
    <x v="0"/>
    <x v="8"/>
    <x v="5"/>
    <n v="0"/>
    <n v="2808000"/>
    <n v="0"/>
    <n v="0"/>
    <m/>
    <m/>
    <m/>
    <m/>
    <m/>
    <m/>
    <m/>
    <m/>
    <m/>
    <m/>
    <m/>
    <n v="0"/>
    <n v="0"/>
    <n v="0"/>
    <n v="0"/>
    <n v="0"/>
    <n v="0"/>
    <m/>
    <m/>
    <m/>
    <m/>
    <m/>
    <m/>
    <m/>
    <m/>
    <m/>
    <m/>
  </r>
  <r>
    <x v="0"/>
    <x v="1"/>
    <x v="9"/>
    <x v="5"/>
    <n v="0"/>
    <n v="1354038"/>
    <n v="0"/>
    <n v="0"/>
    <m/>
    <m/>
    <m/>
    <m/>
    <m/>
    <m/>
    <m/>
    <m/>
    <m/>
    <m/>
    <m/>
    <n v="0"/>
    <n v="0"/>
    <n v="0"/>
    <n v="0"/>
    <n v="0"/>
    <n v="0"/>
    <m/>
    <m/>
    <m/>
    <m/>
    <m/>
    <m/>
    <m/>
    <m/>
    <m/>
    <m/>
  </r>
  <r>
    <x v="0"/>
    <x v="1"/>
    <x v="10"/>
    <x v="5"/>
    <n v="0"/>
    <n v="767196"/>
    <n v="0"/>
    <n v="0"/>
    <m/>
    <m/>
    <m/>
    <m/>
    <m/>
    <m/>
    <m/>
    <m/>
    <m/>
    <m/>
    <m/>
    <n v="0"/>
    <n v="0"/>
    <n v="0"/>
    <n v="0"/>
    <n v="0"/>
    <n v="0"/>
    <m/>
    <m/>
    <m/>
    <m/>
    <m/>
    <m/>
    <m/>
    <m/>
    <m/>
    <m/>
  </r>
  <r>
    <x v="0"/>
    <x v="0"/>
    <x v="11"/>
    <x v="5"/>
    <n v="0"/>
    <n v="7782031"/>
    <n v="0"/>
    <n v="0"/>
    <m/>
    <m/>
    <m/>
    <m/>
    <m/>
    <m/>
    <m/>
    <m/>
    <m/>
    <m/>
    <m/>
    <n v="0"/>
    <n v="0"/>
    <n v="0"/>
    <n v="0"/>
    <n v="0"/>
    <n v="0"/>
    <m/>
    <m/>
    <m/>
    <m/>
    <m/>
    <m/>
    <m/>
    <m/>
    <m/>
    <m/>
  </r>
  <r>
    <x v="0"/>
    <x v="0"/>
    <x v="12"/>
    <x v="5"/>
    <n v="0"/>
    <n v="4841204"/>
    <n v="0"/>
    <n v="0"/>
    <m/>
    <m/>
    <m/>
    <m/>
    <m/>
    <m/>
    <m/>
    <m/>
    <m/>
    <m/>
    <m/>
    <n v="0"/>
    <n v="0"/>
    <n v="0"/>
    <n v="0"/>
    <n v="0"/>
    <n v="0"/>
    <m/>
    <m/>
    <m/>
    <m/>
    <m/>
    <m/>
    <m/>
    <m/>
    <m/>
    <m/>
  </r>
  <r>
    <x v="0"/>
    <x v="0"/>
    <x v="13"/>
    <x v="5"/>
    <n v="0"/>
    <n v="3588290"/>
    <n v="0"/>
    <n v="0"/>
    <m/>
    <m/>
    <m/>
    <m/>
    <m/>
    <m/>
    <m/>
    <m/>
    <m/>
    <m/>
    <m/>
    <n v="0"/>
    <n v="0"/>
    <n v="0"/>
    <n v="0"/>
    <n v="0"/>
    <n v="0"/>
    <m/>
    <m/>
    <m/>
    <m/>
    <m/>
    <m/>
    <m/>
    <m/>
    <m/>
    <m/>
  </r>
  <r>
    <x v="0"/>
    <x v="0"/>
    <x v="14"/>
    <x v="5"/>
    <n v="0"/>
    <n v="8533000"/>
    <n v="0"/>
    <n v="0"/>
    <m/>
    <m/>
    <m/>
    <m/>
    <m/>
    <m/>
    <m/>
    <m/>
    <m/>
    <m/>
    <m/>
    <n v="0"/>
    <n v="0"/>
    <n v="0"/>
    <n v="0"/>
    <n v="0"/>
    <n v="0"/>
    <m/>
    <m/>
    <m/>
    <m/>
    <m/>
    <m/>
    <m/>
    <m/>
    <m/>
    <m/>
  </r>
  <r>
    <x v="0"/>
    <x v="0"/>
    <x v="15"/>
    <x v="5"/>
    <n v="0"/>
    <n v="585077"/>
    <n v="0"/>
    <n v="0"/>
    <m/>
    <m/>
    <m/>
    <m/>
    <m/>
    <m/>
    <m/>
    <m/>
    <m/>
    <m/>
    <m/>
    <n v="0"/>
    <n v="0"/>
    <n v="0"/>
    <n v="0"/>
    <n v="0"/>
    <n v="0"/>
    <m/>
    <m/>
    <m/>
    <m/>
    <m/>
    <m/>
    <m/>
    <m/>
    <m/>
    <m/>
  </r>
  <r>
    <x v="0"/>
    <x v="1"/>
    <x v="16"/>
    <x v="5"/>
    <n v="0"/>
    <n v="783380"/>
    <n v="0"/>
    <n v="0"/>
    <m/>
    <m/>
    <m/>
    <m/>
    <m/>
    <m/>
    <m/>
    <m/>
    <m/>
    <m/>
    <m/>
    <n v="0"/>
    <n v="0"/>
    <n v="0"/>
    <n v="0"/>
    <n v="0"/>
    <n v="0"/>
    <m/>
    <m/>
    <m/>
    <m/>
    <m/>
    <m/>
    <m/>
    <m/>
    <m/>
    <m/>
  </r>
  <r>
    <x v="0"/>
    <x v="0"/>
    <x v="0"/>
    <x v="6"/>
    <n v="0"/>
    <s v="-"/>
    <n v="0"/>
    <n v="0"/>
    <m/>
    <m/>
    <m/>
    <m/>
    <m/>
    <m/>
    <m/>
    <m/>
    <m/>
    <m/>
    <m/>
    <n v="0"/>
    <n v="0"/>
    <n v="0"/>
    <n v="9730"/>
    <n v="4.18"/>
    <n v="71.790000000000006"/>
    <m/>
    <m/>
    <m/>
    <m/>
    <m/>
    <m/>
    <m/>
    <m/>
    <m/>
    <m/>
  </r>
  <r>
    <x v="0"/>
    <x v="1"/>
    <x v="1"/>
    <x v="6"/>
    <n v="0"/>
    <s v="-"/>
    <n v="0"/>
    <n v="0"/>
    <m/>
    <m/>
    <m/>
    <m/>
    <m/>
    <m/>
    <m/>
    <m/>
    <m/>
    <m/>
    <m/>
    <n v="0"/>
    <n v="0"/>
    <n v="0"/>
    <n v="10088"/>
    <n v="4.79"/>
    <n v="70.61"/>
    <m/>
    <m/>
    <m/>
    <m/>
    <m/>
    <m/>
    <m/>
    <m/>
    <m/>
    <m/>
  </r>
  <r>
    <x v="0"/>
    <x v="1"/>
    <x v="2"/>
    <x v="6"/>
    <n v="0"/>
    <s v="-"/>
    <n v="0"/>
    <n v="0"/>
    <m/>
    <m/>
    <m/>
    <m/>
    <m/>
    <m/>
    <m/>
    <m/>
    <m/>
    <m/>
    <m/>
    <n v="0"/>
    <n v="0"/>
    <n v="0"/>
    <n v="9520"/>
    <n v="3.29"/>
    <n v="71.8"/>
    <m/>
    <m/>
    <m/>
    <m/>
    <m/>
    <m/>
    <m/>
    <m/>
    <m/>
    <m/>
  </r>
  <r>
    <x v="0"/>
    <x v="0"/>
    <x v="3"/>
    <x v="6"/>
    <n v="0"/>
    <s v="-"/>
    <n v="0"/>
    <n v="417358"/>
    <m/>
    <m/>
    <m/>
    <m/>
    <m/>
    <m/>
    <m/>
    <m/>
    <m/>
    <m/>
    <m/>
    <n v="0"/>
    <n v="0"/>
    <n v="0"/>
    <n v="10951"/>
    <n v="4.9000000000000004"/>
    <n v="68.45"/>
    <m/>
    <m/>
    <m/>
    <m/>
    <m/>
    <m/>
    <m/>
    <m/>
    <m/>
    <m/>
  </r>
  <r>
    <x v="0"/>
    <x v="0"/>
    <x v="4"/>
    <x v="6"/>
    <n v="0"/>
    <s v="-"/>
    <n v="0"/>
    <n v="0"/>
    <m/>
    <m/>
    <m/>
    <m/>
    <m/>
    <m/>
    <m/>
    <m/>
    <m/>
    <m/>
    <m/>
    <n v="0"/>
    <n v="0"/>
    <n v="0"/>
    <n v="10725"/>
    <n v="3.29"/>
    <n v="65.25"/>
    <m/>
    <m/>
    <m/>
    <m/>
    <m/>
    <m/>
    <m/>
    <m/>
    <m/>
    <m/>
  </r>
  <r>
    <x v="0"/>
    <x v="0"/>
    <x v="5"/>
    <x v="6"/>
    <n v="0"/>
    <s v="-"/>
    <n v="0"/>
    <n v="0"/>
    <m/>
    <m/>
    <m/>
    <m/>
    <m/>
    <m/>
    <m/>
    <m/>
    <m/>
    <m/>
    <m/>
    <n v="0"/>
    <n v="0"/>
    <n v="0"/>
    <n v="10020"/>
    <n v="6.01"/>
    <n v="70.5"/>
    <m/>
    <m/>
    <m/>
    <m/>
    <m/>
    <m/>
    <m/>
    <m/>
    <m/>
    <m/>
  </r>
  <r>
    <x v="0"/>
    <x v="1"/>
    <x v="6"/>
    <x v="6"/>
    <n v="0"/>
    <n v="270000"/>
    <n v="0"/>
    <n v="417358"/>
    <m/>
    <m/>
    <m/>
    <m/>
    <m/>
    <m/>
    <m/>
    <m/>
    <m/>
    <m/>
    <m/>
    <n v="0"/>
    <n v="0"/>
    <n v="0"/>
    <n v="14679"/>
    <n v="9.86"/>
    <n v="65.41"/>
    <m/>
    <m/>
    <m/>
    <m/>
    <m/>
    <m/>
    <m/>
    <m/>
    <m/>
    <m/>
  </r>
  <r>
    <x v="0"/>
    <x v="0"/>
    <x v="7"/>
    <x v="6"/>
    <n v="0"/>
    <s v="-"/>
    <n v="0"/>
    <n v="417358"/>
    <m/>
    <m/>
    <m/>
    <m/>
    <m/>
    <m/>
    <m/>
    <m/>
    <m/>
    <m/>
    <m/>
    <n v="0"/>
    <n v="0"/>
    <n v="0"/>
    <n v="12723"/>
    <n v="6.64"/>
    <n v="69.400000000000006"/>
    <m/>
    <m/>
    <m/>
    <m/>
    <m/>
    <m/>
    <m/>
    <m/>
    <m/>
    <m/>
  </r>
  <r>
    <x v="0"/>
    <x v="0"/>
    <x v="8"/>
    <x v="6"/>
    <n v="0"/>
    <s v="-"/>
    <n v="0"/>
    <n v="417358"/>
    <m/>
    <m/>
    <m/>
    <m/>
    <m/>
    <m/>
    <m/>
    <m/>
    <m/>
    <m/>
    <m/>
    <n v="0"/>
    <n v="0"/>
    <n v="0"/>
    <n v="8795"/>
    <n v="2.5"/>
    <n v="66.349999999999994"/>
    <m/>
    <m/>
    <m/>
    <m/>
    <m/>
    <m/>
    <m/>
    <m/>
    <m/>
    <m/>
  </r>
  <r>
    <x v="0"/>
    <x v="1"/>
    <x v="9"/>
    <x v="6"/>
    <n v="0"/>
    <s v="-"/>
    <n v="0"/>
    <n v="417358"/>
    <m/>
    <m/>
    <m/>
    <m/>
    <m/>
    <m/>
    <m/>
    <m/>
    <m/>
    <m/>
    <m/>
    <n v="0"/>
    <n v="0"/>
    <n v="0"/>
    <n v="13243"/>
    <n v="7.41"/>
    <n v="70.25"/>
    <m/>
    <m/>
    <m/>
    <m/>
    <m/>
    <m/>
    <m/>
    <m/>
    <m/>
    <m/>
  </r>
  <r>
    <x v="0"/>
    <x v="1"/>
    <x v="10"/>
    <x v="6"/>
    <n v="0"/>
    <n v="643098"/>
    <n v="0"/>
    <n v="0"/>
    <m/>
    <m/>
    <m/>
    <m/>
    <m/>
    <m/>
    <m/>
    <m/>
    <m/>
    <m/>
    <m/>
    <n v="0"/>
    <n v="0"/>
    <n v="0"/>
    <n v="9850"/>
    <n v="4.7300000000000004"/>
    <n v="64.099999999999994"/>
    <m/>
    <m/>
    <m/>
    <m/>
    <m/>
    <m/>
    <m/>
    <m/>
    <m/>
    <m/>
  </r>
  <r>
    <x v="0"/>
    <x v="0"/>
    <x v="11"/>
    <x v="6"/>
    <n v="0"/>
    <s v="-"/>
    <n v="0"/>
    <n v="0"/>
    <m/>
    <m/>
    <m/>
    <m/>
    <m/>
    <m/>
    <m/>
    <m/>
    <m/>
    <m/>
    <m/>
    <n v="0"/>
    <n v="0"/>
    <n v="0"/>
    <n v="10424"/>
    <n v="4.91"/>
    <n v="70.02"/>
    <m/>
    <m/>
    <m/>
    <m/>
    <m/>
    <m/>
    <m/>
    <m/>
    <m/>
    <m/>
  </r>
  <r>
    <x v="0"/>
    <x v="0"/>
    <x v="12"/>
    <x v="6"/>
    <n v="0"/>
    <s v="-"/>
    <n v="0"/>
    <n v="0"/>
    <m/>
    <m/>
    <m/>
    <m/>
    <m/>
    <m/>
    <m/>
    <m/>
    <m/>
    <m/>
    <m/>
    <n v="0"/>
    <n v="0"/>
    <n v="0"/>
    <n v="11505"/>
    <n v="3.81"/>
    <n v="71.7"/>
    <m/>
    <m/>
    <m/>
    <m/>
    <m/>
    <m/>
    <m/>
    <m/>
    <m/>
    <m/>
  </r>
  <r>
    <x v="0"/>
    <x v="0"/>
    <x v="13"/>
    <x v="6"/>
    <n v="0"/>
    <s v="-"/>
    <n v="0"/>
    <n v="0"/>
    <m/>
    <m/>
    <m/>
    <m/>
    <m/>
    <m/>
    <m/>
    <m/>
    <m/>
    <m/>
    <m/>
    <n v="0"/>
    <n v="0"/>
    <n v="0"/>
    <n v="8580"/>
    <n v="3.28"/>
    <n v="71.47"/>
    <m/>
    <m/>
    <m/>
    <m/>
    <m/>
    <m/>
    <m/>
    <m/>
    <m/>
    <m/>
  </r>
  <r>
    <x v="0"/>
    <x v="0"/>
    <x v="14"/>
    <x v="6"/>
    <n v="0"/>
    <s v="-"/>
    <n v="0"/>
    <n v="0"/>
    <m/>
    <m/>
    <m/>
    <m/>
    <m/>
    <m/>
    <m/>
    <m/>
    <m/>
    <m/>
    <m/>
    <n v="0"/>
    <n v="0"/>
    <n v="0"/>
    <n v="9350"/>
    <n v="3.61"/>
    <n v="75.89"/>
    <m/>
    <m/>
    <m/>
    <m/>
    <m/>
    <m/>
    <m/>
    <m/>
    <m/>
    <m/>
  </r>
  <r>
    <x v="0"/>
    <x v="0"/>
    <x v="15"/>
    <x v="6"/>
    <n v="0"/>
    <s v="-"/>
    <n v="0"/>
    <n v="417358"/>
    <m/>
    <m/>
    <m/>
    <m/>
    <m/>
    <m/>
    <m/>
    <m/>
    <m/>
    <m/>
    <m/>
    <n v="0"/>
    <n v="0"/>
    <n v="0"/>
    <n v="8196"/>
    <n v="3.74"/>
    <n v="77.7"/>
    <m/>
    <m/>
    <m/>
    <m/>
    <m/>
    <m/>
    <m/>
    <m/>
    <m/>
    <m/>
  </r>
  <r>
    <x v="0"/>
    <x v="1"/>
    <x v="16"/>
    <x v="6"/>
    <n v="0"/>
    <s v="-"/>
    <n v="0"/>
    <n v="0"/>
    <m/>
    <m/>
    <m/>
    <m/>
    <m/>
    <m/>
    <m/>
    <m/>
    <m/>
    <m/>
    <m/>
    <n v="0"/>
    <n v="0"/>
    <n v="0"/>
    <n v="9783"/>
    <n v="6.88"/>
    <n v="71.87"/>
    <m/>
    <m/>
    <m/>
    <m/>
    <m/>
    <m/>
    <m/>
    <m/>
    <m/>
    <m/>
  </r>
  <r>
    <x v="0"/>
    <x v="0"/>
    <x v="0"/>
    <x v="7"/>
    <n v="0"/>
    <m/>
    <n v="0"/>
    <n v="0"/>
    <m/>
    <m/>
    <m/>
    <m/>
    <m/>
    <m/>
    <m/>
    <m/>
    <m/>
    <m/>
    <m/>
    <n v="0"/>
    <n v="0"/>
    <n v="0"/>
    <n v="0"/>
    <n v="0"/>
    <n v="0"/>
    <m/>
    <m/>
    <m/>
    <m/>
    <m/>
    <m/>
    <m/>
    <m/>
    <m/>
    <m/>
  </r>
  <r>
    <x v="0"/>
    <x v="1"/>
    <x v="1"/>
    <x v="7"/>
    <n v="0"/>
    <n v="1592856"/>
    <n v="0"/>
    <n v="0"/>
    <m/>
    <m/>
    <m/>
    <m/>
    <m/>
    <m/>
    <m/>
    <m/>
    <m/>
    <m/>
    <m/>
    <n v="0"/>
    <n v="0"/>
    <n v="0"/>
    <n v="0"/>
    <n v="0"/>
    <n v="0"/>
    <m/>
    <m/>
    <m/>
    <m/>
    <m/>
    <m/>
    <m/>
    <m/>
    <m/>
    <m/>
  </r>
  <r>
    <x v="0"/>
    <x v="1"/>
    <x v="2"/>
    <x v="7"/>
    <n v="0"/>
    <n v="2005050"/>
    <n v="0"/>
    <n v="0"/>
    <m/>
    <m/>
    <m/>
    <m/>
    <m/>
    <m/>
    <m/>
    <m/>
    <m/>
    <m/>
    <m/>
    <n v="0"/>
    <n v="0"/>
    <n v="0"/>
    <n v="0"/>
    <n v="0"/>
    <n v="0"/>
    <m/>
    <m/>
    <m/>
    <m/>
    <m/>
    <m/>
    <m/>
    <m/>
    <m/>
    <m/>
  </r>
  <r>
    <x v="0"/>
    <x v="0"/>
    <x v="3"/>
    <x v="7"/>
    <n v="0"/>
    <n v="1169968"/>
    <n v="0"/>
    <n v="0"/>
    <m/>
    <m/>
    <m/>
    <m/>
    <m/>
    <m/>
    <m/>
    <m/>
    <m/>
    <m/>
    <m/>
    <n v="0"/>
    <n v="0"/>
    <n v="0"/>
    <n v="0"/>
    <n v="0"/>
    <n v="0"/>
    <m/>
    <m/>
    <m/>
    <m/>
    <m/>
    <m/>
    <m/>
    <m/>
    <m/>
    <m/>
  </r>
  <r>
    <x v="0"/>
    <x v="0"/>
    <x v="4"/>
    <x v="7"/>
    <n v="0"/>
    <n v="1619955"/>
    <n v="0"/>
    <n v="0"/>
    <m/>
    <m/>
    <m/>
    <m/>
    <m/>
    <m/>
    <m/>
    <m/>
    <m/>
    <m/>
    <m/>
    <n v="0"/>
    <n v="0"/>
    <n v="0"/>
    <n v="0"/>
    <n v="0"/>
    <n v="0"/>
    <m/>
    <m/>
    <m/>
    <m/>
    <m/>
    <m/>
    <m/>
    <m/>
    <m/>
    <m/>
  </r>
  <r>
    <x v="0"/>
    <x v="0"/>
    <x v="5"/>
    <x v="7"/>
    <n v="0"/>
    <n v="994973"/>
    <n v="0"/>
    <n v="0"/>
    <m/>
    <m/>
    <m/>
    <m/>
    <m/>
    <m/>
    <m/>
    <m/>
    <m/>
    <m/>
    <m/>
    <n v="0"/>
    <n v="0"/>
    <n v="0"/>
    <n v="0"/>
    <n v="0"/>
    <n v="0"/>
    <m/>
    <m/>
    <m/>
    <m/>
    <m/>
    <m/>
    <m/>
    <m/>
    <m/>
    <m/>
  </r>
  <r>
    <x v="0"/>
    <x v="1"/>
    <x v="6"/>
    <x v="7"/>
    <n v="0"/>
    <n v="1138774"/>
    <n v="0"/>
    <n v="0"/>
    <m/>
    <m/>
    <m/>
    <m/>
    <m/>
    <m/>
    <m/>
    <m/>
    <m/>
    <m/>
    <m/>
    <n v="0"/>
    <n v="0"/>
    <n v="0"/>
    <n v="0"/>
    <n v="0"/>
    <n v="0"/>
    <m/>
    <m/>
    <m/>
    <m/>
    <m/>
    <m/>
    <m/>
    <m/>
    <m/>
    <m/>
  </r>
  <r>
    <x v="0"/>
    <x v="0"/>
    <x v="7"/>
    <x v="7"/>
    <n v="0"/>
    <n v="1069364"/>
    <n v="0"/>
    <n v="0"/>
    <m/>
    <m/>
    <m/>
    <m/>
    <m/>
    <m/>
    <m/>
    <m/>
    <m/>
    <m/>
    <m/>
    <n v="0"/>
    <n v="0"/>
    <n v="0"/>
    <n v="0"/>
    <n v="0"/>
    <n v="0"/>
    <m/>
    <m/>
    <m/>
    <m/>
    <m/>
    <m/>
    <m/>
    <m/>
    <m/>
    <m/>
  </r>
  <r>
    <x v="0"/>
    <x v="0"/>
    <x v="8"/>
    <x v="7"/>
    <n v="0"/>
    <n v="616583"/>
    <n v="0"/>
    <n v="0"/>
    <m/>
    <m/>
    <m/>
    <m/>
    <m/>
    <m/>
    <m/>
    <m/>
    <m/>
    <m/>
    <m/>
    <n v="0"/>
    <n v="0"/>
    <n v="0"/>
    <n v="0"/>
    <n v="0"/>
    <n v="0"/>
    <m/>
    <m/>
    <m/>
    <m/>
    <m/>
    <m/>
    <m/>
    <m/>
    <m/>
    <m/>
  </r>
  <r>
    <x v="0"/>
    <x v="1"/>
    <x v="9"/>
    <x v="7"/>
    <n v="0"/>
    <m/>
    <n v="0"/>
    <n v="0"/>
    <m/>
    <m/>
    <m/>
    <m/>
    <m/>
    <m/>
    <m/>
    <m/>
    <m/>
    <m/>
    <m/>
    <n v="0"/>
    <n v="0"/>
    <n v="0"/>
    <n v="0"/>
    <n v="0"/>
    <n v="0"/>
    <m/>
    <m/>
    <m/>
    <m/>
    <m/>
    <m/>
    <m/>
    <m/>
    <m/>
    <m/>
  </r>
  <r>
    <x v="0"/>
    <x v="1"/>
    <x v="10"/>
    <x v="7"/>
    <n v="0"/>
    <n v="1089643"/>
    <n v="0"/>
    <n v="0"/>
    <m/>
    <m/>
    <m/>
    <m/>
    <m/>
    <m/>
    <m/>
    <m/>
    <m/>
    <m/>
    <m/>
    <n v="0"/>
    <n v="0"/>
    <n v="0"/>
    <n v="0"/>
    <n v="0"/>
    <n v="0"/>
    <m/>
    <m/>
    <m/>
    <m/>
    <m/>
    <m/>
    <m/>
    <m/>
    <m/>
    <m/>
  </r>
  <r>
    <x v="0"/>
    <x v="0"/>
    <x v="11"/>
    <x v="7"/>
    <n v="0"/>
    <n v="899622"/>
    <n v="0"/>
    <n v="0"/>
    <m/>
    <m/>
    <m/>
    <m/>
    <m/>
    <m/>
    <m/>
    <m/>
    <m/>
    <m/>
    <m/>
    <n v="0"/>
    <n v="0"/>
    <n v="0"/>
    <n v="0"/>
    <n v="0"/>
    <n v="0"/>
    <m/>
    <m/>
    <m/>
    <m/>
    <m/>
    <m/>
    <m/>
    <m/>
    <m/>
    <m/>
  </r>
  <r>
    <x v="0"/>
    <x v="0"/>
    <x v="12"/>
    <x v="7"/>
    <n v="0"/>
    <n v="1180805"/>
    <n v="0"/>
    <n v="0"/>
    <m/>
    <m/>
    <m/>
    <m/>
    <m/>
    <m/>
    <m/>
    <m/>
    <m/>
    <m/>
    <m/>
    <n v="0"/>
    <n v="0"/>
    <n v="0"/>
    <n v="0"/>
    <n v="0"/>
    <n v="0"/>
    <m/>
    <m/>
    <m/>
    <m/>
    <m/>
    <m/>
    <m/>
    <m/>
    <m/>
    <m/>
  </r>
  <r>
    <x v="0"/>
    <x v="0"/>
    <x v="13"/>
    <x v="7"/>
    <n v="0"/>
    <n v="820877"/>
    <n v="0"/>
    <n v="0"/>
    <m/>
    <m/>
    <m/>
    <m/>
    <m/>
    <m/>
    <m/>
    <m/>
    <m/>
    <m/>
    <m/>
    <n v="0"/>
    <n v="0"/>
    <n v="0"/>
    <n v="0"/>
    <n v="0"/>
    <n v="0"/>
    <m/>
    <m/>
    <m/>
    <m/>
    <m/>
    <m/>
    <m/>
    <m/>
    <m/>
    <m/>
  </r>
  <r>
    <x v="0"/>
    <x v="0"/>
    <x v="14"/>
    <x v="7"/>
    <n v="0"/>
    <m/>
    <n v="0"/>
    <n v="0"/>
    <m/>
    <m/>
    <m/>
    <m/>
    <m/>
    <m/>
    <m/>
    <m/>
    <m/>
    <m/>
    <m/>
    <n v="0"/>
    <n v="0"/>
    <n v="0"/>
    <n v="0"/>
    <n v="0"/>
    <n v="0"/>
    <m/>
    <m/>
    <m/>
    <m/>
    <m/>
    <m/>
    <m/>
    <m/>
    <m/>
    <m/>
  </r>
  <r>
    <x v="0"/>
    <x v="0"/>
    <x v="15"/>
    <x v="7"/>
    <n v="0"/>
    <m/>
    <n v="0"/>
    <n v="0"/>
    <m/>
    <m/>
    <m/>
    <m/>
    <m/>
    <m/>
    <m/>
    <m/>
    <m/>
    <m/>
    <m/>
    <n v="0"/>
    <n v="0"/>
    <n v="0"/>
    <n v="0"/>
    <n v="0"/>
    <n v="0"/>
    <m/>
    <m/>
    <m/>
    <m/>
    <m/>
    <m/>
    <m/>
    <m/>
    <m/>
    <m/>
  </r>
  <r>
    <x v="0"/>
    <x v="1"/>
    <x v="16"/>
    <x v="7"/>
    <n v="0"/>
    <m/>
    <n v="0"/>
    <n v="0"/>
    <m/>
    <m/>
    <m/>
    <m/>
    <m/>
    <m/>
    <m/>
    <m/>
    <m/>
    <m/>
    <m/>
    <n v="0"/>
    <n v="0"/>
    <n v="0"/>
    <n v="0"/>
    <n v="0"/>
    <n v="0"/>
    <m/>
    <m/>
    <m/>
    <m/>
    <m/>
    <m/>
    <m/>
    <m/>
    <m/>
    <m/>
  </r>
  <r>
    <x v="0"/>
    <x v="0"/>
    <x v="0"/>
    <x v="8"/>
    <n v="0"/>
    <n v="907892"/>
    <n v="0"/>
    <n v="444050"/>
    <m/>
    <m/>
    <m/>
    <m/>
    <m/>
    <m/>
    <m/>
    <m/>
    <m/>
    <m/>
    <m/>
    <n v="0"/>
    <n v="0"/>
    <n v="0"/>
    <n v="0"/>
    <n v="0"/>
    <n v="0"/>
    <m/>
    <m/>
    <m/>
    <m/>
    <m/>
    <m/>
    <m/>
    <m/>
    <m/>
    <m/>
  </r>
  <r>
    <x v="0"/>
    <x v="1"/>
    <x v="1"/>
    <x v="8"/>
    <n v="0"/>
    <n v="2731588"/>
    <n v="0"/>
    <n v="344050"/>
    <m/>
    <m/>
    <m/>
    <m/>
    <m/>
    <m/>
    <m/>
    <m/>
    <m/>
    <m/>
    <m/>
    <n v="0"/>
    <n v="0"/>
    <n v="0"/>
    <n v="0"/>
    <n v="0"/>
    <n v="0"/>
    <m/>
    <m/>
    <m/>
    <m/>
    <m/>
    <m/>
    <m/>
    <m/>
    <m/>
    <m/>
  </r>
  <r>
    <x v="0"/>
    <x v="1"/>
    <x v="2"/>
    <x v="8"/>
    <n v="0"/>
    <n v="1486531"/>
    <n v="0"/>
    <n v="0"/>
    <m/>
    <m/>
    <m/>
    <m/>
    <m/>
    <m/>
    <m/>
    <m/>
    <m/>
    <m/>
    <m/>
    <n v="0"/>
    <n v="0"/>
    <n v="0"/>
    <n v="0"/>
    <n v="0"/>
    <n v="0"/>
    <m/>
    <m/>
    <m/>
    <m/>
    <m/>
    <m/>
    <m/>
    <m/>
    <m/>
    <m/>
  </r>
  <r>
    <x v="0"/>
    <x v="0"/>
    <x v="3"/>
    <x v="8"/>
    <n v="0"/>
    <m/>
    <n v="0"/>
    <n v="344050"/>
    <m/>
    <m/>
    <m/>
    <m/>
    <m/>
    <m/>
    <m/>
    <m/>
    <m/>
    <m/>
    <m/>
    <n v="0"/>
    <n v="0"/>
    <n v="0"/>
    <n v="0"/>
    <n v="0"/>
    <n v="0"/>
    <m/>
    <m/>
    <m/>
    <m/>
    <m/>
    <m/>
    <m/>
    <m/>
    <m/>
    <m/>
  </r>
  <r>
    <x v="0"/>
    <x v="0"/>
    <x v="4"/>
    <x v="8"/>
    <n v="0"/>
    <n v="1921776"/>
    <n v="0"/>
    <n v="0"/>
    <m/>
    <m/>
    <m/>
    <m/>
    <m/>
    <m/>
    <m/>
    <m/>
    <m/>
    <m/>
    <m/>
    <n v="0"/>
    <n v="0"/>
    <n v="0"/>
    <n v="0"/>
    <n v="0"/>
    <n v="0"/>
    <m/>
    <m/>
    <m/>
    <m/>
    <m/>
    <m/>
    <m/>
    <m/>
    <m/>
    <m/>
  </r>
  <r>
    <x v="0"/>
    <x v="0"/>
    <x v="5"/>
    <x v="8"/>
    <n v="0"/>
    <n v="2287597"/>
    <n v="0"/>
    <n v="100000"/>
    <m/>
    <m/>
    <m/>
    <m/>
    <m/>
    <m/>
    <m/>
    <m/>
    <m/>
    <m/>
    <m/>
    <n v="0"/>
    <n v="0"/>
    <n v="0"/>
    <n v="0"/>
    <n v="0"/>
    <n v="0"/>
    <m/>
    <m/>
    <m/>
    <m/>
    <m/>
    <m/>
    <m/>
    <m/>
    <m/>
    <m/>
  </r>
  <r>
    <x v="0"/>
    <x v="1"/>
    <x v="6"/>
    <x v="8"/>
    <n v="0"/>
    <n v="363875"/>
    <n v="0"/>
    <n v="344050"/>
    <m/>
    <m/>
    <m/>
    <m/>
    <m/>
    <m/>
    <m/>
    <m/>
    <m/>
    <m/>
    <m/>
    <n v="0"/>
    <n v="0"/>
    <n v="0"/>
    <n v="0"/>
    <n v="0"/>
    <n v="0"/>
    <m/>
    <m/>
    <m/>
    <m/>
    <m/>
    <m/>
    <m/>
    <m/>
    <m/>
    <m/>
  </r>
  <r>
    <x v="0"/>
    <x v="0"/>
    <x v="7"/>
    <x v="8"/>
    <n v="0"/>
    <m/>
    <n v="0"/>
    <n v="0"/>
    <m/>
    <m/>
    <m/>
    <m/>
    <m/>
    <m/>
    <m/>
    <m/>
    <m/>
    <m/>
    <m/>
    <n v="0"/>
    <n v="0"/>
    <n v="0"/>
    <n v="0"/>
    <n v="0"/>
    <n v="0"/>
    <m/>
    <m/>
    <m/>
    <m/>
    <m/>
    <m/>
    <m/>
    <m/>
    <m/>
    <m/>
  </r>
  <r>
    <x v="0"/>
    <x v="0"/>
    <x v="8"/>
    <x v="8"/>
    <n v="0"/>
    <n v="1534990"/>
    <n v="0"/>
    <n v="344050"/>
    <m/>
    <m/>
    <m/>
    <m/>
    <m/>
    <m/>
    <m/>
    <m/>
    <m/>
    <m/>
    <m/>
    <n v="0"/>
    <n v="0"/>
    <n v="0"/>
    <n v="0"/>
    <n v="0"/>
    <n v="0"/>
    <m/>
    <m/>
    <m/>
    <m/>
    <m/>
    <m/>
    <m/>
    <m/>
    <m/>
    <m/>
  </r>
  <r>
    <x v="0"/>
    <x v="1"/>
    <x v="9"/>
    <x v="8"/>
    <n v="0"/>
    <m/>
    <n v="0"/>
    <n v="100000"/>
    <m/>
    <m/>
    <m/>
    <m/>
    <m/>
    <m/>
    <m/>
    <m/>
    <m/>
    <m/>
    <m/>
    <n v="0"/>
    <n v="0"/>
    <n v="0"/>
    <n v="0"/>
    <n v="0"/>
    <n v="0"/>
    <m/>
    <m/>
    <m/>
    <m/>
    <m/>
    <m/>
    <m/>
    <m/>
    <m/>
    <m/>
  </r>
  <r>
    <x v="0"/>
    <x v="1"/>
    <x v="10"/>
    <x v="8"/>
    <n v="0"/>
    <m/>
    <n v="0"/>
    <n v="0"/>
    <m/>
    <m/>
    <m/>
    <m/>
    <m/>
    <m/>
    <m/>
    <m/>
    <m/>
    <m/>
    <m/>
    <n v="0"/>
    <n v="0"/>
    <n v="0"/>
    <n v="0"/>
    <n v="0"/>
    <n v="0"/>
    <m/>
    <m/>
    <m/>
    <m/>
    <m/>
    <m/>
    <m/>
    <m/>
    <m/>
    <m/>
  </r>
  <r>
    <x v="0"/>
    <x v="0"/>
    <x v="11"/>
    <x v="8"/>
    <n v="0"/>
    <n v="1065158"/>
    <n v="0"/>
    <n v="0"/>
    <m/>
    <m/>
    <m/>
    <m/>
    <m/>
    <m/>
    <m/>
    <m/>
    <m/>
    <m/>
    <m/>
    <n v="0"/>
    <n v="0"/>
    <n v="0"/>
    <n v="0"/>
    <n v="0"/>
    <n v="0"/>
    <m/>
    <m/>
    <m/>
    <m/>
    <m/>
    <m/>
    <m/>
    <m/>
    <m/>
    <m/>
  </r>
  <r>
    <x v="0"/>
    <x v="0"/>
    <x v="12"/>
    <x v="8"/>
    <n v="0"/>
    <m/>
    <n v="0"/>
    <n v="0"/>
    <m/>
    <m/>
    <m/>
    <m/>
    <m/>
    <m/>
    <m/>
    <m/>
    <m/>
    <m/>
    <m/>
    <n v="0"/>
    <n v="0"/>
    <n v="0"/>
    <n v="0"/>
    <n v="0"/>
    <n v="0"/>
    <m/>
    <m/>
    <m/>
    <m/>
    <m/>
    <m/>
    <m/>
    <m/>
    <m/>
    <m/>
  </r>
  <r>
    <x v="0"/>
    <x v="0"/>
    <x v="13"/>
    <x v="8"/>
    <n v="0"/>
    <n v="1822019"/>
    <n v="0"/>
    <n v="0"/>
    <m/>
    <m/>
    <m/>
    <m/>
    <m/>
    <m/>
    <m/>
    <m/>
    <m/>
    <m/>
    <m/>
    <n v="0"/>
    <n v="0"/>
    <n v="0"/>
    <n v="0"/>
    <n v="0"/>
    <n v="0"/>
    <m/>
    <m/>
    <m/>
    <m/>
    <m/>
    <m/>
    <m/>
    <m/>
    <m/>
    <m/>
  </r>
  <r>
    <x v="0"/>
    <x v="0"/>
    <x v="14"/>
    <x v="8"/>
    <n v="0"/>
    <n v="1446297"/>
    <n v="0"/>
    <n v="0"/>
    <m/>
    <m/>
    <m/>
    <m/>
    <m/>
    <m/>
    <m/>
    <m/>
    <m/>
    <m/>
    <m/>
    <n v="0"/>
    <n v="0"/>
    <n v="0"/>
    <n v="0"/>
    <n v="0"/>
    <n v="0"/>
    <m/>
    <m/>
    <m/>
    <m/>
    <m/>
    <m/>
    <m/>
    <m/>
    <m/>
    <m/>
  </r>
  <r>
    <x v="0"/>
    <x v="0"/>
    <x v="15"/>
    <x v="8"/>
    <n v="0"/>
    <n v="1732521"/>
    <n v="0"/>
    <n v="100000"/>
    <m/>
    <m/>
    <m/>
    <m/>
    <m/>
    <m/>
    <m/>
    <m/>
    <m/>
    <m/>
    <m/>
    <n v="0"/>
    <n v="0"/>
    <n v="0"/>
    <n v="0"/>
    <n v="0"/>
    <n v="0"/>
    <m/>
    <m/>
    <m/>
    <m/>
    <m/>
    <m/>
    <m/>
    <m/>
    <m/>
    <m/>
  </r>
  <r>
    <x v="0"/>
    <x v="1"/>
    <x v="16"/>
    <x v="8"/>
    <n v="0"/>
    <m/>
    <n v="0"/>
    <n v="0"/>
    <m/>
    <m/>
    <m/>
    <m/>
    <m/>
    <m/>
    <m/>
    <m/>
    <m/>
    <m/>
    <m/>
    <n v="0"/>
    <n v="0"/>
    <n v="0"/>
    <n v="0"/>
    <n v="0"/>
    <n v="0"/>
    <m/>
    <m/>
    <m/>
    <m/>
    <m/>
    <m/>
    <m/>
    <m/>
    <m/>
    <m/>
  </r>
  <r>
    <x v="0"/>
    <x v="0"/>
    <x v="0"/>
    <x v="9"/>
    <n v="1102500"/>
    <s v="-"/>
    <s v="-"/>
    <n v="0"/>
    <m/>
    <m/>
    <m/>
    <m/>
    <m/>
    <m/>
    <m/>
    <m/>
    <m/>
    <m/>
    <m/>
    <n v="0"/>
    <n v="0"/>
    <n v="0"/>
    <n v="0"/>
    <n v="0"/>
    <n v="0"/>
    <m/>
    <m/>
    <m/>
    <m/>
    <m/>
    <m/>
    <m/>
    <m/>
    <m/>
    <m/>
  </r>
  <r>
    <x v="0"/>
    <x v="1"/>
    <x v="1"/>
    <x v="9"/>
    <n v="2600412"/>
    <s v="-"/>
    <s v="-"/>
    <n v="0"/>
    <m/>
    <m/>
    <m/>
    <m/>
    <m/>
    <m/>
    <m/>
    <m/>
    <m/>
    <m/>
    <m/>
    <n v="0"/>
    <n v="0"/>
    <n v="0"/>
    <n v="0"/>
    <n v="0"/>
    <n v="0"/>
    <m/>
    <m/>
    <m/>
    <m/>
    <m/>
    <m/>
    <m/>
    <m/>
    <m/>
    <m/>
  </r>
  <r>
    <x v="0"/>
    <x v="1"/>
    <x v="2"/>
    <x v="9"/>
    <n v="7952207"/>
    <n v="14645132"/>
    <n v="3825000"/>
    <n v="0"/>
    <m/>
    <m/>
    <m/>
    <m/>
    <m/>
    <m/>
    <m/>
    <m/>
    <m/>
    <m/>
    <m/>
    <n v="0"/>
    <n v="0"/>
    <n v="0"/>
    <n v="0"/>
    <n v="0"/>
    <n v="0"/>
    <m/>
    <m/>
    <m/>
    <m/>
    <m/>
    <m/>
    <m/>
    <m/>
    <m/>
    <m/>
  </r>
  <r>
    <x v="0"/>
    <x v="0"/>
    <x v="3"/>
    <x v="9"/>
    <n v="5819251"/>
    <s v="-"/>
    <s v="-"/>
    <n v="0"/>
    <m/>
    <m/>
    <m/>
    <m/>
    <m/>
    <m/>
    <m/>
    <m/>
    <m/>
    <m/>
    <m/>
    <n v="0"/>
    <n v="0"/>
    <n v="0"/>
    <n v="0"/>
    <n v="0"/>
    <n v="0"/>
    <m/>
    <m/>
    <m/>
    <m/>
    <m/>
    <m/>
    <m/>
    <m/>
    <m/>
    <m/>
  </r>
  <r>
    <x v="0"/>
    <x v="0"/>
    <x v="4"/>
    <x v="9"/>
    <n v="10567707"/>
    <s v="-"/>
    <s v="-"/>
    <n v="0"/>
    <m/>
    <m/>
    <m/>
    <m/>
    <m/>
    <m/>
    <m/>
    <m/>
    <m/>
    <m/>
    <m/>
    <n v="0"/>
    <n v="0"/>
    <n v="0"/>
    <n v="0"/>
    <n v="0"/>
    <n v="0"/>
    <m/>
    <m/>
    <m/>
    <m/>
    <m/>
    <m/>
    <m/>
    <m/>
    <m/>
    <m/>
  </r>
  <r>
    <x v="0"/>
    <x v="0"/>
    <x v="5"/>
    <x v="9"/>
    <n v="9191910"/>
    <s v="-"/>
    <s v="-"/>
    <n v="0"/>
    <m/>
    <m/>
    <m/>
    <m/>
    <m/>
    <m/>
    <m/>
    <m/>
    <m/>
    <m/>
    <m/>
    <n v="0"/>
    <n v="0"/>
    <n v="0"/>
    <n v="0"/>
    <n v="0"/>
    <n v="0"/>
    <m/>
    <m/>
    <m/>
    <m/>
    <m/>
    <m/>
    <m/>
    <m/>
    <m/>
    <m/>
  </r>
  <r>
    <x v="0"/>
    <x v="1"/>
    <x v="6"/>
    <x v="9"/>
    <n v="6466141"/>
    <s v="-"/>
    <s v="-"/>
    <n v="0"/>
    <m/>
    <m/>
    <m/>
    <m/>
    <m/>
    <m/>
    <m/>
    <m/>
    <m/>
    <m/>
    <m/>
    <n v="0"/>
    <n v="0"/>
    <n v="0"/>
    <n v="0"/>
    <n v="0"/>
    <n v="0"/>
    <m/>
    <m/>
    <m/>
    <m/>
    <m/>
    <m/>
    <m/>
    <m/>
    <m/>
    <m/>
  </r>
  <r>
    <x v="0"/>
    <x v="0"/>
    <x v="7"/>
    <x v="9"/>
    <n v="4090637"/>
    <s v="-"/>
    <s v="-"/>
    <n v="0"/>
    <m/>
    <m/>
    <m/>
    <m/>
    <m/>
    <m/>
    <m/>
    <m/>
    <m/>
    <m/>
    <m/>
    <n v="0"/>
    <n v="0"/>
    <n v="0"/>
    <n v="0"/>
    <n v="0"/>
    <n v="0"/>
    <m/>
    <m/>
    <m/>
    <m/>
    <m/>
    <m/>
    <m/>
    <m/>
    <m/>
    <m/>
  </r>
  <r>
    <x v="0"/>
    <x v="0"/>
    <x v="8"/>
    <x v="9"/>
    <n v="5107041"/>
    <s v="-"/>
    <s v="-"/>
    <n v="0"/>
    <m/>
    <m/>
    <m/>
    <m/>
    <m/>
    <m/>
    <m/>
    <m/>
    <m/>
    <m/>
    <m/>
    <n v="0"/>
    <n v="0"/>
    <n v="0"/>
    <n v="0"/>
    <n v="0"/>
    <n v="0"/>
    <m/>
    <m/>
    <m/>
    <m/>
    <m/>
    <m/>
    <m/>
    <m/>
    <m/>
    <m/>
  </r>
  <r>
    <x v="0"/>
    <x v="1"/>
    <x v="9"/>
    <x v="9"/>
    <n v="3704595"/>
    <s v="-"/>
    <s v="-"/>
    <n v="0"/>
    <m/>
    <m/>
    <m/>
    <m/>
    <m/>
    <m/>
    <m/>
    <m/>
    <m/>
    <m/>
    <m/>
    <n v="0"/>
    <n v="0"/>
    <n v="0"/>
    <n v="0"/>
    <n v="0"/>
    <n v="0"/>
    <m/>
    <m/>
    <m/>
    <m/>
    <m/>
    <m/>
    <m/>
    <m/>
    <m/>
    <m/>
  </r>
  <r>
    <x v="0"/>
    <x v="1"/>
    <x v="10"/>
    <x v="9"/>
    <n v="8904338"/>
    <n v="5435900"/>
    <n v="860827"/>
    <n v="0"/>
    <m/>
    <m/>
    <m/>
    <m/>
    <m/>
    <m/>
    <m/>
    <m/>
    <m/>
    <m/>
    <m/>
    <n v="0"/>
    <n v="0"/>
    <n v="0"/>
    <n v="0"/>
    <n v="0"/>
    <n v="0"/>
    <m/>
    <m/>
    <m/>
    <m/>
    <m/>
    <m/>
    <m/>
    <m/>
    <m/>
    <m/>
  </r>
  <r>
    <x v="0"/>
    <x v="0"/>
    <x v="11"/>
    <x v="9"/>
    <n v="6766653"/>
    <n v="3990000"/>
    <n v="2327440"/>
    <n v="0"/>
    <m/>
    <m/>
    <m/>
    <m/>
    <m/>
    <m/>
    <m/>
    <m/>
    <m/>
    <m/>
    <m/>
    <n v="0"/>
    <n v="0"/>
    <n v="0"/>
    <n v="0"/>
    <n v="0"/>
    <n v="0"/>
    <m/>
    <m/>
    <m/>
    <m/>
    <m/>
    <m/>
    <m/>
    <m/>
    <m/>
    <m/>
  </r>
  <r>
    <x v="0"/>
    <x v="0"/>
    <x v="12"/>
    <x v="9"/>
    <n v="1837500"/>
    <s v="-"/>
    <n v="1648973"/>
    <n v="0"/>
    <m/>
    <m/>
    <m/>
    <m/>
    <m/>
    <m/>
    <m/>
    <m/>
    <m/>
    <m/>
    <m/>
    <n v="0"/>
    <n v="0"/>
    <n v="0"/>
    <n v="0"/>
    <n v="0"/>
    <n v="0"/>
    <m/>
    <m/>
    <m/>
    <m/>
    <m/>
    <m/>
    <m/>
    <m/>
    <m/>
    <m/>
  </r>
  <r>
    <x v="0"/>
    <x v="0"/>
    <x v="13"/>
    <x v="9"/>
    <n v="2519964"/>
    <s v="-"/>
    <s v="-"/>
    <n v="0"/>
    <m/>
    <m/>
    <m/>
    <m/>
    <m/>
    <m/>
    <m/>
    <m/>
    <m/>
    <m/>
    <m/>
    <n v="0"/>
    <n v="0"/>
    <n v="0"/>
    <n v="0"/>
    <n v="0"/>
    <n v="0"/>
    <m/>
    <m/>
    <m/>
    <m/>
    <m/>
    <m/>
    <m/>
    <m/>
    <m/>
    <m/>
  </r>
  <r>
    <x v="0"/>
    <x v="0"/>
    <x v="14"/>
    <x v="9"/>
    <n v="6299214"/>
    <s v="-"/>
    <s v="-"/>
    <n v="0"/>
    <m/>
    <m/>
    <m/>
    <m/>
    <m/>
    <m/>
    <m/>
    <m/>
    <m/>
    <m/>
    <m/>
    <n v="0"/>
    <n v="0"/>
    <n v="0"/>
    <n v="0"/>
    <n v="0"/>
    <n v="0"/>
    <m/>
    <m/>
    <m/>
    <m/>
    <m/>
    <m/>
    <m/>
    <m/>
    <m/>
    <m/>
  </r>
  <r>
    <x v="0"/>
    <x v="0"/>
    <x v="15"/>
    <x v="9"/>
    <n v="7797179"/>
    <s v="-"/>
    <s v="-"/>
    <n v="0"/>
    <m/>
    <m/>
    <m/>
    <m/>
    <m/>
    <m/>
    <m/>
    <m/>
    <m/>
    <m/>
    <m/>
    <n v="0"/>
    <n v="0"/>
    <n v="0"/>
    <n v="0"/>
    <n v="0"/>
    <n v="0"/>
    <m/>
    <m/>
    <m/>
    <m/>
    <m/>
    <m/>
    <m/>
    <m/>
    <m/>
    <m/>
  </r>
  <r>
    <x v="0"/>
    <x v="1"/>
    <x v="16"/>
    <x v="9"/>
    <s v="-"/>
    <n v="9054652"/>
    <s v="-"/>
    <n v="0"/>
    <m/>
    <m/>
    <m/>
    <m/>
    <m/>
    <m/>
    <m/>
    <m/>
    <m/>
    <m/>
    <m/>
    <n v="0"/>
    <n v="0"/>
    <n v="0"/>
    <n v="0"/>
    <n v="0"/>
    <n v="0"/>
    <m/>
    <m/>
    <m/>
    <m/>
    <m/>
    <m/>
    <m/>
    <m/>
    <m/>
    <m/>
  </r>
  <r>
    <x v="0"/>
    <x v="0"/>
    <x v="0"/>
    <x v="10"/>
    <s v="-"/>
    <n v="0"/>
    <n v="0"/>
    <n v="0"/>
    <m/>
    <m/>
    <m/>
    <m/>
    <m/>
    <m/>
    <m/>
    <m/>
    <m/>
    <m/>
    <m/>
    <n v="0"/>
    <n v="0"/>
    <n v="0"/>
    <n v="0"/>
    <n v="0"/>
    <n v="0"/>
    <m/>
    <m/>
    <m/>
    <m/>
    <m/>
    <m/>
    <m/>
    <m/>
    <m/>
    <m/>
  </r>
  <r>
    <x v="0"/>
    <x v="1"/>
    <x v="1"/>
    <x v="10"/>
    <n v="0"/>
    <n v="0"/>
    <n v="0"/>
    <n v="0"/>
    <m/>
    <m/>
    <m/>
    <m/>
    <m/>
    <m/>
    <m/>
    <m/>
    <m/>
    <m/>
    <m/>
    <n v="0"/>
    <n v="0"/>
    <n v="0"/>
    <n v="0"/>
    <n v="0"/>
    <n v="0"/>
    <m/>
    <m/>
    <m/>
    <m/>
    <m/>
    <m/>
    <m/>
    <m/>
    <m/>
    <m/>
  </r>
  <r>
    <x v="0"/>
    <x v="1"/>
    <x v="2"/>
    <x v="10"/>
    <n v="0"/>
    <n v="0"/>
    <n v="0"/>
    <n v="0"/>
    <m/>
    <m/>
    <m/>
    <m/>
    <m/>
    <m/>
    <m/>
    <m/>
    <m/>
    <m/>
    <m/>
    <n v="0"/>
    <n v="0"/>
    <n v="0"/>
    <n v="0"/>
    <n v="0"/>
    <n v="0"/>
    <m/>
    <m/>
    <m/>
    <m/>
    <m/>
    <m/>
    <m/>
    <m/>
    <m/>
    <m/>
  </r>
  <r>
    <x v="0"/>
    <x v="0"/>
    <x v="3"/>
    <x v="10"/>
    <n v="0"/>
    <n v="0"/>
    <n v="0"/>
    <n v="0"/>
    <m/>
    <m/>
    <m/>
    <m/>
    <m/>
    <m/>
    <m/>
    <m/>
    <m/>
    <m/>
    <m/>
    <n v="0"/>
    <n v="0"/>
    <n v="0"/>
    <n v="0"/>
    <n v="0"/>
    <n v="0"/>
    <m/>
    <m/>
    <m/>
    <m/>
    <m/>
    <m/>
    <m/>
    <m/>
    <m/>
    <m/>
  </r>
  <r>
    <x v="0"/>
    <x v="0"/>
    <x v="4"/>
    <x v="10"/>
    <n v="0"/>
    <n v="0"/>
    <n v="0"/>
    <n v="0"/>
    <m/>
    <m/>
    <m/>
    <m/>
    <m/>
    <m/>
    <m/>
    <m/>
    <m/>
    <m/>
    <m/>
    <n v="0"/>
    <n v="0"/>
    <n v="0"/>
    <n v="0"/>
    <n v="0"/>
    <n v="0"/>
    <m/>
    <m/>
    <m/>
    <m/>
    <m/>
    <m/>
    <m/>
    <m/>
    <m/>
    <m/>
  </r>
  <r>
    <x v="0"/>
    <x v="0"/>
    <x v="5"/>
    <x v="10"/>
    <n v="0"/>
    <n v="0"/>
    <n v="0"/>
    <n v="0"/>
    <m/>
    <m/>
    <m/>
    <m/>
    <m/>
    <m/>
    <m/>
    <m/>
    <m/>
    <m/>
    <m/>
    <n v="0"/>
    <n v="0"/>
    <n v="0"/>
    <n v="0"/>
    <n v="0"/>
    <n v="0"/>
    <m/>
    <m/>
    <m/>
    <m/>
    <m/>
    <m/>
    <m/>
    <m/>
    <m/>
    <m/>
  </r>
  <r>
    <x v="0"/>
    <x v="1"/>
    <x v="6"/>
    <x v="10"/>
    <n v="0"/>
    <n v="0"/>
    <n v="0"/>
    <n v="600000"/>
    <m/>
    <m/>
    <m/>
    <m/>
    <m/>
    <m/>
    <m/>
    <m/>
    <m/>
    <m/>
    <m/>
    <n v="0"/>
    <n v="0"/>
    <n v="0"/>
    <n v="0"/>
    <n v="0"/>
    <n v="0"/>
    <m/>
    <m/>
    <m/>
    <m/>
    <m/>
    <m/>
    <m/>
    <m/>
    <m/>
    <m/>
  </r>
  <r>
    <x v="0"/>
    <x v="0"/>
    <x v="7"/>
    <x v="10"/>
    <n v="0"/>
    <n v="0"/>
    <n v="0"/>
    <n v="0"/>
    <m/>
    <m/>
    <m/>
    <m/>
    <m/>
    <m/>
    <m/>
    <m/>
    <m/>
    <m/>
    <m/>
    <n v="0"/>
    <n v="0"/>
    <n v="0"/>
    <n v="0"/>
    <n v="0"/>
    <n v="0"/>
    <m/>
    <m/>
    <m/>
    <m/>
    <m/>
    <m/>
    <m/>
    <m/>
    <m/>
    <m/>
  </r>
  <r>
    <x v="0"/>
    <x v="0"/>
    <x v="8"/>
    <x v="10"/>
    <n v="0"/>
    <n v="0"/>
    <n v="0"/>
    <n v="0"/>
    <m/>
    <m/>
    <m/>
    <m/>
    <m/>
    <m/>
    <m/>
    <m/>
    <m/>
    <m/>
    <m/>
    <n v="0"/>
    <n v="0"/>
    <n v="0"/>
    <n v="0"/>
    <n v="0"/>
    <n v="0"/>
    <m/>
    <m/>
    <m/>
    <m/>
    <m/>
    <m/>
    <m/>
    <m/>
    <m/>
    <m/>
  </r>
  <r>
    <x v="0"/>
    <x v="1"/>
    <x v="9"/>
    <x v="10"/>
    <n v="0"/>
    <n v="0"/>
    <n v="0"/>
    <n v="0"/>
    <m/>
    <m/>
    <m/>
    <m/>
    <m/>
    <m/>
    <m/>
    <m/>
    <m/>
    <m/>
    <m/>
    <n v="0"/>
    <n v="0"/>
    <n v="0"/>
    <n v="0"/>
    <n v="0"/>
    <n v="0"/>
    <m/>
    <m/>
    <m/>
    <m/>
    <m/>
    <m/>
    <m/>
    <m/>
    <m/>
    <m/>
  </r>
  <r>
    <x v="0"/>
    <x v="1"/>
    <x v="10"/>
    <x v="10"/>
    <n v="0"/>
    <n v="0"/>
    <n v="0"/>
    <n v="0"/>
    <m/>
    <m/>
    <m/>
    <m/>
    <m/>
    <m/>
    <m/>
    <m/>
    <m/>
    <m/>
    <m/>
    <n v="0"/>
    <n v="0"/>
    <n v="0"/>
    <n v="0"/>
    <n v="0"/>
    <n v="0"/>
    <m/>
    <m/>
    <m/>
    <m/>
    <m/>
    <m/>
    <m/>
    <m/>
    <m/>
    <m/>
  </r>
  <r>
    <x v="0"/>
    <x v="0"/>
    <x v="11"/>
    <x v="10"/>
    <n v="0"/>
    <n v="0"/>
    <n v="0"/>
    <n v="0"/>
    <m/>
    <m/>
    <m/>
    <m/>
    <m/>
    <m/>
    <m/>
    <m/>
    <m/>
    <m/>
    <m/>
    <n v="0"/>
    <n v="0"/>
    <n v="0"/>
    <n v="0"/>
    <n v="0"/>
    <n v="0"/>
    <m/>
    <m/>
    <m/>
    <m/>
    <m/>
    <m/>
    <m/>
    <m/>
    <m/>
    <m/>
  </r>
  <r>
    <x v="0"/>
    <x v="0"/>
    <x v="12"/>
    <x v="10"/>
    <n v="0"/>
    <n v="0"/>
    <n v="0"/>
    <n v="0"/>
    <m/>
    <m/>
    <m/>
    <m/>
    <m/>
    <m/>
    <m/>
    <m/>
    <m/>
    <m/>
    <m/>
    <n v="0"/>
    <n v="0"/>
    <n v="0"/>
    <n v="0"/>
    <n v="0"/>
    <n v="0"/>
    <m/>
    <m/>
    <m/>
    <m/>
    <m/>
    <m/>
    <m/>
    <m/>
    <m/>
    <m/>
  </r>
  <r>
    <x v="0"/>
    <x v="0"/>
    <x v="13"/>
    <x v="10"/>
    <n v="0"/>
    <n v="0"/>
    <n v="0"/>
    <n v="0"/>
    <m/>
    <m/>
    <m/>
    <m/>
    <m/>
    <m/>
    <m/>
    <m/>
    <m/>
    <m/>
    <m/>
    <n v="0"/>
    <n v="0"/>
    <n v="0"/>
    <n v="0"/>
    <n v="0"/>
    <n v="0"/>
    <m/>
    <m/>
    <m/>
    <m/>
    <m/>
    <m/>
    <m/>
    <m/>
    <m/>
    <m/>
  </r>
  <r>
    <x v="0"/>
    <x v="0"/>
    <x v="14"/>
    <x v="10"/>
    <n v="0"/>
    <n v="0"/>
    <n v="0"/>
    <n v="0"/>
    <m/>
    <m/>
    <m/>
    <m/>
    <m/>
    <m/>
    <m/>
    <m/>
    <m/>
    <m/>
    <m/>
    <n v="0"/>
    <n v="0"/>
    <n v="0"/>
    <n v="0"/>
    <n v="0"/>
    <n v="0"/>
    <m/>
    <m/>
    <m/>
    <m/>
    <m/>
    <m/>
    <m/>
    <m/>
    <m/>
    <m/>
  </r>
  <r>
    <x v="0"/>
    <x v="0"/>
    <x v="15"/>
    <x v="10"/>
    <n v="0"/>
    <n v="0"/>
    <n v="0"/>
    <n v="0"/>
    <m/>
    <m/>
    <m/>
    <m/>
    <m/>
    <m/>
    <m/>
    <m/>
    <m/>
    <m/>
    <m/>
    <n v="0"/>
    <n v="0"/>
    <n v="0"/>
    <n v="0"/>
    <n v="0"/>
    <n v="0"/>
    <m/>
    <m/>
    <m/>
    <m/>
    <m/>
    <m/>
    <m/>
    <m/>
    <m/>
    <m/>
  </r>
  <r>
    <x v="0"/>
    <x v="1"/>
    <x v="16"/>
    <x v="10"/>
    <n v="0"/>
    <n v="0"/>
    <n v="0"/>
    <n v="0"/>
    <m/>
    <m/>
    <m/>
    <m/>
    <m/>
    <m/>
    <m/>
    <m/>
    <m/>
    <m/>
    <m/>
    <n v="0"/>
    <n v="0"/>
    <n v="0"/>
    <n v="0"/>
    <n v="0"/>
    <n v="0"/>
    <m/>
    <m/>
    <m/>
    <m/>
    <m/>
    <m/>
    <m/>
    <m/>
    <m/>
    <m/>
  </r>
  <r>
    <x v="1"/>
    <x v="0"/>
    <x v="0"/>
    <x v="0"/>
    <n v="0"/>
    <n v="0"/>
    <n v="0"/>
    <n v="1390905"/>
    <n v="661747220"/>
    <n v="16150591"/>
    <n v="302858256"/>
    <n v="10770989"/>
    <n v="69157719"/>
    <n v="40300092"/>
    <n v="265022900"/>
    <n v="1749360"/>
    <n v="1128319"/>
    <n v="1687187"/>
    <s v="67.58"/>
    <n v="0"/>
    <n v="0"/>
    <n v="0"/>
    <n v="0"/>
    <n v="0"/>
    <n v="0"/>
    <n v="68.400000000000006"/>
    <n v="16.46"/>
    <m/>
    <m/>
    <m/>
    <m/>
    <m/>
    <m/>
    <m/>
    <n v="28790"/>
  </r>
  <r>
    <x v="1"/>
    <x v="1"/>
    <x v="1"/>
    <x v="0"/>
    <n v="0"/>
    <n v="0"/>
    <n v="0"/>
    <n v="2073068"/>
    <n v="385089459"/>
    <n v="53704586"/>
    <n v="233515285"/>
    <n v="18017965"/>
    <n v="579365245"/>
    <n v="412184004"/>
    <n v="64219622"/>
    <n v="3434329"/>
    <n v="1128319"/>
    <n v="466634"/>
    <s v="68.10"/>
    <n v="0"/>
    <n v="0"/>
    <n v="0"/>
    <n v="0"/>
    <n v="0"/>
    <n v="0"/>
    <n v="105.23"/>
    <n v="15.84"/>
    <m/>
    <m/>
    <m/>
    <m/>
    <m/>
    <m/>
    <m/>
    <n v="15430"/>
  </r>
  <r>
    <x v="1"/>
    <x v="1"/>
    <x v="2"/>
    <x v="0"/>
    <n v="0"/>
    <n v="0"/>
    <n v="0"/>
    <n v="2102612"/>
    <n v="606181929"/>
    <n v="52341267"/>
    <n v="189366612"/>
    <n v="7161761"/>
    <n v="168379817"/>
    <n v="66647905"/>
    <n v="35137069"/>
    <n v="1852593"/>
    <n v="1128319"/>
    <n v="466634"/>
    <s v="67.01"/>
    <n v="0"/>
    <n v="0"/>
    <n v="0"/>
    <n v="0"/>
    <n v="0"/>
    <n v="0"/>
    <n v="57.46"/>
    <n v="13.89"/>
    <m/>
    <m/>
    <m/>
    <m/>
    <m/>
    <m/>
    <m/>
    <n v="15430"/>
  </r>
  <r>
    <x v="1"/>
    <x v="0"/>
    <x v="3"/>
    <x v="0"/>
    <n v="0"/>
    <n v="0"/>
    <n v="0"/>
    <n v="1596565"/>
    <n v="626516555"/>
    <n v="7519190"/>
    <n v="236322582"/>
    <n v="29899041"/>
    <n v="383538618"/>
    <n v="37260239"/>
    <n v="305914244"/>
    <n v="2368757"/>
    <n v="1128319"/>
    <n v="5317837"/>
    <s v="68.86"/>
    <n v="0"/>
    <n v="0"/>
    <n v="0"/>
    <n v="0"/>
    <n v="0"/>
    <n v="0"/>
    <n v="80.400000000000006"/>
    <n v="12.32"/>
    <m/>
    <m/>
    <m/>
    <m/>
    <m/>
    <m/>
    <m/>
    <n v="15430"/>
  </r>
  <r>
    <x v="1"/>
    <x v="0"/>
    <x v="4"/>
    <x v="0"/>
    <n v="0"/>
    <n v="0"/>
    <n v="0"/>
    <n v="1830099"/>
    <n v="998456096"/>
    <m/>
    <n v="297664289"/>
    <n v="11269224"/>
    <n v="34102767"/>
    <n v="30010980"/>
    <n v="33575302"/>
    <n v="13155026"/>
    <n v="1128319"/>
    <n v="466634"/>
    <s v="67.17"/>
    <n v="0"/>
    <n v="0"/>
    <n v="0"/>
    <n v="0"/>
    <n v="0"/>
    <n v="0"/>
    <n v="124.78"/>
    <n v="14.68"/>
    <m/>
    <m/>
    <m/>
    <m/>
    <m/>
    <m/>
    <m/>
    <n v="15430"/>
  </r>
  <r>
    <x v="1"/>
    <x v="0"/>
    <x v="5"/>
    <x v="0"/>
    <n v="0"/>
    <n v="0"/>
    <n v="0"/>
    <n v="1248254"/>
    <n v="609604288"/>
    <n v="14515922"/>
    <n v="138048798"/>
    <n v="9376506"/>
    <n v="59488105"/>
    <n v="35738123"/>
    <n v="36152518"/>
    <n v="1646127"/>
    <n v="1128319"/>
    <n v="466634"/>
    <s v="69.60"/>
    <n v="0"/>
    <n v="0"/>
    <n v="0"/>
    <n v="0"/>
    <n v="0"/>
    <n v="0"/>
    <n v="47.5"/>
    <n v="12.62"/>
    <m/>
    <m/>
    <m/>
    <m/>
    <m/>
    <m/>
    <m/>
    <n v="15430"/>
  </r>
  <r>
    <x v="1"/>
    <x v="1"/>
    <x v="6"/>
    <x v="0"/>
    <n v="0"/>
    <n v="0"/>
    <n v="0"/>
    <n v="3042312"/>
    <n v="1247690325"/>
    <n v="8153205"/>
    <m/>
    <n v="91954035"/>
    <n v="5470247"/>
    <n v="30010980"/>
    <n v="33047513"/>
    <n v="1164374"/>
    <n v="1128319"/>
    <n v="466634"/>
    <s v="78.72"/>
    <n v="0"/>
    <n v="0"/>
    <n v="0"/>
    <n v="0"/>
    <n v="0"/>
    <n v="0"/>
    <n v="194.12"/>
    <n v="11.34"/>
    <m/>
    <m/>
    <m/>
    <m/>
    <m/>
    <m/>
    <m/>
    <n v="15430"/>
  </r>
  <r>
    <x v="1"/>
    <x v="0"/>
    <x v="7"/>
    <x v="0"/>
    <n v="0"/>
    <n v="0"/>
    <n v="0"/>
    <n v="967563"/>
    <n v="405351139"/>
    <n v="28549395"/>
    <m/>
    <n v="13806399"/>
    <n v="81896460"/>
    <n v="31192363"/>
    <n v="33421029"/>
    <n v="1164374"/>
    <n v="1128319"/>
    <n v="466634"/>
    <s v="74.67"/>
    <n v="0"/>
    <n v="0"/>
    <n v="0"/>
    <n v="0"/>
    <n v="0"/>
    <n v="0"/>
    <n v="23.6"/>
    <n v="12.2"/>
    <m/>
    <m/>
    <m/>
    <m/>
    <m/>
    <m/>
    <m/>
    <n v="15430"/>
  </r>
  <r>
    <x v="1"/>
    <x v="0"/>
    <x v="8"/>
    <x v="0"/>
    <n v="0"/>
    <n v="0"/>
    <n v="0"/>
    <n v="762731"/>
    <n v="377775249"/>
    <n v="12314768"/>
    <m/>
    <n v="5962953"/>
    <n v="4315039"/>
    <n v="30010980"/>
    <n v="33047513"/>
    <n v="1164374"/>
    <n v="1128319"/>
    <n v="1380041"/>
    <s v="68.68"/>
    <n v="0"/>
    <n v="0"/>
    <n v="0"/>
    <n v="0"/>
    <n v="0"/>
    <n v="0"/>
    <n v="13.27"/>
    <n v="9.4"/>
    <m/>
    <m/>
    <m/>
    <m/>
    <m/>
    <m/>
    <m/>
    <n v="15430"/>
  </r>
  <r>
    <x v="1"/>
    <x v="1"/>
    <x v="9"/>
    <x v="0"/>
    <n v="0"/>
    <n v="0"/>
    <n v="0"/>
    <n v="1021601"/>
    <n v="456420348"/>
    <n v="24434975"/>
    <n v="22642570"/>
    <n v="9580288"/>
    <n v="3745751"/>
    <n v="30010980"/>
    <n v="33047513"/>
    <n v="1164374"/>
    <n v="1128319"/>
    <n v="466634"/>
    <s v="74.89"/>
    <n v="0"/>
    <n v="0"/>
    <n v="0"/>
    <n v="0"/>
    <n v="0"/>
    <n v="0"/>
    <n v="31.61"/>
    <n v="13.23"/>
    <m/>
    <m/>
    <m/>
    <m/>
    <m/>
    <m/>
    <m/>
    <n v="15430"/>
  </r>
  <r>
    <x v="1"/>
    <x v="1"/>
    <x v="10"/>
    <x v="0"/>
    <n v="0"/>
    <n v="0"/>
    <n v="0"/>
    <n v="2225617"/>
    <n v="902904834"/>
    <n v="27300175"/>
    <n v="297673965"/>
    <n v="10523012"/>
    <n v="52398473"/>
    <n v="31300136"/>
    <n v="36575968"/>
    <n v="1590529"/>
    <n v="1128319"/>
    <n v="466634"/>
    <s v="67.13"/>
    <n v="0"/>
    <n v="0"/>
    <n v="0"/>
    <n v="0"/>
    <n v="0"/>
    <n v="0"/>
    <n v="94.08"/>
    <n v="10.75"/>
    <m/>
    <m/>
    <m/>
    <m/>
    <m/>
    <m/>
    <m/>
    <n v="15430"/>
  </r>
  <r>
    <x v="1"/>
    <x v="0"/>
    <x v="11"/>
    <x v="0"/>
    <n v="0"/>
    <n v="0"/>
    <n v="0"/>
    <n v="1597832"/>
    <n v="598745241"/>
    <n v="34874186"/>
    <n v="202142617"/>
    <n v="7747538"/>
    <n v="52972671"/>
    <n v="30559425"/>
    <n v="33351353"/>
    <n v="1164374"/>
    <n v="1128319"/>
    <n v="466634"/>
    <s v="67.17"/>
    <n v="0"/>
    <n v="0"/>
    <n v="0"/>
    <n v="0"/>
    <n v="0"/>
    <n v="0"/>
    <n v="60.5"/>
    <n v="13.82"/>
    <m/>
    <m/>
    <m/>
    <m/>
    <m/>
    <m/>
    <m/>
    <n v="15430"/>
  </r>
  <r>
    <x v="1"/>
    <x v="0"/>
    <x v="12"/>
    <x v="0"/>
    <n v="0"/>
    <n v="0"/>
    <n v="0"/>
    <n v="1936125"/>
    <n v="767802353"/>
    <n v="9656904"/>
    <n v="245911654"/>
    <n v="7522920"/>
    <n v="7026247"/>
    <n v="30010980"/>
    <n v="33911225"/>
    <n v="1333904"/>
    <n v="1128319"/>
    <n v="466634"/>
    <s v="69.58"/>
    <n v="0"/>
    <n v="0"/>
    <n v="0"/>
    <n v="0"/>
    <n v="0"/>
    <n v="0"/>
    <n v="72.89"/>
    <n v="10.6"/>
    <m/>
    <m/>
    <m/>
    <m/>
    <m/>
    <m/>
    <m/>
    <n v="50204"/>
  </r>
  <r>
    <x v="1"/>
    <x v="0"/>
    <x v="13"/>
    <x v="0"/>
    <n v="0"/>
    <n v="0"/>
    <n v="0"/>
    <n v="1351035"/>
    <n v="600019342"/>
    <n v="11630614"/>
    <n v="216431698"/>
    <n v="6150855"/>
    <n v="5497141"/>
    <n v="30010980"/>
    <n v="33600819"/>
    <n v="1164374"/>
    <n v="1128319"/>
    <n v="480979"/>
    <s v="65.34"/>
    <n v="0"/>
    <n v="0"/>
    <n v="0"/>
    <n v="0"/>
    <n v="0"/>
    <n v="0"/>
    <n v="41.23"/>
    <n v="11.12"/>
    <m/>
    <m/>
    <m/>
    <m/>
    <m/>
    <m/>
    <m/>
    <n v="281049"/>
  </r>
  <r>
    <x v="1"/>
    <x v="0"/>
    <x v="14"/>
    <x v="0"/>
    <n v="0"/>
    <n v="0"/>
    <n v="0"/>
    <n v="1197209"/>
    <n v="410742504"/>
    <m/>
    <n v="130724870"/>
    <n v="6019769"/>
    <n v="4712209"/>
    <n v="30010980"/>
    <n v="33125427"/>
    <n v="1164374"/>
    <n v="1128319"/>
    <n v="466634"/>
    <s v="65.39"/>
    <n v="0"/>
    <n v="0"/>
    <n v="0"/>
    <n v="0"/>
    <n v="0"/>
    <n v="0"/>
    <n v="34.11"/>
    <n v="13.35"/>
    <m/>
    <m/>
    <m/>
    <m/>
    <m/>
    <m/>
    <m/>
    <n v="15430"/>
  </r>
  <r>
    <x v="1"/>
    <x v="0"/>
    <x v="15"/>
    <x v="0"/>
    <n v="0"/>
    <n v="0"/>
    <n v="0"/>
    <n v="1422625"/>
    <n v="300703557"/>
    <n v="32831516"/>
    <n v="77931206"/>
    <n v="7754055"/>
    <n v="362972012"/>
    <n v="33057714"/>
    <n v="33888450"/>
    <n v="1788821"/>
    <n v="1128319"/>
    <n v="466634"/>
    <s v="64.88"/>
    <n v="0"/>
    <n v="0"/>
    <n v="0"/>
    <n v="0"/>
    <n v="0"/>
    <n v="0"/>
    <n v="25.1"/>
    <n v="12.91"/>
    <m/>
    <m/>
    <m/>
    <m/>
    <m/>
    <m/>
    <m/>
    <n v="15430"/>
  </r>
  <r>
    <x v="1"/>
    <x v="1"/>
    <x v="16"/>
    <x v="0"/>
    <n v="0"/>
    <n v="0"/>
    <n v="0"/>
    <n v="1769391"/>
    <n v="373995700"/>
    <n v="7369788"/>
    <n v="100855966"/>
    <n v="6160402"/>
    <n v="17461717"/>
    <n v="32034504"/>
    <n v="50017043"/>
    <n v="1164374"/>
    <n v="1128319"/>
    <n v="466634"/>
    <s v="64.93"/>
    <n v="0"/>
    <n v="0"/>
    <n v="0"/>
    <n v="0"/>
    <n v="0"/>
    <n v="0"/>
    <n v="39.5"/>
    <n v="20.11"/>
    <m/>
    <m/>
    <m/>
    <m/>
    <m/>
    <m/>
    <m/>
    <n v="15430"/>
  </r>
  <r>
    <x v="1"/>
    <x v="0"/>
    <x v="0"/>
    <x v="1"/>
    <n v="40917544"/>
    <n v="0"/>
    <n v="0"/>
    <n v="104674218"/>
    <m/>
    <m/>
    <m/>
    <m/>
    <m/>
    <m/>
    <m/>
    <m/>
    <m/>
    <m/>
    <m/>
    <n v="0"/>
    <n v="12.35"/>
    <n v="8.52"/>
    <n v="0"/>
    <n v="0"/>
    <n v="0"/>
    <m/>
    <m/>
    <n v="24.53"/>
    <n v="108.61"/>
    <n v="102.5"/>
    <n v="101.38"/>
    <n v="94.7"/>
    <n v="67.180000000000007"/>
    <n v="62.23"/>
    <m/>
  </r>
  <r>
    <x v="1"/>
    <x v="1"/>
    <x v="1"/>
    <x v="1"/>
    <n v="51670576"/>
    <n v="0"/>
    <n v="0"/>
    <n v="134640679"/>
    <m/>
    <m/>
    <m/>
    <m/>
    <m/>
    <m/>
    <m/>
    <m/>
    <m/>
    <m/>
    <m/>
    <n v="0"/>
    <n v="12.29"/>
    <n v="7.63"/>
    <n v="0"/>
    <n v="0"/>
    <n v="0"/>
    <m/>
    <m/>
    <n v="43.7"/>
    <n v="106.5"/>
    <n v="102.2"/>
    <n v="78.8"/>
    <n v="93.72"/>
    <n v="71.91"/>
    <n v="53.37"/>
    <m/>
  </r>
  <r>
    <x v="1"/>
    <x v="1"/>
    <x v="2"/>
    <x v="1"/>
    <n v="51398796"/>
    <n v="0"/>
    <n v="0"/>
    <n v="90498226"/>
    <m/>
    <m/>
    <m/>
    <m/>
    <m/>
    <m/>
    <m/>
    <m/>
    <m/>
    <m/>
    <m/>
    <n v="0"/>
    <n v="12.19"/>
    <n v="7.53"/>
    <n v="0"/>
    <n v="0"/>
    <n v="0"/>
    <m/>
    <m/>
    <n v="18.34"/>
    <n v="106.75"/>
    <n v="99.13"/>
    <n v="84.05"/>
    <n v="96.07"/>
    <n v="73.599999999999994"/>
    <n v="56.95"/>
    <m/>
  </r>
  <r>
    <x v="1"/>
    <x v="0"/>
    <x v="3"/>
    <x v="1"/>
    <n v="30066571"/>
    <n v="0"/>
    <n v="0"/>
    <n v="127356726"/>
    <m/>
    <m/>
    <m/>
    <m/>
    <m/>
    <m/>
    <m/>
    <m/>
    <m/>
    <m/>
    <m/>
    <n v="0"/>
    <n v="11.98"/>
    <n v="7.8"/>
    <n v="0"/>
    <n v="0"/>
    <n v="0"/>
    <m/>
    <m/>
    <n v="18.27"/>
    <n v="108.9"/>
    <n v="89.92"/>
    <n v="98.78"/>
    <n v="95.67"/>
    <n v="61.9"/>
    <n v="63.65"/>
    <m/>
  </r>
  <r>
    <x v="1"/>
    <x v="0"/>
    <x v="4"/>
    <x v="1"/>
    <n v="34961248"/>
    <n v="0"/>
    <n v="0"/>
    <n v="162710468"/>
    <m/>
    <m/>
    <m/>
    <m/>
    <m/>
    <m/>
    <m/>
    <m/>
    <m/>
    <m/>
    <m/>
    <n v="0"/>
    <n v="11.68"/>
    <n v="7.05"/>
    <n v="0"/>
    <n v="0"/>
    <n v="0"/>
    <m/>
    <m/>
    <n v="59.78"/>
    <n v="106.14"/>
    <n v="104.21"/>
    <n v="77.14"/>
    <n v="94.19"/>
    <n v="75.040000000000006"/>
    <n v="53.02"/>
    <m/>
  </r>
  <r>
    <x v="1"/>
    <x v="0"/>
    <x v="5"/>
    <x v="1"/>
    <n v="41360387"/>
    <n v="0"/>
    <n v="0"/>
    <n v="84064173"/>
    <m/>
    <m/>
    <m/>
    <m/>
    <m/>
    <m/>
    <m/>
    <m/>
    <m/>
    <m/>
    <m/>
    <n v="0"/>
    <n v="12.83"/>
    <n v="8.7100000000000009"/>
    <n v="0"/>
    <n v="0"/>
    <n v="0"/>
    <m/>
    <m/>
    <n v="20.38"/>
    <n v="105.65"/>
    <n v="97.77"/>
    <n v="103.72"/>
    <n v="93.53"/>
    <n v="66.739999999999995"/>
    <n v="70.17"/>
    <m/>
  </r>
  <r>
    <x v="1"/>
    <x v="1"/>
    <x v="6"/>
    <x v="1"/>
    <n v="63635214"/>
    <n v="0"/>
    <n v="0"/>
    <n v="244560377"/>
    <m/>
    <m/>
    <m/>
    <m/>
    <m/>
    <m/>
    <m/>
    <m/>
    <m/>
    <m/>
    <m/>
    <n v="0"/>
    <n v="14.42"/>
    <n v="10.75"/>
    <n v="0"/>
    <n v="0"/>
    <n v="0"/>
    <m/>
    <m/>
    <n v="20.46"/>
    <n v="104.94"/>
    <n v="106.15"/>
    <n v="109.92"/>
    <n v="91.81"/>
    <n v="69.02"/>
    <n v="68.760000000000005"/>
    <m/>
  </r>
  <r>
    <x v="1"/>
    <x v="0"/>
    <x v="7"/>
    <x v="1"/>
    <n v="23355508"/>
    <n v="0"/>
    <n v="0"/>
    <n v="46697343"/>
    <m/>
    <m/>
    <m/>
    <m/>
    <m/>
    <m/>
    <m/>
    <m/>
    <m/>
    <m/>
    <m/>
    <n v="0"/>
    <n v="12.92"/>
    <n v="9.9700000000000006"/>
    <n v="0"/>
    <n v="0"/>
    <n v="0"/>
    <m/>
    <m/>
    <n v="24.57"/>
    <n v="105.15"/>
    <n v="105.93"/>
    <n v="121.18"/>
    <n v="91.79"/>
    <n v="69.12"/>
    <n v="76.599999999999994"/>
    <m/>
  </r>
  <r>
    <x v="1"/>
    <x v="0"/>
    <x v="8"/>
    <x v="1"/>
    <n v="14145333"/>
    <n v="0"/>
    <n v="0"/>
    <n v="32473407"/>
    <m/>
    <m/>
    <m/>
    <m/>
    <m/>
    <m/>
    <m/>
    <m/>
    <m/>
    <m/>
    <m/>
    <n v="0"/>
    <n v="13.05"/>
    <n v="9.4"/>
    <n v="0"/>
    <n v="0"/>
    <n v="0"/>
    <m/>
    <m/>
    <n v="25.28"/>
    <n v="107.96"/>
    <n v="103.22"/>
    <n v="130.05000000000001"/>
    <n v="95.73"/>
    <n v="66.02"/>
    <n v="72.97"/>
    <m/>
  </r>
  <r>
    <x v="1"/>
    <x v="1"/>
    <x v="9"/>
    <x v="1"/>
    <n v="25634093"/>
    <n v="0"/>
    <n v="0"/>
    <n v="49347245"/>
    <m/>
    <m/>
    <m/>
    <m/>
    <m/>
    <m/>
    <m/>
    <m/>
    <m/>
    <m/>
    <m/>
    <n v="0"/>
    <n v="13.38"/>
    <n v="9.9"/>
    <n v="0"/>
    <n v="0"/>
    <n v="0"/>
    <m/>
    <m/>
    <n v="23.19"/>
    <n v="104.19"/>
    <n v="106.31"/>
    <n v="112.37"/>
    <n v="91.48"/>
    <n v="71.87"/>
    <n v="75.069999999999993"/>
    <m/>
  </r>
  <r>
    <x v="1"/>
    <x v="1"/>
    <x v="10"/>
    <x v="1"/>
    <n v="52483671"/>
    <n v="0"/>
    <n v="0"/>
    <n v="167440053"/>
    <m/>
    <m/>
    <m/>
    <m/>
    <m/>
    <m/>
    <m/>
    <m/>
    <m/>
    <m/>
    <m/>
    <n v="0"/>
    <n v="11.77"/>
    <n v="7.44"/>
    <n v="0"/>
    <n v="0"/>
    <n v="0"/>
    <m/>
    <m/>
    <n v="48.33"/>
    <n v="108.13"/>
    <n v="103.12"/>
    <n v="76.44"/>
    <n v="94.52"/>
    <n v="69.239999999999995"/>
    <n v="49.6"/>
    <m/>
  </r>
  <r>
    <x v="1"/>
    <x v="0"/>
    <x v="11"/>
    <x v="1"/>
    <n v="48760725"/>
    <n v="0"/>
    <n v="0"/>
    <n v="114334713"/>
    <m/>
    <m/>
    <m/>
    <m/>
    <m/>
    <m/>
    <m/>
    <m/>
    <m/>
    <m/>
    <m/>
    <n v="0"/>
    <n v="12.31"/>
    <n v="7.87"/>
    <n v="0"/>
    <n v="0"/>
    <n v="0"/>
    <m/>
    <m/>
    <n v="76.42"/>
    <n v="103.65"/>
    <n v="108.64"/>
    <n v="99.48"/>
    <n v="90.3"/>
    <n v="71.23"/>
    <n v="62.71"/>
    <m/>
  </r>
  <r>
    <x v="1"/>
    <x v="0"/>
    <x v="12"/>
    <x v="1"/>
    <n v="41250119"/>
    <n v="0"/>
    <n v="0"/>
    <n v="138877635"/>
    <m/>
    <m/>
    <m/>
    <m/>
    <m/>
    <m/>
    <m/>
    <m/>
    <m/>
    <m/>
    <m/>
    <n v="0"/>
    <n v="12.45"/>
    <n v="7.56"/>
    <n v="0"/>
    <n v="0"/>
    <n v="0"/>
    <m/>
    <m/>
    <n v="44.58"/>
    <n v="106.47"/>
    <n v="105.97"/>
    <n v="90.74"/>
    <n v="96.24"/>
    <n v="77.63"/>
    <n v="64.19"/>
    <m/>
  </r>
  <r>
    <x v="1"/>
    <x v="0"/>
    <x v="13"/>
    <x v="1"/>
    <n v="28568123"/>
    <n v="0"/>
    <n v="0"/>
    <n v="67205451"/>
    <m/>
    <m/>
    <m/>
    <m/>
    <m/>
    <m/>
    <m/>
    <m/>
    <m/>
    <m/>
    <m/>
    <n v="0"/>
    <n v="11.76"/>
    <n v="7.85"/>
    <n v="0"/>
    <n v="0"/>
    <n v="0"/>
    <m/>
    <m/>
    <n v="32.65"/>
    <n v="103.53"/>
    <n v="98.14"/>
    <n v="87.21"/>
    <n v="92.38"/>
    <n v="68.5"/>
    <n v="57.69"/>
    <m/>
  </r>
  <r>
    <x v="1"/>
    <x v="0"/>
    <x v="14"/>
    <x v="1"/>
    <n v="37987327"/>
    <n v="0"/>
    <n v="0"/>
    <n v="39715048"/>
    <m/>
    <m/>
    <m/>
    <m/>
    <m/>
    <m/>
    <m/>
    <m/>
    <m/>
    <m/>
    <m/>
    <n v="0"/>
    <n v="12.07"/>
    <n v="7.64"/>
    <n v="0"/>
    <n v="0"/>
    <n v="0"/>
    <m/>
    <m/>
    <n v="19.600000000000001"/>
    <n v="107.6"/>
    <n v="98.41"/>
    <n v="101.67"/>
    <n v="92.65"/>
    <n v="65.81"/>
    <n v="64.97"/>
    <m/>
  </r>
  <r>
    <x v="1"/>
    <x v="0"/>
    <x v="15"/>
    <x v="1"/>
    <n v="17268614"/>
    <n v="0"/>
    <n v="0"/>
    <n v="30690128"/>
    <m/>
    <m/>
    <m/>
    <m/>
    <m/>
    <m/>
    <m/>
    <m/>
    <m/>
    <m/>
    <m/>
    <n v="0"/>
    <n v="12.17"/>
    <n v="7.05"/>
    <n v="0"/>
    <n v="0"/>
    <n v="0"/>
    <m/>
    <m/>
    <n v="24.16"/>
    <n v="103.76"/>
    <n v="101.68"/>
    <n v="81.03"/>
    <n v="83.97"/>
    <n v="57.99"/>
    <n v="45.96"/>
    <m/>
  </r>
  <r>
    <x v="1"/>
    <x v="1"/>
    <x v="16"/>
    <x v="1"/>
    <n v="16409708"/>
    <n v="0"/>
    <n v="0"/>
    <n v="27119667"/>
    <m/>
    <m/>
    <m/>
    <m/>
    <m/>
    <m/>
    <m/>
    <m/>
    <m/>
    <m/>
    <m/>
    <n v="0"/>
    <n v="11.58"/>
    <n v="7.09"/>
    <n v="0"/>
    <n v="0"/>
    <n v="0"/>
    <m/>
    <m/>
    <n v="38.43"/>
    <n v="107.13"/>
    <n v="107.79"/>
    <n v="84.36"/>
    <n v="89.74"/>
    <n v="63.6"/>
    <n v="42.57"/>
    <m/>
  </r>
  <r>
    <x v="1"/>
    <x v="0"/>
    <x v="0"/>
    <x v="10"/>
    <n v="0"/>
    <n v="0"/>
    <n v="0"/>
    <n v="0"/>
    <m/>
    <m/>
    <m/>
    <m/>
    <m/>
    <m/>
    <m/>
    <m/>
    <m/>
    <m/>
    <m/>
    <n v="0"/>
    <n v="0"/>
    <n v="0"/>
    <n v="0"/>
    <n v="0"/>
    <n v="0"/>
    <m/>
    <m/>
    <m/>
    <m/>
    <m/>
    <m/>
    <m/>
    <m/>
    <m/>
    <m/>
  </r>
  <r>
    <x v="1"/>
    <x v="1"/>
    <x v="1"/>
    <x v="10"/>
    <n v="0"/>
    <n v="0"/>
    <n v="0"/>
    <n v="0"/>
    <m/>
    <m/>
    <m/>
    <m/>
    <m/>
    <m/>
    <m/>
    <m/>
    <m/>
    <m/>
    <m/>
    <n v="0"/>
    <n v="0"/>
    <n v="0"/>
    <n v="0"/>
    <n v="0"/>
    <n v="0"/>
    <m/>
    <m/>
    <m/>
    <m/>
    <m/>
    <m/>
    <m/>
    <m/>
    <m/>
    <m/>
  </r>
  <r>
    <x v="1"/>
    <x v="1"/>
    <x v="2"/>
    <x v="10"/>
    <n v="0"/>
    <n v="0"/>
    <n v="0"/>
    <n v="0"/>
    <m/>
    <m/>
    <m/>
    <m/>
    <m/>
    <m/>
    <m/>
    <m/>
    <m/>
    <m/>
    <m/>
    <n v="0"/>
    <n v="0"/>
    <n v="0"/>
    <n v="0"/>
    <n v="0"/>
    <n v="0"/>
    <m/>
    <m/>
    <m/>
    <m/>
    <m/>
    <m/>
    <m/>
    <m/>
    <m/>
    <m/>
  </r>
  <r>
    <x v="1"/>
    <x v="0"/>
    <x v="3"/>
    <x v="10"/>
    <n v="0"/>
    <n v="0"/>
    <n v="0"/>
    <n v="0"/>
    <m/>
    <m/>
    <m/>
    <m/>
    <m/>
    <m/>
    <m/>
    <m/>
    <m/>
    <m/>
    <m/>
    <n v="0"/>
    <n v="0"/>
    <n v="0"/>
    <n v="0"/>
    <n v="0"/>
    <n v="0"/>
    <m/>
    <m/>
    <m/>
    <m/>
    <m/>
    <m/>
    <m/>
    <m/>
    <m/>
    <m/>
  </r>
  <r>
    <x v="1"/>
    <x v="0"/>
    <x v="4"/>
    <x v="10"/>
    <n v="0"/>
    <n v="0"/>
    <n v="0"/>
    <n v="0"/>
    <m/>
    <m/>
    <m/>
    <m/>
    <m/>
    <m/>
    <m/>
    <m/>
    <m/>
    <m/>
    <m/>
    <n v="0"/>
    <n v="0"/>
    <n v="0"/>
    <n v="0"/>
    <n v="0"/>
    <n v="0"/>
    <m/>
    <m/>
    <m/>
    <m/>
    <m/>
    <m/>
    <m/>
    <m/>
    <m/>
    <m/>
  </r>
  <r>
    <x v="1"/>
    <x v="0"/>
    <x v="5"/>
    <x v="10"/>
    <n v="0"/>
    <n v="0"/>
    <n v="0"/>
    <n v="0"/>
    <m/>
    <m/>
    <m/>
    <m/>
    <m/>
    <m/>
    <m/>
    <m/>
    <m/>
    <m/>
    <m/>
    <n v="0"/>
    <n v="0"/>
    <n v="0"/>
    <n v="0"/>
    <n v="0"/>
    <n v="0"/>
    <m/>
    <m/>
    <m/>
    <m/>
    <m/>
    <m/>
    <m/>
    <m/>
    <m/>
    <m/>
  </r>
  <r>
    <x v="1"/>
    <x v="1"/>
    <x v="6"/>
    <x v="10"/>
    <n v="0"/>
    <n v="0"/>
    <n v="0"/>
    <n v="600000"/>
    <m/>
    <m/>
    <m/>
    <m/>
    <m/>
    <m/>
    <m/>
    <m/>
    <m/>
    <m/>
    <m/>
    <n v="0"/>
    <n v="0"/>
    <n v="0"/>
    <n v="0"/>
    <n v="0"/>
    <n v="0"/>
    <m/>
    <m/>
    <m/>
    <m/>
    <m/>
    <m/>
    <m/>
    <m/>
    <m/>
    <m/>
  </r>
  <r>
    <x v="1"/>
    <x v="0"/>
    <x v="7"/>
    <x v="10"/>
    <n v="0"/>
    <n v="0"/>
    <n v="0"/>
    <n v="0"/>
    <m/>
    <m/>
    <m/>
    <m/>
    <m/>
    <m/>
    <m/>
    <m/>
    <m/>
    <m/>
    <m/>
    <n v="0"/>
    <n v="0"/>
    <n v="0"/>
    <n v="0"/>
    <n v="0"/>
    <n v="0"/>
    <m/>
    <m/>
    <m/>
    <m/>
    <m/>
    <m/>
    <m/>
    <m/>
    <m/>
    <m/>
  </r>
  <r>
    <x v="1"/>
    <x v="0"/>
    <x v="8"/>
    <x v="10"/>
    <n v="0"/>
    <n v="0"/>
    <n v="0"/>
    <n v="0"/>
    <m/>
    <m/>
    <m/>
    <m/>
    <m/>
    <m/>
    <m/>
    <m/>
    <m/>
    <m/>
    <m/>
    <n v="0"/>
    <n v="0"/>
    <n v="0"/>
    <n v="0"/>
    <n v="0"/>
    <n v="0"/>
    <m/>
    <m/>
    <m/>
    <m/>
    <m/>
    <m/>
    <m/>
    <m/>
    <m/>
    <m/>
  </r>
  <r>
    <x v="1"/>
    <x v="1"/>
    <x v="9"/>
    <x v="10"/>
    <n v="0"/>
    <n v="0"/>
    <n v="0"/>
    <n v="0"/>
    <m/>
    <m/>
    <m/>
    <m/>
    <m/>
    <m/>
    <m/>
    <m/>
    <m/>
    <m/>
    <m/>
    <n v="0"/>
    <n v="0"/>
    <n v="0"/>
    <n v="0"/>
    <n v="0"/>
    <n v="0"/>
    <m/>
    <m/>
    <m/>
    <m/>
    <m/>
    <m/>
    <m/>
    <m/>
    <m/>
    <m/>
  </r>
  <r>
    <x v="1"/>
    <x v="1"/>
    <x v="10"/>
    <x v="10"/>
    <n v="0"/>
    <n v="0"/>
    <n v="0"/>
    <n v="0"/>
    <m/>
    <m/>
    <m/>
    <m/>
    <m/>
    <m/>
    <m/>
    <m/>
    <m/>
    <m/>
    <m/>
    <n v="0"/>
    <n v="0"/>
    <n v="0"/>
    <n v="0"/>
    <n v="0"/>
    <n v="0"/>
    <m/>
    <m/>
    <m/>
    <m/>
    <m/>
    <m/>
    <m/>
    <m/>
    <m/>
    <m/>
  </r>
  <r>
    <x v="1"/>
    <x v="0"/>
    <x v="11"/>
    <x v="10"/>
    <n v="0"/>
    <n v="0"/>
    <n v="0"/>
    <n v="0"/>
    <m/>
    <m/>
    <m/>
    <m/>
    <m/>
    <m/>
    <m/>
    <m/>
    <m/>
    <m/>
    <m/>
    <n v="0"/>
    <n v="0"/>
    <n v="0"/>
    <n v="0"/>
    <n v="0"/>
    <n v="0"/>
    <m/>
    <m/>
    <m/>
    <m/>
    <m/>
    <m/>
    <m/>
    <m/>
    <m/>
    <m/>
  </r>
  <r>
    <x v="1"/>
    <x v="0"/>
    <x v="12"/>
    <x v="10"/>
    <n v="0"/>
    <n v="0"/>
    <n v="0"/>
    <n v="0"/>
    <m/>
    <m/>
    <m/>
    <m/>
    <m/>
    <m/>
    <m/>
    <m/>
    <m/>
    <m/>
    <m/>
    <n v="0"/>
    <n v="0"/>
    <n v="0"/>
    <n v="0"/>
    <n v="0"/>
    <n v="0"/>
    <m/>
    <m/>
    <m/>
    <m/>
    <m/>
    <m/>
    <m/>
    <m/>
    <m/>
    <m/>
  </r>
  <r>
    <x v="1"/>
    <x v="0"/>
    <x v="13"/>
    <x v="10"/>
    <n v="0"/>
    <n v="0"/>
    <n v="0"/>
    <n v="0"/>
    <m/>
    <m/>
    <m/>
    <m/>
    <m/>
    <m/>
    <m/>
    <m/>
    <m/>
    <m/>
    <m/>
    <n v="0"/>
    <n v="0"/>
    <n v="0"/>
    <n v="0"/>
    <n v="0"/>
    <n v="0"/>
    <m/>
    <m/>
    <m/>
    <m/>
    <m/>
    <m/>
    <m/>
    <m/>
    <m/>
    <m/>
  </r>
  <r>
    <x v="1"/>
    <x v="0"/>
    <x v="14"/>
    <x v="10"/>
    <n v="0"/>
    <n v="0"/>
    <n v="0"/>
    <n v="0"/>
    <m/>
    <m/>
    <m/>
    <m/>
    <m/>
    <m/>
    <m/>
    <m/>
    <m/>
    <m/>
    <m/>
    <n v="0"/>
    <n v="0"/>
    <n v="0"/>
    <n v="0"/>
    <n v="0"/>
    <n v="0"/>
    <m/>
    <m/>
    <m/>
    <m/>
    <m/>
    <m/>
    <m/>
    <m/>
    <m/>
    <m/>
  </r>
  <r>
    <x v="1"/>
    <x v="0"/>
    <x v="15"/>
    <x v="10"/>
    <n v="0"/>
    <n v="0"/>
    <n v="0"/>
    <n v="0"/>
    <m/>
    <m/>
    <m/>
    <m/>
    <m/>
    <m/>
    <m/>
    <m/>
    <m/>
    <m/>
    <m/>
    <n v="0"/>
    <n v="0"/>
    <n v="0"/>
    <n v="0"/>
    <n v="0"/>
    <n v="0"/>
    <m/>
    <m/>
    <m/>
    <m/>
    <m/>
    <m/>
    <m/>
    <m/>
    <m/>
    <m/>
  </r>
  <r>
    <x v="1"/>
    <x v="1"/>
    <x v="16"/>
    <x v="10"/>
    <n v="0"/>
    <n v="0"/>
    <n v="0"/>
    <n v="0"/>
    <m/>
    <m/>
    <m/>
    <m/>
    <m/>
    <m/>
    <m/>
    <m/>
    <m/>
    <m/>
    <m/>
    <n v="0"/>
    <n v="0"/>
    <n v="0"/>
    <n v="0"/>
    <n v="0"/>
    <n v="0"/>
    <m/>
    <m/>
    <m/>
    <m/>
    <m/>
    <m/>
    <m/>
    <m/>
    <m/>
    <m/>
  </r>
  <r>
    <x v="1"/>
    <x v="0"/>
    <x v="0"/>
    <x v="2"/>
    <n v="22009803"/>
    <n v="2918086"/>
    <n v="0"/>
    <n v="41730152"/>
    <m/>
    <m/>
    <m/>
    <m/>
    <m/>
    <m/>
    <m/>
    <m/>
    <m/>
    <m/>
    <m/>
    <n v="66.16"/>
    <m/>
    <m/>
    <m/>
    <n v="0"/>
    <n v="0"/>
    <m/>
    <m/>
    <m/>
    <m/>
    <m/>
    <m/>
    <m/>
    <m/>
    <m/>
    <m/>
  </r>
  <r>
    <x v="1"/>
    <x v="1"/>
    <x v="1"/>
    <x v="2"/>
    <n v="23156448"/>
    <n v="25520098"/>
    <n v="0"/>
    <n v="34852378"/>
    <m/>
    <m/>
    <m/>
    <m/>
    <m/>
    <m/>
    <m/>
    <m/>
    <m/>
    <m/>
    <m/>
    <n v="68.84"/>
    <m/>
    <m/>
    <m/>
    <n v="0"/>
    <n v="0"/>
    <m/>
    <m/>
    <m/>
    <m/>
    <m/>
    <m/>
    <m/>
    <m/>
    <m/>
    <m/>
  </r>
  <r>
    <x v="1"/>
    <x v="1"/>
    <x v="2"/>
    <x v="2"/>
    <n v="70069450"/>
    <n v="1875500"/>
    <n v="0"/>
    <n v="25248820"/>
    <m/>
    <m/>
    <m/>
    <m/>
    <m/>
    <m/>
    <m/>
    <m/>
    <m/>
    <m/>
    <m/>
    <n v="68.260000000000005"/>
    <m/>
    <m/>
    <m/>
    <n v="0"/>
    <n v="0"/>
    <m/>
    <m/>
    <m/>
    <m/>
    <m/>
    <m/>
    <m/>
    <m/>
    <m/>
    <m/>
  </r>
  <r>
    <x v="1"/>
    <x v="0"/>
    <x v="3"/>
    <x v="2"/>
    <n v="30143147"/>
    <n v="1084000"/>
    <n v="0"/>
    <n v="27742907"/>
    <m/>
    <m/>
    <m/>
    <m/>
    <m/>
    <m/>
    <m/>
    <m/>
    <m/>
    <m/>
    <m/>
    <n v="69.02"/>
    <m/>
    <m/>
    <m/>
    <n v="0"/>
    <n v="0"/>
    <m/>
    <m/>
    <m/>
    <m/>
    <m/>
    <m/>
    <m/>
    <m/>
    <m/>
    <m/>
  </r>
  <r>
    <x v="1"/>
    <x v="0"/>
    <x v="4"/>
    <x v="2"/>
    <n v="23140920"/>
    <n v="2950000"/>
    <n v="0"/>
    <n v="40401120"/>
    <m/>
    <m/>
    <m/>
    <m/>
    <m/>
    <m/>
    <m/>
    <m/>
    <m/>
    <m/>
    <m/>
    <n v="68.67"/>
    <m/>
    <m/>
    <m/>
    <n v="0"/>
    <n v="0"/>
    <m/>
    <m/>
    <m/>
    <m/>
    <m/>
    <m/>
    <m/>
    <m/>
    <m/>
    <m/>
  </r>
  <r>
    <x v="1"/>
    <x v="0"/>
    <x v="5"/>
    <x v="2"/>
    <n v="14353507"/>
    <n v="16705074"/>
    <n v="0"/>
    <n v="22520868"/>
    <m/>
    <m/>
    <m/>
    <m/>
    <m/>
    <m/>
    <m/>
    <m/>
    <m/>
    <m/>
    <m/>
    <n v="68.239999999999995"/>
    <m/>
    <m/>
    <m/>
    <n v="0"/>
    <n v="0"/>
    <m/>
    <m/>
    <m/>
    <m/>
    <m/>
    <m/>
    <m/>
    <m/>
    <m/>
    <m/>
  </r>
  <r>
    <x v="1"/>
    <x v="1"/>
    <x v="6"/>
    <x v="2"/>
    <n v="23715947"/>
    <n v="2747220"/>
    <n v="0"/>
    <n v="35774115"/>
    <m/>
    <m/>
    <m/>
    <m/>
    <m/>
    <m/>
    <m/>
    <m/>
    <m/>
    <m/>
    <m/>
    <n v="71.010000000000005"/>
    <m/>
    <m/>
    <m/>
    <n v="0"/>
    <n v="0"/>
    <m/>
    <m/>
    <m/>
    <m/>
    <m/>
    <m/>
    <m/>
    <m/>
    <m/>
    <m/>
  </r>
  <r>
    <x v="1"/>
    <x v="0"/>
    <x v="7"/>
    <x v="2"/>
    <n v="10952789"/>
    <m/>
    <n v="0"/>
    <n v="9811531"/>
    <m/>
    <m/>
    <m/>
    <m/>
    <m/>
    <m/>
    <m/>
    <m/>
    <m/>
    <m/>
    <m/>
    <n v="70.47"/>
    <m/>
    <m/>
    <m/>
    <n v="0"/>
    <n v="0"/>
    <m/>
    <m/>
    <m/>
    <m/>
    <m/>
    <m/>
    <m/>
    <m/>
    <m/>
    <m/>
  </r>
  <r>
    <x v="1"/>
    <x v="0"/>
    <x v="8"/>
    <x v="2"/>
    <n v="16614164"/>
    <m/>
    <n v="0"/>
    <n v="8141328"/>
    <m/>
    <m/>
    <m/>
    <m/>
    <m/>
    <m/>
    <m/>
    <m/>
    <m/>
    <m/>
    <m/>
    <n v="66.849999999999994"/>
    <m/>
    <m/>
    <m/>
    <n v="0"/>
    <n v="0"/>
    <m/>
    <m/>
    <m/>
    <m/>
    <m/>
    <m/>
    <m/>
    <m/>
    <m/>
    <m/>
  </r>
  <r>
    <x v="1"/>
    <x v="1"/>
    <x v="9"/>
    <x v="2"/>
    <n v="36014375"/>
    <m/>
    <n v="0"/>
    <n v="10781681"/>
    <m/>
    <m/>
    <m/>
    <m/>
    <m/>
    <m/>
    <m/>
    <m/>
    <m/>
    <m/>
    <m/>
    <n v="69.39"/>
    <m/>
    <m/>
    <m/>
    <n v="0"/>
    <n v="0"/>
    <m/>
    <m/>
    <m/>
    <m/>
    <m/>
    <m/>
    <m/>
    <m/>
    <m/>
    <m/>
  </r>
  <r>
    <x v="1"/>
    <x v="1"/>
    <x v="10"/>
    <x v="2"/>
    <n v="14520817"/>
    <n v="10736014"/>
    <n v="0"/>
    <n v="39947335"/>
    <m/>
    <m/>
    <m/>
    <m/>
    <m/>
    <m/>
    <m/>
    <m/>
    <m/>
    <m/>
    <m/>
    <n v="69.06"/>
    <m/>
    <m/>
    <m/>
    <n v="0"/>
    <n v="0"/>
    <m/>
    <m/>
    <m/>
    <m/>
    <m/>
    <m/>
    <m/>
    <m/>
    <m/>
    <m/>
  </r>
  <r>
    <x v="1"/>
    <x v="0"/>
    <x v="11"/>
    <x v="2"/>
    <n v="24661983"/>
    <n v="99999"/>
    <n v="0"/>
    <n v="31441234"/>
    <n v="0"/>
    <n v="0"/>
    <n v="0"/>
    <n v="0"/>
    <n v="0"/>
    <n v="0"/>
    <n v="0"/>
    <n v="0"/>
    <n v="0"/>
    <n v="0"/>
    <m/>
    <n v="65.599999999999994"/>
    <m/>
    <m/>
    <m/>
    <n v="0"/>
    <n v="0"/>
    <m/>
    <m/>
    <m/>
    <m/>
    <m/>
    <m/>
    <m/>
    <m/>
    <m/>
    <m/>
  </r>
  <r>
    <x v="1"/>
    <x v="0"/>
    <x v="12"/>
    <x v="2"/>
    <n v="29830736"/>
    <n v="4410660"/>
    <n v="0"/>
    <n v="33581042"/>
    <n v="0"/>
    <n v="0"/>
    <n v="0"/>
    <n v="0"/>
    <n v="0"/>
    <n v="0"/>
    <n v="0"/>
    <n v="0"/>
    <n v="0"/>
    <n v="0"/>
    <m/>
    <n v="69.17"/>
    <m/>
    <m/>
    <m/>
    <n v="0"/>
    <n v="0"/>
    <m/>
    <m/>
    <m/>
    <m/>
    <m/>
    <m/>
    <m/>
    <m/>
    <m/>
    <m/>
  </r>
  <r>
    <x v="1"/>
    <x v="0"/>
    <x v="13"/>
    <x v="2"/>
    <n v="21368211"/>
    <m/>
    <n v="0"/>
    <n v="27768352"/>
    <n v="0"/>
    <n v="0"/>
    <n v="0"/>
    <n v="0"/>
    <n v="0"/>
    <n v="0"/>
    <n v="0"/>
    <n v="0"/>
    <n v="0"/>
    <n v="0"/>
    <m/>
    <n v="67.069999999999993"/>
    <m/>
    <m/>
    <m/>
    <n v="0"/>
    <n v="0"/>
    <m/>
    <m/>
    <m/>
    <m/>
    <m/>
    <m/>
    <m/>
    <m/>
    <m/>
    <m/>
  </r>
  <r>
    <x v="1"/>
    <x v="0"/>
    <x v="14"/>
    <x v="2"/>
    <n v="72379451"/>
    <m/>
    <n v="0"/>
    <n v="14048965"/>
    <n v="0"/>
    <n v="0"/>
    <n v="0"/>
    <n v="0"/>
    <n v="0"/>
    <n v="0"/>
    <n v="0"/>
    <n v="0"/>
    <n v="0"/>
    <n v="0"/>
    <m/>
    <n v="65.13"/>
    <m/>
    <m/>
    <m/>
    <n v="0"/>
    <n v="0"/>
    <m/>
    <m/>
    <m/>
    <m/>
    <m/>
    <m/>
    <m/>
    <m/>
    <m/>
    <m/>
  </r>
  <r>
    <x v="1"/>
    <x v="0"/>
    <x v="15"/>
    <x v="2"/>
    <n v="20808728"/>
    <n v="1258528"/>
    <n v="0"/>
    <n v="11331123"/>
    <n v="0"/>
    <n v="0"/>
    <n v="0"/>
    <n v="0"/>
    <n v="0"/>
    <n v="0"/>
    <n v="0"/>
    <n v="0"/>
    <n v="0"/>
    <n v="0"/>
    <m/>
    <n v="68.33"/>
    <m/>
    <m/>
    <m/>
    <n v="0"/>
    <n v="0"/>
    <m/>
    <m/>
    <m/>
    <m/>
    <m/>
    <m/>
    <m/>
    <m/>
    <m/>
    <m/>
  </r>
  <r>
    <x v="1"/>
    <x v="1"/>
    <x v="16"/>
    <x v="2"/>
    <n v="13495861"/>
    <n v="2696452"/>
    <n v="0"/>
    <n v="12036437"/>
    <n v="0"/>
    <n v="0"/>
    <n v="0"/>
    <n v="0"/>
    <n v="0"/>
    <n v="0"/>
    <n v="0"/>
    <n v="0"/>
    <n v="0"/>
    <n v="0"/>
    <m/>
    <n v="65.760000000000005"/>
    <m/>
    <m/>
    <m/>
    <n v="0"/>
    <n v="0"/>
    <m/>
    <m/>
    <m/>
    <m/>
    <m/>
    <m/>
    <m/>
    <m/>
    <m/>
    <m/>
  </r>
  <r>
    <x v="1"/>
    <x v="0"/>
    <x v="0"/>
    <x v="8"/>
    <n v="0"/>
    <m/>
    <n v="0"/>
    <n v="100000"/>
    <n v="0"/>
    <n v="0"/>
    <n v="0"/>
    <n v="0"/>
    <n v="0"/>
    <n v="0"/>
    <n v="0"/>
    <n v="0"/>
    <n v="0"/>
    <n v="0"/>
    <m/>
    <n v="0"/>
    <n v="0"/>
    <n v="0"/>
    <n v="0"/>
    <n v="0"/>
    <n v="0"/>
    <m/>
    <m/>
    <m/>
    <m/>
    <m/>
    <m/>
    <m/>
    <m/>
    <m/>
    <m/>
  </r>
  <r>
    <x v="1"/>
    <x v="1"/>
    <x v="1"/>
    <x v="8"/>
    <n v="0"/>
    <m/>
    <n v="0"/>
    <n v="100000"/>
    <n v="0"/>
    <n v="0"/>
    <n v="0"/>
    <n v="0"/>
    <n v="0"/>
    <n v="0"/>
    <n v="0"/>
    <n v="0"/>
    <n v="0"/>
    <n v="0"/>
    <m/>
    <n v="0"/>
    <n v="0"/>
    <n v="0"/>
    <n v="0"/>
    <n v="0"/>
    <n v="0"/>
    <m/>
    <m/>
    <m/>
    <m/>
    <m/>
    <m/>
    <m/>
    <m/>
    <m/>
    <m/>
  </r>
  <r>
    <x v="1"/>
    <x v="1"/>
    <x v="2"/>
    <x v="8"/>
    <n v="0"/>
    <m/>
    <n v="0"/>
    <n v="100000"/>
    <n v="0"/>
    <n v="0"/>
    <n v="0"/>
    <n v="0"/>
    <n v="0"/>
    <n v="0"/>
    <n v="0"/>
    <n v="0"/>
    <n v="0"/>
    <n v="0"/>
    <m/>
    <n v="0"/>
    <n v="0"/>
    <n v="0"/>
    <n v="0"/>
    <n v="0"/>
    <n v="0"/>
    <m/>
    <m/>
    <m/>
    <m/>
    <m/>
    <m/>
    <m/>
    <m/>
    <m/>
    <m/>
  </r>
  <r>
    <x v="1"/>
    <x v="0"/>
    <x v="3"/>
    <x v="8"/>
    <n v="0"/>
    <m/>
    <n v="0"/>
    <n v="0"/>
    <n v="0"/>
    <n v="0"/>
    <n v="0"/>
    <n v="0"/>
    <n v="0"/>
    <n v="0"/>
    <n v="0"/>
    <n v="0"/>
    <n v="0"/>
    <n v="0"/>
    <m/>
    <n v="0"/>
    <n v="0"/>
    <n v="0"/>
    <n v="0"/>
    <n v="0"/>
    <n v="0"/>
    <m/>
    <m/>
    <m/>
    <m/>
    <m/>
    <m/>
    <m/>
    <m/>
    <m/>
    <m/>
  </r>
  <r>
    <x v="1"/>
    <x v="0"/>
    <x v="4"/>
    <x v="8"/>
    <n v="0"/>
    <m/>
    <n v="0"/>
    <n v="0"/>
    <n v="0"/>
    <n v="0"/>
    <n v="0"/>
    <n v="0"/>
    <n v="0"/>
    <n v="0"/>
    <n v="0"/>
    <n v="0"/>
    <n v="0"/>
    <n v="0"/>
    <m/>
    <n v="0"/>
    <n v="0"/>
    <n v="0"/>
    <n v="0"/>
    <n v="0"/>
    <n v="0"/>
    <m/>
    <m/>
    <m/>
    <m/>
    <m/>
    <m/>
    <m/>
    <m/>
    <m/>
    <m/>
  </r>
  <r>
    <x v="1"/>
    <x v="0"/>
    <x v="5"/>
    <x v="8"/>
    <n v="0"/>
    <m/>
    <n v="0"/>
    <n v="0"/>
    <n v="0"/>
    <n v="0"/>
    <n v="0"/>
    <n v="0"/>
    <n v="0"/>
    <n v="0"/>
    <n v="0"/>
    <n v="0"/>
    <n v="0"/>
    <n v="0"/>
    <m/>
    <n v="0"/>
    <n v="0"/>
    <n v="0"/>
    <n v="0"/>
    <n v="0"/>
    <n v="0"/>
    <m/>
    <m/>
    <m/>
    <m/>
    <m/>
    <m/>
    <m/>
    <m/>
    <m/>
    <m/>
  </r>
  <r>
    <x v="1"/>
    <x v="1"/>
    <x v="6"/>
    <x v="8"/>
    <n v="0"/>
    <m/>
    <n v="0"/>
    <n v="0"/>
    <n v="0"/>
    <n v="0"/>
    <n v="0"/>
    <n v="0"/>
    <n v="0"/>
    <n v="0"/>
    <n v="0"/>
    <n v="0"/>
    <n v="0"/>
    <n v="0"/>
    <m/>
    <n v="0"/>
    <n v="0"/>
    <n v="0"/>
    <n v="0"/>
    <n v="0"/>
    <n v="0"/>
    <m/>
    <m/>
    <m/>
    <m/>
    <m/>
    <m/>
    <m/>
    <m/>
    <m/>
    <m/>
  </r>
  <r>
    <x v="1"/>
    <x v="0"/>
    <x v="7"/>
    <x v="8"/>
    <n v="0"/>
    <m/>
    <n v="0"/>
    <n v="0"/>
    <n v="0"/>
    <n v="0"/>
    <n v="0"/>
    <n v="0"/>
    <n v="0"/>
    <n v="0"/>
    <n v="0"/>
    <n v="0"/>
    <n v="0"/>
    <n v="0"/>
    <m/>
    <n v="0"/>
    <n v="0"/>
    <n v="0"/>
    <n v="0"/>
    <n v="0"/>
    <n v="0"/>
    <m/>
    <m/>
    <m/>
    <m/>
    <m/>
    <m/>
    <m/>
    <m/>
    <m/>
    <m/>
  </r>
  <r>
    <x v="1"/>
    <x v="0"/>
    <x v="8"/>
    <x v="8"/>
    <n v="0"/>
    <m/>
    <n v="0"/>
    <n v="0"/>
    <n v="0"/>
    <n v="0"/>
    <n v="0"/>
    <n v="0"/>
    <n v="0"/>
    <n v="0"/>
    <n v="0"/>
    <n v="0"/>
    <n v="0"/>
    <n v="0"/>
    <m/>
    <n v="0"/>
    <n v="0"/>
    <n v="0"/>
    <n v="0"/>
    <n v="0"/>
    <n v="0"/>
    <m/>
    <m/>
    <m/>
    <m/>
    <m/>
    <m/>
    <m/>
    <m/>
    <m/>
    <m/>
  </r>
  <r>
    <x v="1"/>
    <x v="1"/>
    <x v="9"/>
    <x v="8"/>
    <n v="0"/>
    <m/>
    <n v="0"/>
    <n v="0"/>
    <n v="0"/>
    <n v="0"/>
    <n v="0"/>
    <n v="0"/>
    <n v="0"/>
    <n v="0"/>
    <n v="0"/>
    <n v="0"/>
    <n v="0"/>
    <n v="0"/>
    <m/>
    <n v="0"/>
    <n v="0"/>
    <n v="0"/>
    <n v="0"/>
    <n v="0"/>
    <n v="0"/>
    <m/>
    <m/>
    <m/>
    <m/>
    <m/>
    <m/>
    <m/>
    <m/>
    <m/>
    <m/>
  </r>
  <r>
    <x v="1"/>
    <x v="1"/>
    <x v="10"/>
    <x v="8"/>
    <n v="0"/>
    <m/>
    <n v="0"/>
    <n v="0"/>
    <n v="0"/>
    <n v="0"/>
    <n v="0"/>
    <n v="0"/>
    <n v="0"/>
    <n v="0"/>
    <n v="0"/>
    <n v="0"/>
    <n v="0"/>
    <n v="0"/>
    <m/>
    <n v="0"/>
    <n v="0"/>
    <n v="0"/>
    <n v="0"/>
    <n v="0"/>
    <n v="0"/>
    <m/>
    <m/>
    <m/>
    <m/>
    <m/>
    <m/>
    <m/>
    <m/>
    <m/>
    <m/>
  </r>
  <r>
    <x v="1"/>
    <x v="0"/>
    <x v="11"/>
    <x v="8"/>
    <n v="0"/>
    <m/>
    <n v="0"/>
    <n v="0"/>
    <n v="0"/>
    <n v="0"/>
    <n v="0"/>
    <n v="0"/>
    <n v="0"/>
    <n v="0"/>
    <n v="0"/>
    <n v="0"/>
    <n v="0"/>
    <n v="0"/>
    <m/>
    <n v="0"/>
    <n v="0"/>
    <n v="0"/>
    <n v="0"/>
    <n v="0"/>
    <n v="0"/>
    <m/>
    <m/>
    <m/>
    <m/>
    <m/>
    <m/>
    <m/>
    <m/>
    <m/>
    <m/>
  </r>
  <r>
    <x v="1"/>
    <x v="0"/>
    <x v="12"/>
    <x v="8"/>
    <n v="0"/>
    <m/>
    <n v="0"/>
    <n v="0"/>
    <n v="0"/>
    <n v="0"/>
    <n v="0"/>
    <n v="0"/>
    <n v="0"/>
    <n v="0"/>
    <n v="0"/>
    <n v="0"/>
    <n v="0"/>
    <n v="0"/>
    <m/>
    <n v="0"/>
    <n v="0"/>
    <n v="0"/>
    <n v="0"/>
    <n v="0"/>
    <n v="0"/>
    <m/>
    <m/>
    <m/>
    <m/>
    <m/>
    <m/>
    <m/>
    <m/>
    <m/>
    <m/>
  </r>
  <r>
    <x v="1"/>
    <x v="0"/>
    <x v="13"/>
    <x v="8"/>
    <n v="0"/>
    <m/>
    <n v="0"/>
    <n v="100000"/>
    <n v="0"/>
    <n v="0"/>
    <n v="0"/>
    <n v="0"/>
    <n v="0"/>
    <n v="0"/>
    <n v="0"/>
    <n v="0"/>
    <n v="0"/>
    <n v="0"/>
    <m/>
    <n v="0"/>
    <n v="0"/>
    <n v="0"/>
    <n v="0"/>
    <n v="0"/>
    <n v="0"/>
    <m/>
    <m/>
    <m/>
    <m/>
    <m/>
    <m/>
    <m/>
    <m/>
    <m/>
    <m/>
  </r>
  <r>
    <x v="1"/>
    <x v="0"/>
    <x v="14"/>
    <x v="8"/>
    <n v="0"/>
    <m/>
    <n v="0"/>
    <n v="0"/>
    <n v="0"/>
    <n v="0"/>
    <n v="0"/>
    <n v="0"/>
    <n v="0"/>
    <n v="0"/>
    <n v="0"/>
    <n v="0"/>
    <n v="0"/>
    <n v="0"/>
    <m/>
    <n v="0"/>
    <n v="0"/>
    <n v="0"/>
    <n v="0"/>
    <n v="0"/>
    <n v="0"/>
    <m/>
    <m/>
    <m/>
    <m/>
    <m/>
    <m/>
    <m/>
    <m/>
    <m/>
    <m/>
  </r>
  <r>
    <x v="1"/>
    <x v="0"/>
    <x v="15"/>
    <x v="8"/>
    <n v="0"/>
    <m/>
    <n v="0"/>
    <n v="0"/>
    <n v="0"/>
    <n v="0"/>
    <n v="0"/>
    <n v="0"/>
    <n v="0"/>
    <n v="0"/>
    <n v="0"/>
    <n v="0"/>
    <n v="0"/>
    <n v="0"/>
    <m/>
    <n v="0"/>
    <n v="0"/>
    <n v="0"/>
    <n v="0"/>
    <n v="0"/>
    <n v="0"/>
    <m/>
    <m/>
    <m/>
    <m/>
    <m/>
    <m/>
    <m/>
    <m/>
    <m/>
    <m/>
  </r>
  <r>
    <x v="1"/>
    <x v="1"/>
    <x v="16"/>
    <x v="8"/>
    <n v="0"/>
    <m/>
    <n v="0"/>
    <n v="0"/>
    <n v="0"/>
    <n v="0"/>
    <n v="0"/>
    <n v="0"/>
    <n v="0"/>
    <n v="0"/>
    <n v="0"/>
    <n v="0"/>
    <n v="0"/>
    <n v="0"/>
    <m/>
    <n v="0"/>
    <n v="0"/>
    <n v="0"/>
    <n v="0"/>
    <n v="0"/>
    <n v="0"/>
    <m/>
    <m/>
    <m/>
    <m/>
    <m/>
    <m/>
    <m/>
    <m/>
    <m/>
    <m/>
  </r>
  <r>
    <x v="1"/>
    <x v="0"/>
    <x v="0"/>
    <x v="6"/>
    <n v="0"/>
    <m/>
    <n v="0"/>
    <n v="326122"/>
    <n v="0"/>
    <n v="0"/>
    <n v="0"/>
    <n v="0"/>
    <n v="0"/>
    <n v="0"/>
    <n v="0"/>
    <n v="0"/>
    <n v="0"/>
    <n v="0"/>
    <m/>
    <n v="0"/>
    <n v="0"/>
    <n v="0"/>
    <n v="9735"/>
    <n v="3.6"/>
    <n v="69.540000000000006"/>
    <m/>
    <m/>
    <m/>
    <m/>
    <m/>
    <m/>
    <m/>
    <m/>
    <m/>
    <m/>
  </r>
  <r>
    <x v="1"/>
    <x v="1"/>
    <x v="1"/>
    <x v="6"/>
    <n v="0"/>
    <m/>
    <n v="0"/>
    <n v="716426"/>
    <n v="0"/>
    <n v="0"/>
    <n v="0"/>
    <n v="0"/>
    <n v="0"/>
    <n v="0"/>
    <n v="0"/>
    <n v="0"/>
    <n v="0"/>
    <n v="0"/>
    <m/>
    <n v="0"/>
    <n v="0"/>
    <n v="0"/>
    <n v="10140"/>
    <n v="3.99"/>
    <n v="69.180000000000007"/>
    <m/>
    <m/>
    <m/>
    <m/>
    <m/>
    <m/>
    <m/>
    <m/>
    <m/>
    <m/>
  </r>
  <r>
    <x v="1"/>
    <x v="1"/>
    <x v="2"/>
    <x v="6"/>
    <n v="0"/>
    <m/>
    <n v="0"/>
    <n v="716426"/>
    <n v="0"/>
    <n v="0"/>
    <n v="0"/>
    <n v="0"/>
    <n v="0"/>
    <n v="0"/>
    <n v="0"/>
    <n v="0"/>
    <n v="0"/>
    <n v="0"/>
    <m/>
    <n v="0"/>
    <n v="0"/>
    <n v="0"/>
    <n v="9550"/>
    <n v="2.78"/>
    <n v="70.53"/>
    <m/>
    <m/>
    <m/>
    <m/>
    <m/>
    <m/>
    <m/>
    <m/>
    <m/>
    <m/>
  </r>
  <r>
    <x v="1"/>
    <x v="0"/>
    <x v="3"/>
    <x v="6"/>
    <n v="0"/>
    <m/>
    <n v="0"/>
    <n v="716426"/>
    <n v="0"/>
    <n v="0"/>
    <n v="0"/>
    <n v="0"/>
    <n v="0"/>
    <n v="0"/>
    <n v="0"/>
    <n v="0"/>
    <n v="0"/>
    <n v="0"/>
    <m/>
    <n v="0"/>
    <n v="0"/>
    <n v="0"/>
    <n v="10995"/>
    <n v="5.03"/>
    <n v="69.569999999999993"/>
    <m/>
    <m/>
    <m/>
    <m/>
    <m/>
    <m/>
    <m/>
    <m/>
    <m/>
    <m/>
  </r>
  <r>
    <x v="1"/>
    <x v="0"/>
    <x v="4"/>
    <x v="6"/>
    <n v="0"/>
    <m/>
    <n v="0"/>
    <n v="326122"/>
    <n v="0"/>
    <n v="0"/>
    <n v="0"/>
    <n v="0"/>
    <n v="0"/>
    <n v="0"/>
    <n v="0"/>
    <n v="0"/>
    <n v="0"/>
    <n v="0"/>
    <m/>
    <n v="0"/>
    <n v="0"/>
    <n v="0"/>
    <n v="10755"/>
    <n v="3.01"/>
    <n v="69.680000000000007"/>
    <m/>
    <m/>
    <m/>
    <m/>
    <m/>
    <m/>
    <m/>
    <m/>
    <m/>
    <m/>
  </r>
  <r>
    <x v="1"/>
    <x v="0"/>
    <x v="5"/>
    <x v="6"/>
    <n v="0"/>
    <m/>
    <n v="0"/>
    <n v="716426"/>
    <n v="0"/>
    <n v="0"/>
    <n v="0"/>
    <n v="0"/>
    <n v="0"/>
    <n v="0"/>
    <n v="0"/>
    <n v="0"/>
    <n v="0"/>
    <n v="0"/>
    <m/>
    <n v="0"/>
    <n v="0"/>
    <n v="0"/>
    <n v="10040"/>
    <n v="4.57"/>
    <n v="69.959999999999994"/>
    <m/>
    <m/>
    <m/>
    <m/>
    <m/>
    <m/>
    <m/>
    <m/>
    <m/>
    <m/>
  </r>
  <r>
    <x v="1"/>
    <x v="1"/>
    <x v="6"/>
    <x v="6"/>
    <n v="0"/>
    <m/>
    <n v="0"/>
    <n v="716426"/>
    <n v="0"/>
    <n v="0"/>
    <n v="0"/>
    <n v="0"/>
    <n v="0"/>
    <n v="0"/>
    <n v="0"/>
    <n v="0"/>
    <n v="0"/>
    <n v="0"/>
    <m/>
    <n v="0"/>
    <n v="0"/>
    <n v="0"/>
    <n v="14704"/>
    <n v="10.11"/>
    <n v="63.93"/>
    <m/>
    <m/>
    <m/>
    <m/>
    <m/>
    <m/>
    <m/>
    <m/>
    <m/>
    <m/>
  </r>
  <r>
    <x v="1"/>
    <x v="0"/>
    <x v="7"/>
    <x v="6"/>
    <n v="0"/>
    <n v="600058"/>
    <n v="0"/>
    <n v="716426"/>
    <n v="0"/>
    <n v="0"/>
    <n v="0"/>
    <n v="0"/>
    <n v="0"/>
    <n v="0"/>
    <n v="0"/>
    <n v="0"/>
    <n v="0"/>
    <n v="0"/>
    <m/>
    <n v="0"/>
    <n v="0"/>
    <n v="0"/>
    <n v="12752"/>
    <n v="5.86"/>
    <n v="69.41"/>
    <m/>
    <m/>
    <m/>
    <m/>
    <m/>
    <m/>
    <m/>
    <m/>
    <m/>
    <m/>
  </r>
  <r>
    <x v="1"/>
    <x v="0"/>
    <x v="8"/>
    <x v="6"/>
    <n v="0"/>
    <m/>
    <n v="0"/>
    <n v="716426"/>
    <n v="0"/>
    <n v="0"/>
    <n v="0"/>
    <n v="0"/>
    <n v="0"/>
    <n v="0"/>
    <n v="0"/>
    <n v="0"/>
    <n v="0"/>
    <n v="0"/>
    <m/>
    <n v="0"/>
    <n v="0"/>
    <n v="0"/>
    <n v="8877"/>
    <n v="1.64"/>
    <n v="74.2"/>
    <m/>
    <m/>
    <m/>
    <m/>
    <m/>
    <m/>
    <m/>
    <m/>
    <m/>
    <m/>
  </r>
  <r>
    <x v="1"/>
    <x v="1"/>
    <x v="9"/>
    <x v="6"/>
    <n v="0"/>
    <m/>
    <n v="0"/>
    <n v="716426"/>
    <n v="0"/>
    <n v="0"/>
    <n v="0"/>
    <n v="0"/>
    <n v="0"/>
    <n v="0"/>
    <n v="0"/>
    <n v="0"/>
    <n v="0"/>
    <n v="0"/>
    <m/>
    <n v="0"/>
    <n v="0"/>
    <n v="0"/>
    <n v="13267"/>
    <n v="6.27"/>
    <n v="73.599999999999994"/>
    <m/>
    <m/>
    <m/>
    <m/>
    <m/>
    <m/>
    <m/>
    <m/>
    <m/>
    <m/>
  </r>
  <r>
    <x v="1"/>
    <x v="1"/>
    <x v="10"/>
    <x v="6"/>
    <n v="0"/>
    <n v="3400331"/>
    <n v="0"/>
    <n v="326122"/>
    <n v="0"/>
    <n v="0"/>
    <n v="0"/>
    <n v="0"/>
    <n v="0"/>
    <n v="0"/>
    <n v="0"/>
    <n v="0"/>
    <n v="0"/>
    <n v="0"/>
    <m/>
    <n v="0"/>
    <n v="0"/>
    <n v="0"/>
    <n v="9860"/>
    <n v="3.84"/>
    <n v="65.540000000000006"/>
    <m/>
    <m/>
    <m/>
    <m/>
    <m/>
    <m/>
    <m/>
    <m/>
    <m/>
    <m/>
  </r>
  <r>
    <x v="1"/>
    <x v="0"/>
    <x v="11"/>
    <x v="6"/>
    <n v="0"/>
    <m/>
    <n v="0"/>
    <n v="326122"/>
    <n v="0"/>
    <n v="0"/>
    <n v="0"/>
    <n v="0"/>
    <n v="0"/>
    <n v="0"/>
    <n v="0"/>
    <n v="0"/>
    <n v="0"/>
    <n v="0"/>
    <m/>
    <n v="0"/>
    <n v="0"/>
    <n v="0"/>
    <n v="10454"/>
    <n v="3.07"/>
    <n v="68.48"/>
    <m/>
    <m/>
    <m/>
    <m/>
    <m/>
    <m/>
    <m/>
    <m/>
    <m/>
    <m/>
  </r>
  <r>
    <x v="1"/>
    <x v="0"/>
    <x v="12"/>
    <x v="6"/>
    <n v="0"/>
    <m/>
    <n v="0"/>
    <n v="716426"/>
    <n v="0"/>
    <n v="0"/>
    <n v="0"/>
    <n v="0"/>
    <n v="0"/>
    <n v="0"/>
    <n v="0"/>
    <n v="0"/>
    <n v="0"/>
    <n v="0"/>
    <m/>
    <n v="0"/>
    <n v="0"/>
    <n v="0"/>
    <n v="11531"/>
    <n v="3.18"/>
    <n v="71.31"/>
    <m/>
    <m/>
    <m/>
    <m/>
    <m/>
    <m/>
    <m/>
    <m/>
    <m/>
    <m/>
  </r>
  <r>
    <x v="1"/>
    <x v="0"/>
    <x v="13"/>
    <x v="6"/>
    <n v="0"/>
    <m/>
    <n v="0"/>
    <n v="326122"/>
    <n v="0"/>
    <n v="0"/>
    <n v="0"/>
    <n v="0"/>
    <n v="0"/>
    <n v="0"/>
    <n v="0"/>
    <n v="0"/>
    <n v="0"/>
    <n v="0"/>
    <m/>
    <n v="0"/>
    <n v="0"/>
    <n v="0"/>
    <n v="8585"/>
    <n v="3.23"/>
    <n v="76.17"/>
    <m/>
    <m/>
    <m/>
    <m/>
    <m/>
    <m/>
    <m/>
    <m/>
    <m/>
    <m/>
  </r>
  <r>
    <x v="1"/>
    <x v="0"/>
    <x v="14"/>
    <x v="6"/>
    <n v="0"/>
    <m/>
    <n v="0"/>
    <n v="326122"/>
    <n v="0"/>
    <n v="0"/>
    <n v="0"/>
    <n v="0"/>
    <n v="0"/>
    <n v="0"/>
    <n v="0"/>
    <n v="0"/>
    <n v="0"/>
    <n v="0"/>
    <m/>
    <n v="0"/>
    <n v="0"/>
    <n v="0"/>
    <n v="9400"/>
    <n v="2.41"/>
    <n v="72.3"/>
    <m/>
    <m/>
    <m/>
    <m/>
    <m/>
    <m/>
    <m/>
    <m/>
    <m/>
    <m/>
  </r>
  <r>
    <x v="1"/>
    <x v="0"/>
    <x v="15"/>
    <x v="6"/>
    <n v="0"/>
    <m/>
    <n v="0"/>
    <n v="716426"/>
    <n v="0"/>
    <n v="0"/>
    <n v="0"/>
    <n v="0"/>
    <n v="0"/>
    <n v="0"/>
    <n v="0"/>
    <n v="0"/>
    <n v="0"/>
    <n v="0"/>
    <m/>
    <n v="0"/>
    <n v="0"/>
    <n v="0"/>
    <n v="8210"/>
    <n v="3.61"/>
    <n v="73.13"/>
    <m/>
    <m/>
    <m/>
    <m/>
    <m/>
    <m/>
    <m/>
    <m/>
    <m/>
    <m/>
  </r>
  <r>
    <x v="1"/>
    <x v="1"/>
    <x v="16"/>
    <x v="6"/>
    <n v="0"/>
    <n v="3500340"/>
    <n v="0"/>
    <n v="326122"/>
    <n v="0"/>
    <n v="0"/>
    <n v="0"/>
    <n v="0"/>
    <n v="0"/>
    <n v="0"/>
    <n v="0"/>
    <n v="0"/>
    <n v="0"/>
    <n v="0"/>
    <m/>
    <n v="0"/>
    <n v="0"/>
    <n v="0"/>
    <n v="9855"/>
    <n v="6.72"/>
    <n v="69.69"/>
    <m/>
    <m/>
    <m/>
    <m/>
    <m/>
    <m/>
    <m/>
    <m/>
    <m/>
    <m/>
  </r>
  <r>
    <x v="1"/>
    <x v="0"/>
    <x v="0"/>
    <x v="5"/>
    <n v="0"/>
    <n v="2535750"/>
    <n v="0"/>
    <n v="283500"/>
    <n v="0"/>
    <n v="0"/>
    <n v="0"/>
    <n v="0"/>
    <n v="0"/>
    <n v="0"/>
    <n v="0"/>
    <n v="0"/>
    <n v="0"/>
    <n v="0"/>
    <m/>
    <n v="0"/>
    <n v="0"/>
    <n v="0"/>
    <n v="0"/>
    <n v="0"/>
    <n v="0"/>
    <m/>
    <m/>
    <m/>
    <m/>
    <m/>
    <m/>
    <m/>
    <m/>
    <m/>
    <m/>
  </r>
  <r>
    <x v="1"/>
    <x v="1"/>
    <x v="1"/>
    <x v="5"/>
    <n v="0"/>
    <n v="2490000"/>
    <n v="0"/>
    <n v="293750"/>
    <n v="0"/>
    <n v="0"/>
    <n v="0"/>
    <n v="0"/>
    <n v="0"/>
    <n v="0"/>
    <n v="0"/>
    <n v="0"/>
    <n v="0"/>
    <n v="0"/>
    <m/>
    <n v="0"/>
    <n v="0"/>
    <n v="0"/>
    <n v="0"/>
    <n v="0"/>
    <n v="0"/>
    <m/>
    <m/>
    <m/>
    <m/>
    <m/>
    <m/>
    <m/>
    <m/>
    <m/>
    <m/>
  </r>
  <r>
    <x v="1"/>
    <x v="1"/>
    <x v="2"/>
    <x v="5"/>
    <n v="0"/>
    <n v="2331348"/>
    <n v="0"/>
    <n v="283500"/>
    <n v="0"/>
    <n v="0"/>
    <n v="0"/>
    <n v="0"/>
    <n v="0"/>
    <n v="0"/>
    <n v="0"/>
    <n v="0"/>
    <n v="0"/>
    <n v="0"/>
    <m/>
    <n v="0"/>
    <n v="0"/>
    <n v="0"/>
    <n v="0"/>
    <n v="0"/>
    <n v="0"/>
    <m/>
    <m/>
    <m/>
    <m/>
    <m/>
    <m/>
    <m/>
    <m/>
    <m/>
    <m/>
  </r>
  <r>
    <x v="1"/>
    <x v="0"/>
    <x v="3"/>
    <x v="5"/>
    <n v="0"/>
    <n v="4455000"/>
    <n v="0"/>
    <n v="273250"/>
    <n v="0"/>
    <n v="0"/>
    <n v="0"/>
    <n v="0"/>
    <n v="0"/>
    <n v="0"/>
    <n v="0"/>
    <n v="0"/>
    <n v="0"/>
    <n v="0"/>
    <m/>
    <n v="0"/>
    <n v="0"/>
    <n v="0"/>
    <n v="0"/>
    <n v="0"/>
    <n v="0"/>
    <m/>
    <m/>
    <m/>
    <m/>
    <m/>
    <m/>
    <m/>
    <m/>
    <m/>
    <m/>
  </r>
  <r>
    <x v="1"/>
    <x v="0"/>
    <x v="4"/>
    <x v="5"/>
    <n v="0"/>
    <n v="1880000"/>
    <n v="0"/>
    <n v="324500"/>
    <n v="0"/>
    <n v="0"/>
    <n v="0"/>
    <n v="0"/>
    <n v="0"/>
    <n v="0"/>
    <n v="0"/>
    <n v="0"/>
    <n v="0"/>
    <n v="0"/>
    <m/>
    <n v="0"/>
    <n v="0"/>
    <n v="0"/>
    <n v="0"/>
    <n v="0"/>
    <n v="0"/>
    <m/>
    <m/>
    <m/>
    <m/>
    <m/>
    <m/>
    <m/>
    <m/>
    <m/>
    <m/>
  </r>
  <r>
    <x v="1"/>
    <x v="0"/>
    <x v="5"/>
    <x v="5"/>
    <n v="0"/>
    <m/>
    <n v="0"/>
    <n v="0"/>
    <n v="0"/>
    <n v="0"/>
    <n v="0"/>
    <n v="0"/>
    <n v="0"/>
    <n v="0"/>
    <n v="0"/>
    <n v="0"/>
    <n v="0"/>
    <n v="0"/>
    <m/>
    <n v="0"/>
    <n v="0"/>
    <n v="0"/>
    <n v="0"/>
    <n v="0"/>
    <n v="0"/>
    <m/>
    <m/>
    <m/>
    <m/>
    <m/>
    <m/>
    <m/>
    <m/>
    <m/>
    <m/>
  </r>
  <r>
    <x v="1"/>
    <x v="1"/>
    <x v="6"/>
    <x v="5"/>
    <n v="0"/>
    <m/>
    <n v="0"/>
    <n v="0"/>
    <n v="0"/>
    <n v="0"/>
    <n v="0"/>
    <n v="0"/>
    <n v="0"/>
    <n v="0"/>
    <n v="0"/>
    <n v="0"/>
    <n v="0"/>
    <n v="0"/>
    <m/>
    <n v="0"/>
    <n v="0"/>
    <n v="0"/>
    <n v="0"/>
    <n v="0"/>
    <n v="0"/>
    <m/>
    <m/>
    <m/>
    <m/>
    <m/>
    <m/>
    <m/>
    <m/>
    <m/>
    <m/>
  </r>
  <r>
    <x v="1"/>
    <x v="0"/>
    <x v="7"/>
    <x v="5"/>
    <n v="0"/>
    <m/>
    <n v="0"/>
    <n v="490000"/>
    <n v="0"/>
    <n v="0"/>
    <n v="0"/>
    <n v="0"/>
    <n v="0"/>
    <n v="0"/>
    <n v="0"/>
    <n v="0"/>
    <n v="0"/>
    <n v="0"/>
    <m/>
    <n v="0"/>
    <n v="0"/>
    <n v="0"/>
    <n v="0"/>
    <n v="0"/>
    <n v="0"/>
    <m/>
    <m/>
    <m/>
    <m/>
    <m/>
    <m/>
    <m/>
    <m/>
    <m/>
    <m/>
  </r>
  <r>
    <x v="1"/>
    <x v="0"/>
    <x v="8"/>
    <x v="5"/>
    <n v="0"/>
    <n v="1470000"/>
    <n v="0"/>
    <n v="490000"/>
    <n v="0"/>
    <n v="0"/>
    <n v="0"/>
    <n v="0"/>
    <n v="0"/>
    <n v="0"/>
    <n v="0"/>
    <n v="0"/>
    <n v="0"/>
    <n v="0"/>
    <m/>
    <n v="0"/>
    <n v="0"/>
    <n v="0"/>
    <n v="0"/>
    <n v="0"/>
    <n v="0"/>
    <m/>
    <m/>
    <m/>
    <m/>
    <m/>
    <m/>
    <m/>
    <m/>
    <m/>
    <m/>
  </r>
  <r>
    <x v="1"/>
    <x v="1"/>
    <x v="9"/>
    <x v="5"/>
    <n v="0"/>
    <n v="1490000"/>
    <n v="0"/>
    <n v="490000"/>
    <n v="0"/>
    <n v="0"/>
    <n v="0"/>
    <n v="0"/>
    <n v="0"/>
    <n v="0"/>
    <n v="0"/>
    <n v="0"/>
    <n v="0"/>
    <n v="0"/>
    <m/>
    <n v="0"/>
    <n v="0"/>
    <n v="0"/>
    <n v="0"/>
    <n v="0"/>
    <n v="0"/>
    <m/>
    <m/>
    <m/>
    <m/>
    <m/>
    <m/>
    <m/>
    <m/>
    <m/>
    <m/>
  </r>
  <r>
    <x v="1"/>
    <x v="1"/>
    <x v="10"/>
    <x v="5"/>
    <n v="0"/>
    <n v="3472738"/>
    <n v="0"/>
    <n v="355250"/>
    <n v="0"/>
    <n v="0"/>
    <n v="0"/>
    <n v="0"/>
    <n v="0"/>
    <n v="0"/>
    <n v="0"/>
    <n v="0"/>
    <n v="0"/>
    <n v="0"/>
    <m/>
    <n v="0"/>
    <n v="0"/>
    <n v="0"/>
    <n v="0"/>
    <n v="0"/>
    <n v="0"/>
    <m/>
    <m/>
    <m/>
    <m/>
    <m/>
    <m/>
    <m/>
    <m/>
    <m/>
    <m/>
  </r>
  <r>
    <x v="1"/>
    <x v="0"/>
    <x v="11"/>
    <x v="5"/>
    <n v="0"/>
    <n v="3097500"/>
    <n v="0"/>
    <n v="654000"/>
    <n v="0"/>
    <n v="0"/>
    <n v="0"/>
    <n v="0"/>
    <n v="0"/>
    <n v="0"/>
    <n v="0"/>
    <n v="0"/>
    <n v="0"/>
    <n v="0"/>
    <m/>
    <n v="0"/>
    <n v="0"/>
    <n v="0"/>
    <n v="0"/>
    <n v="0"/>
    <n v="0"/>
    <m/>
    <m/>
    <m/>
    <m/>
    <m/>
    <m/>
    <m/>
    <m/>
    <m/>
    <m/>
  </r>
  <r>
    <x v="1"/>
    <x v="0"/>
    <x v="12"/>
    <x v="5"/>
    <n v="0"/>
    <n v="2574197"/>
    <n v="0"/>
    <n v="345000"/>
    <n v="0"/>
    <n v="0"/>
    <n v="0"/>
    <n v="0"/>
    <n v="0"/>
    <n v="0"/>
    <n v="0"/>
    <n v="0"/>
    <n v="0"/>
    <n v="0"/>
    <m/>
    <n v="0"/>
    <n v="0"/>
    <n v="0"/>
    <n v="0"/>
    <n v="0"/>
    <n v="0"/>
    <m/>
    <m/>
    <m/>
    <m/>
    <m/>
    <m/>
    <m/>
    <m/>
    <m/>
    <m/>
  </r>
  <r>
    <x v="1"/>
    <x v="0"/>
    <x v="13"/>
    <x v="5"/>
    <n v="0"/>
    <m/>
    <n v="0"/>
    <n v="684750"/>
    <n v="0"/>
    <n v="0"/>
    <n v="0"/>
    <n v="0"/>
    <n v="0"/>
    <n v="0"/>
    <n v="0"/>
    <n v="0"/>
    <n v="0"/>
    <n v="0"/>
    <m/>
    <n v="0"/>
    <n v="0"/>
    <n v="0"/>
    <n v="0"/>
    <n v="0"/>
    <n v="0"/>
    <m/>
    <m/>
    <m/>
    <m/>
    <m/>
    <m/>
    <m/>
    <m/>
    <m/>
    <m/>
  </r>
  <r>
    <x v="1"/>
    <x v="0"/>
    <x v="14"/>
    <x v="5"/>
    <n v="0"/>
    <m/>
    <n v="0"/>
    <n v="592500"/>
    <n v="0"/>
    <n v="0"/>
    <n v="0"/>
    <n v="0"/>
    <n v="0"/>
    <n v="0"/>
    <n v="0"/>
    <n v="0"/>
    <n v="0"/>
    <n v="0"/>
    <m/>
    <n v="0"/>
    <n v="0"/>
    <n v="0"/>
    <n v="0"/>
    <n v="0"/>
    <n v="0"/>
    <m/>
    <m/>
    <m/>
    <m/>
    <m/>
    <m/>
    <m/>
    <m/>
    <m/>
    <m/>
  </r>
  <r>
    <x v="1"/>
    <x v="0"/>
    <x v="15"/>
    <x v="5"/>
    <n v="0"/>
    <m/>
    <n v="0"/>
    <n v="0"/>
    <n v="0"/>
    <n v="0"/>
    <n v="0"/>
    <n v="0"/>
    <n v="0"/>
    <n v="0"/>
    <n v="0"/>
    <n v="0"/>
    <n v="0"/>
    <n v="0"/>
    <m/>
    <n v="0"/>
    <n v="0"/>
    <n v="0"/>
    <n v="0"/>
    <n v="0"/>
    <n v="0"/>
    <m/>
    <m/>
    <m/>
    <m/>
    <m/>
    <m/>
    <m/>
    <m/>
    <m/>
    <m/>
  </r>
  <r>
    <x v="1"/>
    <x v="1"/>
    <x v="16"/>
    <x v="5"/>
    <n v="0"/>
    <m/>
    <n v="0"/>
    <n v="490000"/>
    <n v="0"/>
    <n v="0"/>
    <n v="0"/>
    <n v="0"/>
    <n v="0"/>
    <n v="0"/>
    <n v="0"/>
    <n v="0"/>
    <n v="0"/>
    <n v="0"/>
    <m/>
    <n v="0"/>
    <n v="0"/>
    <n v="0"/>
    <n v="0"/>
    <n v="0"/>
    <n v="0"/>
    <m/>
    <m/>
    <m/>
    <m/>
    <m/>
    <m/>
    <m/>
    <m/>
    <m/>
    <m/>
  </r>
  <r>
    <x v="1"/>
    <x v="0"/>
    <x v="0"/>
    <x v="4"/>
    <n v="15915068"/>
    <n v="17545806"/>
    <n v="0"/>
    <n v="0"/>
    <n v="0"/>
    <n v="0"/>
    <n v="0"/>
    <n v="0"/>
    <n v="0"/>
    <n v="0"/>
    <n v="0"/>
    <n v="0"/>
    <n v="0"/>
    <n v="0"/>
    <m/>
    <n v="0"/>
    <n v="0"/>
    <n v="0"/>
    <n v="0"/>
    <n v="0"/>
    <n v="0"/>
    <m/>
    <m/>
    <m/>
    <m/>
    <m/>
    <m/>
    <m/>
    <m/>
    <m/>
    <m/>
  </r>
  <r>
    <x v="1"/>
    <x v="1"/>
    <x v="1"/>
    <x v="4"/>
    <n v="12889225"/>
    <n v="18235267"/>
    <n v="0"/>
    <n v="0"/>
    <n v="0"/>
    <n v="0"/>
    <n v="0"/>
    <n v="0"/>
    <n v="0"/>
    <n v="0"/>
    <n v="0"/>
    <n v="0"/>
    <n v="0"/>
    <n v="0"/>
    <m/>
    <n v="0"/>
    <n v="0"/>
    <n v="0"/>
    <n v="0"/>
    <n v="0"/>
    <n v="0"/>
    <m/>
    <m/>
    <m/>
    <m/>
    <m/>
    <m/>
    <m/>
    <m/>
    <m/>
    <m/>
  </r>
  <r>
    <x v="1"/>
    <x v="1"/>
    <x v="2"/>
    <x v="4"/>
    <n v="42150072"/>
    <n v="16285435"/>
    <n v="0"/>
    <n v="0"/>
    <n v="0"/>
    <n v="0"/>
    <n v="0"/>
    <n v="0"/>
    <n v="0"/>
    <n v="0"/>
    <n v="0"/>
    <n v="0"/>
    <n v="0"/>
    <n v="0"/>
    <m/>
    <n v="0"/>
    <n v="0"/>
    <n v="0"/>
    <n v="0"/>
    <n v="0"/>
    <n v="0"/>
    <m/>
    <m/>
    <m/>
    <m/>
    <m/>
    <m/>
    <m/>
    <m/>
    <m/>
    <m/>
  </r>
  <r>
    <x v="1"/>
    <x v="0"/>
    <x v="3"/>
    <x v="4"/>
    <n v="10798667"/>
    <n v="16203323"/>
    <n v="0"/>
    <n v="0"/>
    <n v="0"/>
    <n v="0"/>
    <n v="0"/>
    <n v="0"/>
    <n v="0"/>
    <n v="0"/>
    <n v="0"/>
    <n v="0"/>
    <n v="0"/>
    <n v="0"/>
    <m/>
    <n v="0"/>
    <n v="0"/>
    <n v="0"/>
    <n v="0"/>
    <n v="0"/>
    <n v="0"/>
    <m/>
    <m/>
    <m/>
    <m/>
    <m/>
    <m/>
    <m/>
    <m/>
    <m/>
    <m/>
  </r>
  <r>
    <x v="1"/>
    <x v="0"/>
    <x v="4"/>
    <x v="4"/>
    <n v="13346175"/>
    <n v="31493667"/>
    <n v="0"/>
    <n v="0"/>
    <n v="0"/>
    <n v="0"/>
    <n v="0"/>
    <n v="0"/>
    <n v="0"/>
    <n v="0"/>
    <n v="0"/>
    <n v="0"/>
    <n v="0"/>
    <n v="0"/>
    <m/>
    <n v="0"/>
    <n v="0"/>
    <n v="0"/>
    <n v="0"/>
    <n v="0"/>
    <n v="0"/>
    <m/>
    <m/>
    <m/>
    <m/>
    <m/>
    <m/>
    <m/>
    <m/>
    <m/>
    <m/>
  </r>
  <r>
    <x v="1"/>
    <x v="0"/>
    <x v="5"/>
    <x v="4"/>
    <n v="10829975"/>
    <n v="9338987"/>
    <n v="0"/>
    <n v="0"/>
    <n v="0"/>
    <n v="0"/>
    <n v="0"/>
    <n v="0"/>
    <n v="0"/>
    <n v="0"/>
    <n v="0"/>
    <n v="0"/>
    <n v="0"/>
    <n v="0"/>
    <m/>
    <n v="0"/>
    <n v="0"/>
    <n v="0"/>
    <n v="0"/>
    <n v="0"/>
    <n v="0"/>
    <m/>
    <m/>
    <m/>
    <m/>
    <m/>
    <m/>
    <m/>
    <m/>
    <m/>
    <m/>
  </r>
  <r>
    <x v="1"/>
    <x v="1"/>
    <x v="6"/>
    <x v="4"/>
    <n v="6146599"/>
    <n v="30311183"/>
    <n v="0"/>
    <n v="0"/>
    <n v="0"/>
    <n v="0"/>
    <n v="0"/>
    <n v="0"/>
    <n v="0"/>
    <n v="0"/>
    <n v="0"/>
    <n v="0"/>
    <n v="0"/>
    <n v="0"/>
    <m/>
    <n v="0"/>
    <n v="0"/>
    <n v="0"/>
    <n v="0"/>
    <n v="0"/>
    <n v="0"/>
    <m/>
    <m/>
    <m/>
    <m/>
    <m/>
    <m/>
    <m/>
    <m/>
    <m/>
    <m/>
  </r>
  <r>
    <x v="1"/>
    <x v="0"/>
    <x v="7"/>
    <x v="4"/>
    <n v="5417757"/>
    <n v="8285092"/>
    <n v="0"/>
    <n v="0"/>
    <n v="0"/>
    <n v="0"/>
    <n v="0"/>
    <n v="0"/>
    <n v="0"/>
    <n v="0"/>
    <n v="0"/>
    <n v="0"/>
    <n v="0"/>
    <n v="0"/>
    <m/>
    <n v="0"/>
    <n v="0"/>
    <n v="0"/>
    <n v="0"/>
    <n v="0"/>
    <n v="0"/>
    <m/>
    <m/>
    <m/>
    <m/>
    <m/>
    <m/>
    <m/>
    <m/>
    <m/>
    <m/>
  </r>
  <r>
    <x v="1"/>
    <x v="0"/>
    <x v="8"/>
    <x v="4"/>
    <n v="8835747"/>
    <n v="7588067"/>
    <n v="0"/>
    <n v="0"/>
    <n v="0"/>
    <n v="0"/>
    <n v="0"/>
    <n v="0"/>
    <n v="0"/>
    <n v="0"/>
    <n v="0"/>
    <n v="0"/>
    <n v="0"/>
    <n v="0"/>
    <m/>
    <n v="0"/>
    <n v="0"/>
    <n v="0"/>
    <n v="0"/>
    <n v="0"/>
    <n v="0"/>
    <m/>
    <m/>
    <m/>
    <m/>
    <m/>
    <m/>
    <m/>
    <m/>
    <m/>
    <m/>
  </r>
  <r>
    <x v="1"/>
    <x v="1"/>
    <x v="9"/>
    <x v="4"/>
    <n v="7033624"/>
    <n v="5979120"/>
    <n v="0"/>
    <n v="0"/>
    <n v="0"/>
    <n v="0"/>
    <n v="0"/>
    <n v="0"/>
    <n v="0"/>
    <n v="0"/>
    <n v="0"/>
    <n v="0"/>
    <n v="0"/>
    <n v="0"/>
    <m/>
    <n v="0"/>
    <n v="0"/>
    <n v="0"/>
    <n v="0"/>
    <n v="0"/>
    <n v="0"/>
    <m/>
    <m/>
    <m/>
    <m/>
    <m/>
    <m/>
    <m/>
    <m/>
    <m/>
    <m/>
  </r>
  <r>
    <x v="1"/>
    <x v="1"/>
    <x v="10"/>
    <x v="4"/>
    <n v="17007363"/>
    <n v="47371515"/>
    <n v="0"/>
    <n v="0"/>
    <n v="0"/>
    <n v="0"/>
    <n v="0"/>
    <n v="0"/>
    <n v="0"/>
    <n v="0"/>
    <n v="0"/>
    <n v="0"/>
    <n v="0"/>
    <n v="0"/>
    <m/>
    <n v="0"/>
    <n v="0"/>
    <n v="0"/>
    <n v="0"/>
    <n v="0"/>
    <n v="0"/>
    <m/>
    <m/>
    <m/>
    <m/>
    <m/>
    <m/>
    <m/>
    <m/>
    <m/>
    <m/>
  </r>
  <r>
    <x v="1"/>
    <x v="0"/>
    <x v="11"/>
    <x v="4"/>
    <n v="17667094"/>
    <n v="18981349"/>
    <n v="0"/>
    <n v="0"/>
    <n v="0"/>
    <n v="0"/>
    <n v="0"/>
    <n v="0"/>
    <n v="0"/>
    <n v="0"/>
    <n v="0"/>
    <n v="0"/>
    <n v="0"/>
    <n v="0"/>
    <m/>
    <n v="0"/>
    <n v="0"/>
    <n v="0"/>
    <n v="0"/>
    <n v="0"/>
    <n v="0"/>
    <m/>
    <m/>
    <m/>
    <m/>
    <m/>
    <m/>
    <m/>
    <m/>
    <m/>
    <m/>
  </r>
  <r>
    <x v="1"/>
    <x v="0"/>
    <x v="12"/>
    <x v="4"/>
    <n v="8840877"/>
    <n v="8168015"/>
    <n v="0"/>
    <n v="0"/>
    <n v="0"/>
    <n v="0"/>
    <n v="0"/>
    <n v="0"/>
    <n v="0"/>
    <n v="0"/>
    <n v="0"/>
    <n v="0"/>
    <n v="0"/>
    <n v="0"/>
    <m/>
    <n v="0"/>
    <n v="0"/>
    <n v="0"/>
    <n v="0"/>
    <n v="0"/>
    <n v="0"/>
    <m/>
    <m/>
    <m/>
    <m/>
    <m/>
    <m/>
    <m/>
    <m/>
    <m/>
    <m/>
  </r>
  <r>
    <x v="1"/>
    <x v="0"/>
    <x v="13"/>
    <x v="4"/>
    <n v="9421951"/>
    <n v="8825158"/>
    <n v="0"/>
    <n v="0"/>
    <n v="0"/>
    <n v="0"/>
    <n v="0"/>
    <n v="0"/>
    <n v="0"/>
    <n v="0"/>
    <n v="0"/>
    <n v="0"/>
    <n v="0"/>
    <n v="0"/>
    <m/>
    <n v="0"/>
    <n v="0"/>
    <n v="0"/>
    <n v="0"/>
    <n v="0"/>
    <n v="0"/>
    <m/>
    <m/>
    <m/>
    <m/>
    <m/>
    <m/>
    <m/>
    <m/>
    <m/>
    <m/>
  </r>
  <r>
    <x v="1"/>
    <x v="0"/>
    <x v="14"/>
    <x v="4"/>
    <n v="7983872"/>
    <n v="14612339"/>
    <n v="0"/>
    <n v="0"/>
    <n v="0"/>
    <n v="0"/>
    <n v="0"/>
    <n v="0"/>
    <n v="0"/>
    <n v="0"/>
    <n v="0"/>
    <n v="0"/>
    <n v="0"/>
    <n v="0"/>
    <m/>
    <n v="0"/>
    <n v="0"/>
    <n v="0"/>
    <n v="0"/>
    <n v="0"/>
    <n v="0"/>
    <m/>
    <m/>
    <m/>
    <m/>
    <m/>
    <m/>
    <m/>
    <m/>
    <m/>
    <m/>
  </r>
  <r>
    <x v="1"/>
    <x v="0"/>
    <x v="15"/>
    <x v="4"/>
    <n v="7941425"/>
    <n v="7547062"/>
    <n v="0"/>
    <n v="0"/>
    <n v="0"/>
    <n v="0"/>
    <n v="0"/>
    <n v="0"/>
    <n v="0"/>
    <n v="0"/>
    <n v="0"/>
    <n v="0"/>
    <n v="0"/>
    <n v="0"/>
    <m/>
    <n v="0"/>
    <n v="0"/>
    <n v="0"/>
    <n v="0"/>
    <n v="0"/>
    <n v="0"/>
    <m/>
    <m/>
    <m/>
    <m/>
    <m/>
    <m/>
    <m/>
    <m/>
    <m/>
    <m/>
  </r>
  <r>
    <x v="1"/>
    <x v="1"/>
    <x v="16"/>
    <x v="4"/>
    <n v="17660772"/>
    <n v="9554439"/>
    <n v="0"/>
    <n v="0"/>
    <n v="0"/>
    <n v="0"/>
    <n v="0"/>
    <n v="0"/>
    <n v="0"/>
    <n v="0"/>
    <n v="0"/>
    <n v="0"/>
    <n v="0"/>
    <n v="0"/>
    <m/>
    <n v="0"/>
    <n v="0"/>
    <n v="0"/>
    <n v="0"/>
    <n v="0"/>
    <n v="0"/>
    <m/>
    <m/>
    <m/>
    <m/>
    <m/>
    <m/>
    <m/>
    <m/>
    <m/>
    <m/>
  </r>
  <r>
    <x v="1"/>
    <x v="0"/>
    <x v="0"/>
    <x v="7"/>
    <n v="0"/>
    <n v="816000"/>
    <n v="0"/>
    <n v="0"/>
    <n v="0"/>
    <n v="0"/>
    <n v="0"/>
    <n v="0"/>
    <n v="0"/>
    <n v="0"/>
    <n v="0"/>
    <n v="0"/>
    <n v="0"/>
    <n v="0"/>
    <m/>
    <n v="0"/>
    <n v="0"/>
    <n v="0"/>
    <n v="0"/>
    <n v="0"/>
    <n v="0"/>
    <m/>
    <m/>
    <m/>
    <m/>
    <m/>
    <m/>
    <m/>
    <m/>
    <m/>
    <m/>
  </r>
  <r>
    <x v="1"/>
    <x v="1"/>
    <x v="1"/>
    <x v="7"/>
    <n v="0"/>
    <n v="1676000"/>
    <n v="0"/>
    <n v="0"/>
    <n v="0"/>
    <n v="0"/>
    <n v="0"/>
    <n v="0"/>
    <n v="0"/>
    <n v="0"/>
    <n v="0"/>
    <n v="0"/>
    <n v="0"/>
    <n v="0"/>
    <m/>
    <n v="0"/>
    <n v="0"/>
    <n v="0"/>
    <n v="0"/>
    <n v="0"/>
    <n v="0"/>
    <m/>
    <m/>
    <m/>
    <m/>
    <m/>
    <m/>
    <m/>
    <m/>
    <m/>
    <m/>
  </r>
  <r>
    <x v="1"/>
    <x v="1"/>
    <x v="2"/>
    <x v="7"/>
    <n v="0"/>
    <n v="2165000"/>
    <n v="0"/>
    <n v="0"/>
    <n v="0"/>
    <n v="0"/>
    <n v="0"/>
    <n v="0"/>
    <n v="0"/>
    <n v="0"/>
    <n v="0"/>
    <n v="0"/>
    <n v="0"/>
    <n v="0"/>
    <m/>
    <n v="0"/>
    <n v="0"/>
    <n v="0"/>
    <n v="0"/>
    <n v="0"/>
    <n v="0"/>
    <m/>
    <m/>
    <m/>
    <m/>
    <m/>
    <m/>
    <m/>
    <m/>
    <m/>
    <m/>
  </r>
  <r>
    <x v="1"/>
    <x v="0"/>
    <x v="3"/>
    <x v="7"/>
    <n v="0"/>
    <n v="1294050"/>
    <n v="0"/>
    <n v="0"/>
    <n v="0"/>
    <n v="0"/>
    <n v="0"/>
    <n v="0"/>
    <n v="0"/>
    <n v="0"/>
    <n v="0"/>
    <n v="0"/>
    <n v="0"/>
    <n v="0"/>
    <m/>
    <n v="0"/>
    <n v="0"/>
    <n v="0"/>
    <n v="0"/>
    <n v="0"/>
    <n v="0"/>
    <m/>
    <m/>
    <m/>
    <m/>
    <m/>
    <m/>
    <m/>
    <m/>
    <m/>
    <m/>
  </r>
  <r>
    <x v="1"/>
    <x v="0"/>
    <x v="4"/>
    <x v="7"/>
    <n v="0"/>
    <n v="1706200"/>
    <n v="0"/>
    <n v="0"/>
    <n v="0"/>
    <n v="0"/>
    <n v="0"/>
    <n v="0"/>
    <n v="0"/>
    <n v="0"/>
    <n v="0"/>
    <n v="0"/>
    <n v="0"/>
    <n v="0"/>
    <m/>
    <n v="0"/>
    <n v="0"/>
    <n v="0"/>
    <n v="0"/>
    <n v="0"/>
    <n v="0"/>
    <m/>
    <m/>
    <m/>
    <m/>
    <m/>
    <m/>
    <m/>
    <m/>
    <m/>
    <m/>
  </r>
  <r>
    <x v="1"/>
    <x v="0"/>
    <x v="5"/>
    <x v="7"/>
    <n v="0"/>
    <m/>
    <n v="0"/>
    <n v="0"/>
    <n v="0"/>
    <n v="0"/>
    <n v="0"/>
    <n v="0"/>
    <n v="0"/>
    <n v="0"/>
    <n v="0"/>
    <n v="0"/>
    <n v="0"/>
    <n v="0"/>
    <m/>
    <n v="0"/>
    <n v="0"/>
    <n v="0"/>
    <n v="0"/>
    <n v="0"/>
    <n v="0"/>
    <m/>
    <m/>
    <m/>
    <m/>
    <m/>
    <m/>
    <m/>
    <m/>
    <m/>
    <m/>
  </r>
  <r>
    <x v="1"/>
    <x v="1"/>
    <x v="6"/>
    <x v="7"/>
    <n v="0"/>
    <n v="1215400"/>
    <n v="0"/>
    <n v="0"/>
    <n v="0"/>
    <n v="0"/>
    <n v="0"/>
    <n v="0"/>
    <n v="0"/>
    <n v="0"/>
    <n v="0"/>
    <n v="0"/>
    <n v="0"/>
    <n v="0"/>
    <m/>
    <n v="0"/>
    <n v="0"/>
    <n v="0"/>
    <n v="0"/>
    <n v="0"/>
    <n v="0"/>
    <m/>
    <m/>
    <m/>
    <m/>
    <m/>
    <m/>
    <m/>
    <m/>
    <m/>
    <m/>
  </r>
  <r>
    <x v="1"/>
    <x v="0"/>
    <x v="7"/>
    <x v="7"/>
    <n v="0"/>
    <n v="632000"/>
    <n v="0"/>
    <n v="0"/>
    <n v="0"/>
    <n v="0"/>
    <n v="0"/>
    <n v="0"/>
    <n v="0"/>
    <n v="0"/>
    <n v="0"/>
    <n v="0"/>
    <n v="0"/>
    <n v="0"/>
    <m/>
    <n v="0"/>
    <n v="0"/>
    <n v="0"/>
    <n v="0"/>
    <n v="0"/>
    <n v="0"/>
    <m/>
    <m/>
    <m/>
    <m/>
    <m/>
    <m/>
    <m/>
    <m/>
    <m/>
    <m/>
  </r>
  <r>
    <x v="1"/>
    <x v="0"/>
    <x v="8"/>
    <x v="7"/>
    <n v="0"/>
    <n v="897000"/>
    <n v="0"/>
    <n v="0"/>
    <n v="0"/>
    <n v="0"/>
    <n v="0"/>
    <n v="0"/>
    <n v="0"/>
    <n v="0"/>
    <n v="0"/>
    <n v="0"/>
    <n v="0"/>
    <n v="0"/>
    <m/>
    <n v="0"/>
    <n v="0"/>
    <n v="0"/>
    <n v="0"/>
    <n v="0"/>
    <n v="0"/>
    <m/>
    <m/>
    <m/>
    <m/>
    <m/>
    <m/>
    <m/>
    <m/>
    <m/>
    <m/>
  </r>
  <r>
    <x v="1"/>
    <x v="1"/>
    <x v="9"/>
    <x v="7"/>
    <n v="0"/>
    <n v="351410"/>
    <n v="0"/>
    <n v="0"/>
    <n v="0"/>
    <n v="0"/>
    <n v="0"/>
    <n v="0"/>
    <n v="0"/>
    <n v="0"/>
    <n v="0"/>
    <n v="0"/>
    <n v="0"/>
    <n v="0"/>
    <m/>
    <n v="0"/>
    <n v="0"/>
    <n v="0"/>
    <n v="0"/>
    <n v="0"/>
    <n v="0"/>
    <m/>
    <m/>
    <m/>
    <m/>
    <m/>
    <m/>
    <m/>
    <m/>
    <m/>
    <m/>
  </r>
  <r>
    <x v="1"/>
    <x v="1"/>
    <x v="10"/>
    <x v="7"/>
    <n v="0"/>
    <n v="1452600"/>
    <n v="0"/>
    <n v="0"/>
    <n v="0"/>
    <n v="0"/>
    <n v="0"/>
    <n v="0"/>
    <n v="0"/>
    <n v="0"/>
    <n v="0"/>
    <n v="0"/>
    <n v="0"/>
    <n v="0"/>
    <m/>
    <n v="0"/>
    <n v="0"/>
    <n v="0"/>
    <n v="0"/>
    <n v="0"/>
    <n v="0"/>
    <m/>
    <m/>
    <m/>
    <m/>
    <m/>
    <m/>
    <m/>
    <m/>
    <m/>
    <m/>
  </r>
  <r>
    <x v="1"/>
    <x v="0"/>
    <x v="11"/>
    <x v="7"/>
    <n v="0"/>
    <n v="894500"/>
    <n v="0"/>
    <n v="0"/>
    <n v="0"/>
    <n v="0"/>
    <n v="0"/>
    <n v="0"/>
    <n v="0"/>
    <n v="0"/>
    <n v="0"/>
    <n v="0"/>
    <n v="0"/>
    <n v="0"/>
    <m/>
    <n v="0"/>
    <n v="0"/>
    <n v="0"/>
    <n v="0"/>
    <n v="0"/>
    <n v="0"/>
    <m/>
    <m/>
    <m/>
    <m/>
    <m/>
    <m/>
    <m/>
    <m/>
    <m/>
    <m/>
  </r>
  <r>
    <x v="1"/>
    <x v="0"/>
    <x v="12"/>
    <x v="7"/>
    <n v="0"/>
    <n v="1265000"/>
    <n v="0"/>
    <n v="0"/>
    <n v="0"/>
    <n v="0"/>
    <n v="0"/>
    <n v="0"/>
    <n v="0"/>
    <n v="0"/>
    <n v="0"/>
    <n v="0"/>
    <n v="0"/>
    <n v="0"/>
    <m/>
    <n v="0"/>
    <n v="0"/>
    <n v="0"/>
    <n v="0"/>
    <n v="0"/>
    <n v="0"/>
    <m/>
    <m/>
    <m/>
    <m/>
    <m/>
    <m/>
    <m/>
    <m/>
    <m/>
    <m/>
  </r>
  <r>
    <x v="1"/>
    <x v="0"/>
    <x v="13"/>
    <x v="7"/>
    <n v="0"/>
    <n v="306000"/>
    <n v="0"/>
    <n v="0"/>
    <n v="0"/>
    <n v="0"/>
    <n v="0"/>
    <n v="0"/>
    <n v="0"/>
    <n v="0"/>
    <n v="0"/>
    <n v="0"/>
    <n v="0"/>
    <n v="0"/>
    <m/>
    <n v="0"/>
    <n v="0"/>
    <n v="0"/>
    <n v="0"/>
    <n v="0"/>
    <n v="0"/>
    <m/>
    <m/>
    <m/>
    <m/>
    <m/>
    <m/>
    <m/>
    <m/>
    <m/>
    <m/>
  </r>
  <r>
    <x v="1"/>
    <x v="0"/>
    <x v="14"/>
    <x v="7"/>
    <n v="0"/>
    <m/>
    <n v="0"/>
    <n v="0"/>
    <n v="0"/>
    <n v="0"/>
    <n v="0"/>
    <n v="0"/>
    <n v="0"/>
    <n v="0"/>
    <n v="0"/>
    <n v="0"/>
    <n v="0"/>
    <n v="0"/>
    <m/>
    <n v="0"/>
    <n v="0"/>
    <n v="0"/>
    <n v="0"/>
    <n v="0"/>
    <n v="0"/>
    <m/>
    <m/>
    <m/>
    <m/>
    <m/>
    <m/>
    <m/>
    <m/>
    <m/>
    <m/>
  </r>
  <r>
    <x v="1"/>
    <x v="0"/>
    <x v="15"/>
    <x v="7"/>
    <n v="0"/>
    <m/>
    <n v="0"/>
    <n v="0"/>
    <n v="0"/>
    <n v="0"/>
    <n v="0"/>
    <n v="0"/>
    <n v="0"/>
    <n v="0"/>
    <n v="0"/>
    <n v="0"/>
    <n v="0"/>
    <n v="0"/>
    <m/>
    <n v="0"/>
    <n v="0"/>
    <n v="0"/>
    <n v="0"/>
    <n v="0"/>
    <n v="0"/>
    <m/>
    <m/>
    <m/>
    <m/>
    <m/>
    <m/>
    <m/>
    <m/>
    <m/>
    <m/>
  </r>
  <r>
    <x v="1"/>
    <x v="1"/>
    <x v="16"/>
    <x v="7"/>
    <n v="0"/>
    <m/>
    <n v="0"/>
    <n v="0"/>
    <n v="0"/>
    <n v="0"/>
    <n v="0"/>
    <n v="0"/>
    <n v="0"/>
    <n v="0"/>
    <n v="0"/>
    <n v="0"/>
    <n v="0"/>
    <n v="0"/>
    <m/>
    <n v="0"/>
    <n v="0"/>
    <n v="0"/>
    <n v="0"/>
    <n v="0"/>
    <n v="0"/>
    <m/>
    <m/>
    <m/>
    <m/>
    <m/>
    <m/>
    <m/>
    <m/>
    <m/>
    <m/>
  </r>
  <r>
    <x v="1"/>
    <x v="0"/>
    <x v="0"/>
    <x v="9"/>
    <n v="0"/>
    <n v="0"/>
    <n v="0"/>
    <n v="0"/>
    <n v="0"/>
    <n v="0"/>
    <n v="0"/>
    <n v="0"/>
    <n v="0"/>
    <n v="0"/>
    <n v="0"/>
    <n v="0"/>
    <n v="0"/>
    <n v="0"/>
    <m/>
    <n v="0"/>
    <n v="0"/>
    <n v="0"/>
    <n v="0"/>
    <n v="0"/>
    <n v="0"/>
    <m/>
    <m/>
    <m/>
    <m/>
    <m/>
    <m/>
    <m/>
    <m/>
    <m/>
    <m/>
  </r>
  <r>
    <x v="1"/>
    <x v="1"/>
    <x v="1"/>
    <x v="9"/>
    <n v="0"/>
    <n v="0"/>
    <n v="0"/>
    <n v="0"/>
    <n v="0"/>
    <n v="0"/>
    <n v="0"/>
    <n v="0"/>
    <n v="0"/>
    <n v="0"/>
    <n v="0"/>
    <n v="0"/>
    <n v="0"/>
    <n v="0"/>
    <m/>
    <n v="0"/>
    <n v="0"/>
    <n v="0"/>
    <n v="0"/>
    <n v="0"/>
    <n v="0"/>
    <m/>
    <m/>
    <m/>
    <m/>
    <m/>
    <m/>
    <m/>
    <m/>
    <m/>
    <m/>
  </r>
  <r>
    <x v="1"/>
    <x v="1"/>
    <x v="2"/>
    <x v="9"/>
    <n v="0"/>
    <n v="924600"/>
    <n v="0"/>
    <n v="0"/>
    <n v="0"/>
    <n v="0"/>
    <n v="0"/>
    <n v="0"/>
    <n v="0"/>
    <n v="0"/>
    <n v="0"/>
    <n v="0"/>
    <n v="0"/>
    <n v="0"/>
    <m/>
    <n v="0"/>
    <n v="0"/>
    <n v="0"/>
    <n v="0"/>
    <n v="0"/>
    <n v="0"/>
    <m/>
    <m/>
    <m/>
    <m/>
    <m/>
    <m/>
    <m/>
    <m/>
    <m/>
    <m/>
  </r>
  <r>
    <x v="1"/>
    <x v="0"/>
    <x v="3"/>
    <x v="9"/>
    <n v="0"/>
    <n v="0"/>
    <n v="0"/>
    <n v="0"/>
    <n v="0"/>
    <n v="0"/>
    <n v="0"/>
    <n v="0"/>
    <n v="0"/>
    <n v="0"/>
    <n v="0"/>
    <n v="0"/>
    <n v="0"/>
    <n v="0"/>
    <m/>
    <n v="0"/>
    <n v="0"/>
    <n v="0"/>
    <n v="0"/>
    <n v="0"/>
    <n v="0"/>
    <m/>
    <m/>
    <m/>
    <m/>
    <m/>
    <m/>
    <m/>
    <m/>
    <m/>
    <m/>
  </r>
  <r>
    <x v="1"/>
    <x v="0"/>
    <x v="4"/>
    <x v="9"/>
    <n v="0"/>
    <n v="0"/>
    <n v="0"/>
    <n v="0"/>
    <n v="0"/>
    <n v="0"/>
    <n v="0"/>
    <n v="0"/>
    <n v="0"/>
    <n v="0"/>
    <n v="0"/>
    <n v="0"/>
    <n v="0"/>
    <n v="0"/>
    <m/>
    <n v="0"/>
    <n v="0"/>
    <n v="0"/>
    <n v="0"/>
    <n v="0"/>
    <n v="0"/>
    <m/>
    <m/>
    <m/>
    <m/>
    <m/>
    <m/>
    <m/>
    <m/>
    <m/>
    <m/>
  </r>
  <r>
    <x v="1"/>
    <x v="0"/>
    <x v="5"/>
    <x v="9"/>
    <n v="0"/>
    <n v="0"/>
    <n v="0"/>
    <n v="0"/>
    <n v="0"/>
    <n v="0"/>
    <n v="0"/>
    <n v="0"/>
    <n v="0"/>
    <n v="0"/>
    <n v="0"/>
    <n v="0"/>
    <n v="0"/>
    <n v="0"/>
    <m/>
    <n v="0"/>
    <n v="0"/>
    <n v="0"/>
    <n v="0"/>
    <n v="0"/>
    <n v="0"/>
    <m/>
    <m/>
    <m/>
    <m/>
    <m/>
    <m/>
    <m/>
    <m/>
    <m/>
    <m/>
  </r>
  <r>
    <x v="1"/>
    <x v="1"/>
    <x v="6"/>
    <x v="9"/>
    <n v="0"/>
    <n v="0"/>
    <n v="0"/>
    <n v="0"/>
    <n v="0"/>
    <n v="0"/>
    <n v="0"/>
    <n v="0"/>
    <n v="0"/>
    <n v="0"/>
    <n v="0"/>
    <n v="0"/>
    <n v="0"/>
    <n v="0"/>
    <m/>
    <n v="0"/>
    <n v="0"/>
    <n v="0"/>
    <n v="0"/>
    <n v="0"/>
    <n v="0"/>
    <m/>
    <m/>
    <m/>
    <m/>
    <m/>
    <m/>
    <m/>
    <m/>
    <m/>
    <m/>
  </r>
  <r>
    <x v="1"/>
    <x v="0"/>
    <x v="7"/>
    <x v="9"/>
    <n v="0"/>
    <n v="0"/>
    <n v="0"/>
    <n v="0"/>
    <n v="0"/>
    <n v="0"/>
    <n v="0"/>
    <n v="0"/>
    <n v="0"/>
    <n v="0"/>
    <n v="0"/>
    <n v="0"/>
    <n v="0"/>
    <n v="0"/>
    <m/>
    <n v="0"/>
    <n v="0"/>
    <n v="0"/>
    <n v="0"/>
    <n v="0"/>
    <n v="0"/>
    <m/>
    <m/>
    <m/>
    <m/>
    <m/>
    <m/>
    <m/>
    <m/>
    <m/>
    <m/>
  </r>
  <r>
    <x v="1"/>
    <x v="0"/>
    <x v="8"/>
    <x v="9"/>
    <n v="0"/>
    <n v="0"/>
    <n v="0"/>
    <n v="0"/>
    <n v="0"/>
    <n v="0"/>
    <n v="0"/>
    <n v="0"/>
    <n v="0"/>
    <n v="0"/>
    <n v="0"/>
    <n v="0"/>
    <n v="0"/>
    <n v="0"/>
    <m/>
    <n v="0"/>
    <n v="0"/>
    <n v="0"/>
    <n v="0"/>
    <n v="0"/>
    <n v="0"/>
    <m/>
    <m/>
    <m/>
    <m/>
    <m/>
    <m/>
    <m/>
    <m/>
    <m/>
    <m/>
  </r>
  <r>
    <x v="1"/>
    <x v="1"/>
    <x v="9"/>
    <x v="9"/>
    <n v="0"/>
    <n v="0"/>
    <n v="0"/>
    <n v="0"/>
    <n v="0"/>
    <n v="0"/>
    <n v="0"/>
    <n v="0"/>
    <n v="0"/>
    <n v="0"/>
    <n v="0"/>
    <n v="0"/>
    <n v="0"/>
    <n v="0"/>
    <m/>
    <n v="0"/>
    <n v="0"/>
    <n v="0"/>
    <n v="0"/>
    <n v="0"/>
    <n v="0"/>
    <m/>
    <m/>
    <m/>
    <m/>
    <m/>
    <m/>
    <m/>
    <m/>
    <m/>
    <m/>
  </r>
  <r>
    <x v="1"/>
    <x v="1"/>
    <x v="10"/>
    <x v="9"/>
    <n v="0"/>
    <n v="1300000"/>
    <n v="0"/>
    <n v="0"/>
    <n v="0"/>
    <n v="0"/>
    <n v="0"/>
    <n v="0"/>
    <n v="0"/>
    <n v="0"/>
    <n v="0"/>
    <n v="0"/>
    <n v="0"/>
    <n v="0"/>
    <m/>
    <n v="0"/>
    <n v="0"/>
    <n v="0"/>
    <n v="0"/>
    <n v="0"/>
    <n v="0"/>
    <m/>
    <m/>
    <m/>
    <m/>
    <m/>
    <m/>
    <m/>
    <m/>
    <m/>
    <m/>
  </r>
  <r>
    <x v="1"/>
    <x v="0"/>
    <x v="11"/>
    <x v="9"/>
    <n v="0"/>
    <n v="1300000"/>
    <n v="0"/>
    <n v="0"/>
    <n v="0"/>
    <n v="0"/>
    <n v="0"/>
    <n v="0"/>
    <n v="0"/>
    <n v="0"/>
    <n v="0"/>
    <n v="0"/>
    <n v="0"/>
    <n v="0"/>
    <m/>
    <n v="0"/>
    <n v="0"/>
    <n v="0"/>
    <n v="0"/>
    <n v="0"/>
    <n v="0"/>
    <m/>
    <m/>
    <m/>
    <m/>
    <m/>
    <m/>
    <m/>
    <m/>
    <m/>
    <m/>
  </r>
  <r>
    <x v="1"/>
    <x v="0"/>
    <x v="12"/>
    <x v="9"/>
    <n v="0"/>
    <n v="0"/>
    <n v="0"/>
    <n v="0"/>
    <n v="0"/>
    <n v="0"/>
    <n v="0"/>
    <n v="0"/>
    <n v="0"/>
    <n v="0"/>
    <n v="0"/>
    <n v="0"/>
    <n v="0"/>
    <n v="0"/>
    <m/>
    <n v="0"/>
    <n v="0"/>
    <n v="0"/>
    <n v="0"/>
    <n v="0"/>
    <n v="0"/>
    <m/>
    <m/>
    <m/>
    <m/>
    <m/>
    <m/>
    <m/>
    <m/>
    <m/>
    <m/>
  </r>
  <r>
    <x v="1"/>
    <x v="0"/>
    <x v="13"/>
    <x v="9"/>
    <n v="0"/>
    <n v="0"/>
    <n v="0"/>
    <n v="0"/>
    <n v="0"/>
    <n v="0"/>
    <n v="0"/>
    <n v="0"/>
    <n v="0"/>
    <n v="0"/>
    <n v="0"/>
    <n v="0"/>
    <n v="0"/>
    <n v="0"/>
    <m/>
    <n v="0"/>
    <n v="0"/>
    <n v="0"/>
    <n v="0"/>
    <n v="0"/>
    <n v="0"/>
    <m/>
    <m/>
    <m/>
    <m/>
    <m/>
    <m/>
    <m/>
    <m/>
    <m/>
    <m/>
  </r>
  <r>
    <x v="1"/>
    <x v="0"/>
    <x v="14"/>
    <x v="9"/>
    <n v="0"/>
    <n v="0"/>
    <n v="0"/>
    <n v="0"/>
    <n v="0"/>
    <n v="0"/>
    <n v="0"/>
    <n v="0"/>
    <n v="0"/>
    <n v="0"/>
    <n v="0"/>
    <n v="0"/>
    <n v="0"/>
    <n v="0"/>
    <m/>
    <n v="0"/>
    <n v="0"/>
    <n v="0"/>
    <n v="0"/>
    <n v="0"/>
    <n v="0"/>
    <m/>
    <m/>
    <m/>
    <m/>
    <m/>
    <m/>
    <m/>
    <m/>
    <m/>
    <m/>
  </r>
  <r>
    <x v="1"/>
    <x v="0"/>
    <x v="15"/>
    <x v="9"/>
    <n v="0"/>
    <n v="0"/>
    <n v="0"/>
    <n v="0"/>
    <n v="0"/>
    <n v="0"/>
    <n v="0"/>
    <n v="0"/>
    <n v="0"/>
    <n v="0"/>
    <n v="0"/>
    <n v="0"/>
    <n v="0"/>
    <n v="0"/>
    <m/>
    <n v="0"/>
    <n v="0"/>
    <n v="0"/>
    <n v="0"/>
    <n v="0"/>
    <n v="0"/>
    <m/>
    <m/>
    <m/>
    <m/>
    <m/>
    <m/>
    <m/>
    <m/>
    <m/>
    <m/>
  </r>
  <r>
    <x v="1"/>
    <x v="1"/>
    <x v="16"/>
    <x v="9"/>
    <n v="0"/>
    <n v="0"/>
    <n v="0"/>
    <n v="0"/>
    <n v="0"/>
    <n v="0"/>
    <n v="0"/>
    <n v="0"/>
    <n v="0"/>
    <n v="0"/>
    <n v="0"/>
    <n v="0"/>
    <n v="0"/>
    <n v="0"/>
    <m/>
    <n v="0"/>
    <n v="0"/>
    <n v="0"/>
    <n v="0"/>
    <n v="0"/>
    <n v="0"/>
    <m/>
    <m/>
    <m/>
    <m/>
    <m/>
    <m/>
    <m/>
    <m/>
    <m/>
    <m/>
  </r>
  <r>
    <x v="0"/>
    <x v="0"/>
    <x v="0"/>
    <x v="11"/>
    <m/>
    <m/>
    <m/>
    <m/>
    <m/>
    <m/>
    <m/>
    <m/>
    <m/>
    <m/>
    <m/>
    <n v="0"/>
    <n v="0"/>
    <n v="0"/>
    <m/>
    <n v="0"/>
    <n v="0"/>
    <n v="0"/>
    <n v="0"/>
    <n v="0"/>
    <n v="0"/>
    <m/>
    <m/>
    <m/>
    <m/>
    <m/>
    <m/>
    <m/>
    <m/>
    <m/>
    <m/>
  </r>
  <r>
    <x v="0"/>
    <x v="1"/>
    <x v="1"/>
    <x v="11"/>
    <m/>
    <m/>
    <m/>
    <m/>
    <m/>
    <m/>
    <m/>
    <m/>
    <m/>
    <m/>
    <m/>
    <n v="0"/>
    <n v="0"/>
    <n v="0"/>
    <m/>
    <n v="0"/>
    <n v="0"/>
    <n v="0"/>
    <n v="0"/>
    <n v="0"/>
    <n v="0"/>
    <m/>
    <m/>
    <m/>
    <m/>
    <m/>
    <m/>
    <m/>
    <m/>
    <m/>
    <m/>
  </r>
  <r>
    <x v="0"/>
    <x v="1"/>
    <x v="2"/>
    <x v="11"/>
    <m/>
    <m/>
    <m/>
    <m/>
    <m/>
    <m/>
    <m/>
    <m/>
    <m/>
    <m/>
    <m/>
    <n v="0"/>
    <n v="0"/>
    <n v="0"/>
    <m/>
    <n v="0"/>
    <n v="0"/>
    <n v="0"/>
    <n v="0"/>
    <n v="0"/>
    <n v="0"/>
    <m/>
    <m/>
    <m/>
    <m/>
    <m/>
    <m/>
    <m/>
    <m/>
    <m/>
    <m/>
  </r>
  <r>
    <x v="0"/>
    <x v="0"/>
    <x v="3"/>
    <x v="11"/>
    <m/>
    <m/>
    <m/>
    <m/>
    <m/>
    <m/>
    <m/>
    <m/>
    <m/>
    <m/>
    <m/>
    <n v="0"/>
    <n v="0"/>
    <n v="0"/>
    <m/>
    <n v="0"/>
    <n v="0"/>
    <n v="0"/>
    <n v="0"/>
    <n v="0"/>
    <n v="0"/>
    <m/>
    <m/>
    <m/>
    <m/>
    <m/>
    <m/>
    <m/>
    <m/>
    <m/>
    <m/>
  </r>
  <r>
    <x v="0"/>
    <x v="0"/>
    <x v="4"/>
    <x v="11"/>
    <m/>
    <m/>
    <m/>
    <m/>
    <m/>
    <m/>
    <m/>
    <m/>
    <m/>
    <m/>
    <m/>
    <n v="0"/>
    <n v="0"/>
    <n v="0"/>
    <m/>
    <n v="0"/>
    <n v="0"/>
    <n v="0"/>
    <n v="0"/>
    <n v="0"/>
    <n v="0"/>
    <m/>
    <m/>
    <m/>
    <m/>
    <m/>
    <m/>
    <m/>
    <m/>
    <m/>
    <m/>
  </r>
  <r>
    <x v="0"/>
    <x v="0"/>
    <x v="5"/>
    <x v="11"/>
    <m/>
    <m/>
    <m/>
    <m/>
    <m/>
    <m/>
    <m/>
    <m/>
    <m/>
    <m/>
    <m/>
    <n v="0"/>
    <n v="0"/>
    <n v="0"/>
    <m/>
    <n v="0"/>
    <n v="0"/>
    <n v="0"/>
    <n v="0"/>
    <n v="0"/>
    <n v="0"/>
    <m/>
    <m/>
    <m/>
    <m/>
    <m/>
    <m/>
    <m/>
    <m/>
    <m/>
    <m/>
  </r>
  <r>
    <x v="0"/>
    <x v="1"/>
    <x v="6"/>
    <x v="11"/>
    <m/>
    <m/>
    <m/>
    <m/>
    <m/>
    <m/>
    <m/>
    <m/>
    <m/>
    <m/>
    <m/>
    <n v="0"/>
    <n v="0"/>
    <n v="0"/>
    <m/>
    <n v="0"/>
    <n v="0"/>
    <n v="0"/>
    <n v="0"/>
    <n v="0"/>
    <n v="0"/>
    <m/>
    <m/>
    <m/>
    <m/>
    <m/>
    <m/>
    <m/>
    <m/>
    <m/>
    <m/>
  </r>
  <r>
    <x v="0"/>
    <x v="0"/>
    <x v="7"/>
    <x v="11"/>
    <m/>
    <m/>
    <m/>
    <m/>
    <m/>
    <m/>
    <m/>
    <m/>
    <m/>
    <m/>
    <m/>
    <n v="0"/>
    <n v="0"/>
    <n v="0"/>
    <m/>
    <n v="0"/>
    <n v="0"/>
    <n v="0"/>
    <n v="0"/>
    <n v="0"/>
    <n v="0"/>
    <m/>
    <m/>
    <m/>
    <m/>
    <m/>
    <m/>
    <m/>
    <m/>
    <m/>
    <m/>
  </r>
  <r>
    <x v="0"/>
    <x v="0"/>
    <x v="8"/>
    <x v="11"/>
    <m/>
    <m/>
    <m/>
    <m/>
    <m/>
    <m/>
    <m/>
    <m/>
    <m/>
    <m/>
    <m/>
    <n v="0"/>
    <n v="0"/>
    <n v="0"/>
    <m/>
    <n v="0"/>
    <n v="0"/>
    <n v="0"/>
    <n v="0"/>
    <n v="0"/>
    <n v="0"/>
    <m/>
    <m/>
    <m/>
    <m/>
    <m/>
    <m/>
    <m/>
    <m/>
    <m/>
    <m/>
  </r>
  <r>
    <x v="0"/>
    <x v="1"/>
    <x v="9"/>
    <x v="11"/>
    <m/>
    <m/>
    <m/>
    <m/>
    <m/>
    <m/>
    <m/>
    <m/>
    <m/>
    <m/>
    <m/>
    <n v="0"/>
    <n v="0"/>
    <n v="0"/>
    <m/>
    <n v="0"/>
    <n v="0"/>
    <n v="0"/>
    <n v="0"/>
    <n v="0"/>
    <n v="0"/>
    <m/>
    <m/>
    <m/>
    <m/>
    <m/>
    <m/>
    <m/>
    <m/>
    <m/>
    <m/>
  </r>
  <r>
    <x v="0"/>
    <x v="1"/>
    <x v="10"/>
    <x v="11"/>
    <m/>
    <m/>
    <m/>
    <m/>
    <m/>
    <m/>
    <m/>
    <m/>
    <m/>
    <m/>
    <m/>
    <n v="0"/>
    <n v="0"/>
    <n v="0"/>
    <m/>
    <n v="0"/>
    <n v="0"/>
    <n v="0"/>
    <n v="0"/>
    <n v="0"/>
    <n v="0"/>
    <m/>
    <m/>
    <m/>
    <m/>
    <m/>
    <m/>
    <m/>
    <m/>
    <m/>
    <m/>
  </r>
  <r>
    <x v="0"/>
    <x v="0"/>
    <x v="11"/>
    <x v="11"/>
    <m/>
    <m/>
    <m/>
    <m/>
    <m/>
    <m/>
    <m/>
    <m/>
    <m/>
    <m/>
    <m/>
    <n v="0"/>
    <n v="0"/>
    <n v="0"/>
    <m/>
    <n v="0"/>
    <n v="0"/>
    <n v="0"/>
    <n v="0"/>
    <n v="0"/>
    <n v="0"/>
    <m/>
    <m/>
    <m/>
    <m/>
    <m/>
    <m/>
    <m/>
    <m/>
    <m/>
    <m/>
  </r>
  <r>
    <x v="0"/>
    <x v="0"/>
    <x v="12"/>
    <x v="11"/>
    <m/>
    <m/>
    <m/>
    <m/>
    <m/>
    <m/>
    <m/>
    <m/>
    <m/>
    <m/>
    <m/>
    <n v="0"/>
    <n v="0"/>
    <n v="0"/>
    <m/>
    <n v="0"/>
    <n v="0"/>
    <n v="0"/>
    <n v="0"/>
    <n v="0"/>
    <n v="0"/>
    <m/>
    <m/>
    <m/>
    <m/>
    <m/>
    <m/>
    <m/>
    <m/>
    <m/>
    <m/>
  </r>
  <r>
    <x v="0"/>
    <x v="0"/>
    <x v="13"/>
    <x v="11"/>
    <m/>
    <m/>
    <m/>
    <m/>
    <m/>
    <m/>
    <m/>
    <m/>
    <m/>
    <m/>
    <m/>
    <n v="0"/>
    <n v="0"/>
    <n v="0"/>
    <m/>
    <n v="0"/>
    <n v="0"/>
    <n v="0"/>
    <n v="0"/>
    <n v="0"/>
    <n v="0"/>
    <m/>
    <m/>
    <m/>
    <m/>
    <m/>
    <m/>
    <m/>
    <m/>
    <m/>
    <m/>
  </r>
  <r>
    <x v="0"/>
    <x v="0"/>
    <x v="14"/>
    <x v="11"/>
    <m/>
    <m/>
    <m/>
    <m/>
    <m/>
    <m/>
    <m/>
    <m/>
    <m/>
    <m/>
    <m/>
    <n v="0"/>
    <n v="0"/>
    <n v="0"/>
    <m/>
    <n v="0"/>
    <n v="0"/>
    <n v="0"/>
    <n v="0"/>
    <n v="0"/>
    <n v="0"/>
    <m/>
    <m/>
    <m/>
    <m/>
    <m/>
    <m/>
    <m/>
    <m/>
    <m/>
    <m/>
  </r>
  <r>
    <x v="0"/>
    <x v="0"/>
    <x v="15"/>
    <x v="11"/>
    <m/>
    <m/>
    <m/>
    <m/>
    <m/>
    <m/>
    <m/>
    <m/>
    <m/>
    <m/>
    <m/>
    <n v="0"/>
    <n v="0"/>
    <n v="0"/>
    <m/>
    <n v="0"/>
    <n v="0"/>
    <n v="0"/>
    <n v="0"/>
    <n v="0"/>
    <n v="0"/>
    <m/>
    <m/>
    <m/>
    <m/>
    <m/>
    <m/>
    <m/>
    <m/>
    <m/>
    <m/>
  </r>
  <r>
    <x v="0"/>
    <x v="1"/>
    <x v="16"/>
    <x v="11"/>
    <m/>
    <m/>
    <m/>
    <m/>
    <m/>
    <m/>
    <m/>
    <m/>
    <m/>
    <m/>
    <m/>
    <n v="0"/>
    <n v="0"/>
    <n v="0"/>
    <m/>
    <n v="0"/>
    <n v="0"/>
    <n v="0"/>
    <n v="0"/>
    <n v="0"/>
    <n v="0"/>
    <m/>
    <m/>
    <m/>
    <m/>
    <m/>
    <m/>
    <m/>
    <m/>
    <m/>
    <m/>
  </r>
  <r>
    <x v="1"/>
    <x v="0"/>
    <x v="0"/>
    <x v="11"/>
    <m/>
    <m/>
    <m/>
    <m/>
    <m/>
    <m/>
    <m/>
    <m/>
    <m/>
    <m/>
    <m/>
    <n v="0"/>
    <n v="0"/>
    <n v="0"/>
    <m/>
    <n v="0"/>
    <n v="0"/>
    <n v="0"/>
    <n v="0"/>
    <n v="0"/>
    <n v="0"/>
    <m/>
    <m/>
    <m/>
    <m/>
    <m/>
    <m/>
    <m/>
    <m/>
    <m/>
    <m/>
  </r>
  <r>
    <x v="1"/>
    <x v="1"/>
    <x v="1"/>
    <x v="11"/>
    <m/>
    <m/>
    <m/>
    <m/>
    <m/>
    <m/>
    <m/>
    <m/>
    <m/>
    <m/>
    <m/>
    <n v="0"/>
    <n v="0"/>
    <n v="0"/>
    <m/>
    <n v="0"/>
    <n v="0"/>
    <n v="0"/>
    <n v="0"/>
    <n v="0"/>
    <n v="0"/>
    <m/>
    <m/>
    <m/>
    <m/>
    <m/>
    <m/>
    <m/>
    <m/>
    <m/>
    <m/>
  </r>
  <r>
    <x v="1"/>
    <x v="1"/>
    <x v="2"/>
    <x v="11"/>
    <m/>
    <m/>
    <m/>
    <m/>
    <m/>
    <m/>
    <m/>
    <m/>
    <m/>
    <m/>
    <m/>
    <n v="0"/>
    <n v="0"/>
    <n v="0"/>
    <m/>
    <n v="0"/>
    <n v="0"/>
    <n v="0"/>
    <n v="0"/>
    <n v="0"/>
    <n v="0"/>
    <m/>
    <m/>
    <m/>
    <m/>
    <m/>
    <m/>
    <m/>
    <m/>
    <m/>
    <m/>
  </r>
  <r>
    <x v="1"/>
    <x v="0"/>
    <x v="3"/>
    <x v="11"/>
    <m/>
    <m/>
    <m/>
    <m/>
    <m/>
    <m/>
    <m/>
    <m/>
    <m/>
    <m/>
    <m/>
    <n v="0"/>
    <n v="0"/>
    <n v="0"/>
    <m/>
    <n v="0"/>
    <n v="0"/>
    <n v="0"/>
    <n v="0"/>
    <n v="0"/>
    <n v="0"/>
    <m/>
    <m/>
    <m/>
    <m/>
    <m/>
    <m/>
    <m/>
    <m/>
    <m/>
    <m/>
  </r>
  <r>
    <x v="1"/>
    <x v="0"/>
    <x v="4"/>
    <x v="11"/>
    <m/>
    <m/>
    <m/>
    <m/>
    <m/>
    <m/>
    <m/>
    <m/>
    <m/>
    <m/>
    <m/>
    <n v="0"/>
    <n v="0"/>
    <n v="0"/>
    <m/>
    <n v="0"/>
    <n v="0"/>
    <n v="0"/>
    <n v="0"/>
    <n v="0"/>
    <n v="0"/>
    <m/>
    <m/>
    <m/>
    <m/>
    <m/>
    <m/>
    <m/>
    <m/>
    <m/>
    <m/>
  </r>
  <r>
    <x v="1"/>
    <x v="0"/>
    <x v="5"/>
    <x v="11"/>
    <m/>
    <m/>
    <m/>
    <m/>
    <m/>
    <m/>
    <m/>
    <m/>
    <m/>
    <m/>
    <m/>
    <n v="0"/>
    <n v="0"/>
    <n v="0"/>
    <m/>
    <n v="0"/>
    <n v="0"/>
    <n v="0"/>
    <n v="0"/>
    <n v="0"/>
    <n v="0"/>
    <m/>
    <m/>
    <m/>
    <m/>
    <m/>
    <m/>
    <m/>
    <m/>
    <m/>
    <m/>
  </r>
  <r>
    <x v="1"/>
    <x v="1"/>
    <x v="6"/>
    <x v="11"/>
    <m/>
    <m/>
    <m/>
    <m/>
    <m/>
    <m/>
    <m/>
    <m/>
    <m/>
    <m/>
    <m/>
    <n v="0"/>
    <n v="0"/>
    <n v="0"/>
    <m/>
    <n v="0"/>
    <n v="0"/>
    <n v="0"/>
    <n v="0"/>
    <n v="0"/>
    <n v="0"/>
    <m/>
    <m/>
    <m/>
    <m/>
    <m/>
    <m/>
    <m/>
    <m/>
    <m/>
    <m/>
  </r>
  <r>
    <x v="1"/>
    <x v="0"/>
    <x v="7"/>
    <x v="11"/>
    <m/>
    <m/>
    <m/>
    <m/>
    <m/>
    <m/>
    <m/>
    <m/>
    <m/>
    <m/>
    <m/>
    <n v="0"/>
    <n v="0"/>
    <n v="0"/>
    <m/>
    <n v="0"/>
    <n v="0"/>
    <n v="0"/>
    <n v="0"/>
    <n v="0"/>
    <n v="0"/>
    <m/>
    <m/>
    <m/>
    <m/>
    <m/>
    <m/>
    <m/>
    <m/>
    <m/>
    <m/>
  </r>
  <r>
    <x v="1"/>
    <x v="0"/>
    <x v="8"/>
    <x v="11"/>
    <m/>
    <m/>
    <m/>
    <m/>
    <m/>
    <m/>
    <m/>
    <m/>
    <m/>
    <m/>
    <m/>
    <n v="0"/>
    <n v="0"/>
    <n v="0"/>
    <m/>
    <n v="0"/>
    <n v="0"/>
    <n v="0"/>
    <n v="0"/>
    <n v="0"/>
    <n v="0"/>
    <m/>
    <m/>
    <m/>
    <m/>
    <m/>
    <m/>
    <m/>
    <m/>
    <m/>
    <m/>
  </r>
  <r>
    <x v="1"/>
    <x v="1"/>
    <x v="9"/>
    <x v="11"/>
    <m/>
    <m/>
    <m/>
    <m/>
    <m/>
    <m/>
    <m/>
    <m/>
    <m/>
    <m/>
    <m/>
    <n v="0"/>
    <n v="0"/>
    <n v="0"/>
    <m/>
    <n v="0"/>
    <n v="0"/>
    <n v="0"/>
    <n v="0"/>
    <n v="0"/>
    <n v="0"/>
    <m/>
    <m/>
    <m/>
    <m/>
    <m/>
    <m/>
    <m/>
    <m/>
    <m/>
    <m/>
  </r>
  <r>
    <x v="1"/>
    <x v="1"/>
    <x v="10"/>
    <x v="11"/>
    <m/>
    <m/>
    <m/>
    <m/>
    <m/>
    <m/>
    <m/>
    <m/>
    <m/>
    <m/>
    <m/>
    <n v="0"/>
    <n v="0"/>
    <n v="0"/>
    <m/>
    <n v="0"/>
    <n v="0"/>
    <n v="0"/>
    <n v="0"/>
    <n v="0"/>
    <n v="0"/>
    <m/>
    <m/>
    <m/>
    <m/>
    <m/>
    <m/>
    <m/>
    <m/>
    <m/>
    <m/>
  </r>
  <r>
    <x v="1"/>
    <x v="0"/>
    <x v="11"/>
    <x v="11"/>
    <m/>
    <m/>
    <m/>
    <m/>
    <m/>
    <m/>
    <m/>
    <m/>
    <m/>
    <m/>
    <m/>
    <n v="0"/>
    <n v="0"/>
    <n v="0"/>
    <m/>
    <n v="0"/>
    <n v="0"/>
    <n v="0"/>
    <n v="0"/>
    <n v="0"/>
    <n v="0"/>
    <m/>
    <m/>
    <m/>
    <m/>
    <m/>
    <m/>
    <m/>
    <m/>
    <m/>
    <m/>
  </r>
  <r>
    <x v="1"/>
    <x v="0"/>
    <x v="12"/>
    <x v="11"/>
    <m/>
    <m/>
    <m/>
    <m/>
    <m/>
    <m/>
    <m/>
    <m/>
    <m/>
    <m/>
    <m/>
    <n v="0"/>
    <n v="0"/>
    <n v="0"/>
    <m/>
    <n v="0"/>
    <n v="0"/>
    <n v="0"/>
    <n v="0"/>
    <n v="0"/>
    <n v="0"/>
    <m/>
    <m/>
    <m/>
    <m/>
    <m/>
    <m/>
    <m/>
    <m/>
    <m/>
    <m/>
  </r>
  <r>
    <x v="1"/>
    <x v="0"/>
    <x v="13"/>
    <x v="11"/>
    <m/>
    <m/>
    <m/>
    <m/>
    <m/>
    <m/>
    <m/>
    <m/>
    <m/>
    <m/>
    <m/>
    <n v="0"/>
    <n v="0"/>
    <n v="0"/>
    <m/>
    <n v="0"/>
    <n v="0"/>
    <n v="0"/>
    <n v="0"/>
    <n v="0"/>
    <n v="0"/>
    <m/>
    <m/>
    <m/>
    <m/>
    <m/>
    <m/>
    <m/>
    <m/>
    <m/>
    <m/>
  </r>
  <r>
    <x v="1"/>
    <x v="0"/>
    <x v="14"/>
    <x v="11"/>
    <m/>
    <m/>
    <m/>
    <m/>
    <m/>
    <m/>
    <m/>
    <m/>
    <m/>
    <m/>
    <m/>
    <n v="0"/>
    <n v="0"/>
    <n v="0"/>
    <m/>
    <n v="0"/>
    <n v="0"/>
    <n v="0"/>
    <n v="0"/>
    <n v="0"/>
    <n v="0"/>
    <m/>
    <m/>
    <m/>
    <m/>
    <m/>
    <m/>
    <m/>
    <m/>
    <m/>
    <m/>
  </r>
  <r>
    <x v="1"/>
    <x v="0"/>
    <x v="15"/>
    <x v="11"/>
    <m/>
    <m/>
    <m/>
    <m/>
    <m/>
    <m/>
    <m/>
    <m/>
    <m/>
    <m/>
    <m/>
    <n v="0"/>
    <n v="0"/>
    <n v="0"/>
    <m/>
    <n v="0"/>
    <n v="0"/>
    <n v="0"/>
    <n v="0"/>
    <n v="0"/>
    <n v="0"/>
    <m/>
    <m/>
    <m/>
    <m/>
    <m/>
    <m/>
    <m/>
    <m/>
    <m/>
    <m/>
  </r>
  <r>
    <x v="1"/>
    <x v="1"/>
    <x v="16"/>
    <x v="11"/>
    <m/>
    <m/>
    <m/>
    <m/>
    <m/>
    <m/>
    <m/>
    <m/>
    <m/>
    <m/>
    <m/>
    <n v="0"/>
    <n v="0"/>
    <n v="0"/>
    <m/>
    <n v="0"/>
    <n v="0"/>
    <n v="0"/>
    <n v="0"/>
    <n v="0"/>
    <n v="0"/>
    <m/>
    <m/>
    <m/>
    <m/>
    <m/>
    <m/>
    <m/>
    <m/>
    <m/>
    <m/>
  </r>
  <r>
    <x v="1"/>
    <x v="0"/>
    <x v="0"/>
    <x v="3"/>
    <m/>
    <m/>
    <m/>
    <n v="0"/>
    <m/>
    <m/>
    <m/>
    <m/>
    <m/>
    <m/>
    <m/>
    <m/>
    <m/>
    <m/>
    <m/>
    <m/>
    <m/>
    <m/>
    <m/>
    <m/>
    <m/>
    <m/>
    <m/>
    <m/>
    <m/>
    <m/>
    <m/>
    <m/>
    <m/>
    <m/>
    <m/>
  </r>
  <r>
    <x v="1"/>
    <x v="1"/>
    <x v="1"/>
    <x v="3"/>
    <m/>
    <m/>
    <m/>
    <m/>
    <m/>
    <m/>
    <m/>
    <m/>
    <m/>
    <m/>
    <m/>
    <m/>
    <m/>
    <m/>
    <m/>
    <m/>
    <m/>
    <m/>
    <m/>
    <m/>
    <m/>
    <m/>
    <m/>
    <m/>
    <m/>
    <m/>
    <m/>
    <m/>
    <m/>
    <m/>
    <m/>
  </r>
  <r>
    <x v="1"/>
    <x v="1"/>
    <x v="2"/>
    <x v="3"/>
    <m/>
    <m/>
    <m/>
    <n v="0"/>
    <m/>
    <m/>
    <m/>
    <m/>
    <m/>
    <m/>
    <m/>
    <m/>
    <m/>
    <m/>
    <m/>
    <m/>
    <m/>
    <m/>
    <m/>
    <m/>
    <m/>
    <m/>
    <m/>
    <m/>
    <m/>
    <m/>
    <m/>
    <m/>
    <m/>
    <m/>
    <m/>
  </r>
  <r>
    <x v="1"/>
    <x v="0"/>
    <x v="3"/>
    <x v="3"/>
    <m/>
    <m/>
    <m/>
    <n v="0"/>
    <m/>
    <m/>
    <m/>
    <m/>
    <m/>
    <m/>
    <m/>
    <m/>
    <m/>
    <m/>
    <m/>
    <m/>
    <m/>
    <m/>
    <m/>
    <m/>
    <m/>
    <m/>
    <m/>
    <m/>
    <m/>
    <m/>
    <m/>
    <m/>
    <m/>
    <m/>
    <m/>
  </r>
  <r>
    <x v="1"/>
    <x v="0"/>
    <x v="4"/>
    <x v="3"/>
    <m/>
    <m/>
    <m/>
    <n v="0"/>
    <m/>
    <m/>
    <m/>
    <m/>
    <m/>
    <m/>
    <m/>
    <m/>
    <m/>
    <m/>
    <m/>
    <m/>
    <m/>
    <m/>
    <m/>
    <m/>
    <m/>
    <m/>
    <m/>
    <m/>
    <m/>
    <m/>
    <m/>
    <m/>
    <m/>
    <m/>
    <m/>
  </r>
  <r>
    <x v="1"/>
    <x v="0"/>
    <x v="5"/>
    <x v="3"/>
    <m/>
    <m/>
    <m/>
    <n v="0"/>
    <m/>
    <m/>
    <m/>
    <m/>
    <m/>
    <m/>
    <m/>
    <m/>
    <m/>
    <m/>
    <m/>
    <m/>
    <m/>
    <m/>
    <m/>
    <m/>
    <m/>
    <m/>
    <m/>
    <m/>
    <m/>
    <m/>
    <m/>
    <m/>
    <m/>
    <m/>
    <m/>
  </r>
  <r>
    <x v="1"/>
    <x v="1"/>
    <x v="6"/>
    <x v="3"/>
    <m/>
    <m/>
    <m/>
    <n v="479616"/>
    <m/>
    <m/>
    <m/>
    <m/>
    <m/>
    <m/>
    <m/>
    <m/>
    <m/>
    <m/>
    <m/>
    <m/>
    <m/>
    <m/>
    <m/>
    <m/>
    <m/>
    <m/>
    <m/>
    <m/>
    <m/>
    <m/>
    <m/>
    <m/>
    <m/>
    <m/>
    <m/>
  </r>
  <r>
    <x v="1"/>
    <x v="0"/>
    <x v="7"/>
    <x v="3"/>
    <m/>
    <m/>
    <m/>
    <n v="0"/>
    <m/>
    <m/>
    <m/>
    <m/>
    <m/>
    <m/>
    <m/>
    <m/>
    <m/>
    <m/>
    <m/>
    <m/>
    <m/>
    <m/>
    <m/>
    <m/>
    <m/>
    <m/>
    <m/>
    <m/>
    <m/>
    <m/>
    <m/>
    <m/>
    <m/>
    <m/>
    <m/>
  </r>
  <r>
    <x v="1"/>
    <x v="0"/>
    <x v="8"/>
    <x v="3"/>
    <m/>
    <m/>
    <m/>
    <n v="0"/>
    <m/>
    <m/>
    <m/>
    <m/>
    <m/>
    <m/>
    <m/>
    <m/>
    <m/>
    <m/>
    <m/>
    <m/>
    <m/>
    <m/>
    <m/>
    <m/>
    <m/>
    <m/>
    <m/>
    <m/>
    <m/>
    <m/>
    <m/>
    <m/>
    <m/>
    <m/>
    <m/>
  </r>
  <r>
    <x v="1"/>
    <x v="1"/>
    <x v="9"/>
    <x v="3"/>
    <m/>
    <m/>
    <m/>
    <n v="500035"/>
    <m/>
    <m/>
    <m/>
    <m/>
    <m/>
    <m/>
    <m/>
    <m/>
    <m/>
    <m/>
    <m/>
    <m/>
    <m/>
    <m/>
    <m/>
    <m/>
    <m/>
    <m/>
    <m/>
    <m/>
    <m/>
    <m/>
    <m/>
    <m/>
    <m/>
    <m/>
    <m/>
  </r>
  <r>
    <x v="1"/>
    <x v="1"/>
    <x v="10"/>
    <x v="3"/>
    <m/>
    <m/>
    <m/>
    <n v="0"/>
    <m/>
    <m/>
    <m/>
    <m/>
    <m/>
    <m/>
    <m/>
    <m/>
    <m/>
    <m/>
    <m/>
    <m/>
    <m/>
    <m/>
    <m/>
    <m/>
    <m/>
    <m/>
    <m/>
    <m/>
    <m/>
    <m/>
    <m/>
    <m/>
    <m/>
    <m/>
    <m/>
  </r>
  <r>
    <x v="1"/>
    <x v="0"/>
    <x v="11"/>
    <x v="3"/>
    <m/>
    <m/>
    <m/>
    <n v="0"/>
    <m/>
    <m/>
    <m/>
    <m/>
    <m/>
    <m/>
    <m/>
    <m/>
    <m/>
    <m/>
    <m/>
    <m/>
    <m/>
    <m/>
    <m/>
    <m/>
    <m/>
    <m/>
    <m/>
    <m/>
    <m/>
    <m/>
    <m/>
    <m/>
    <m/>
    <m/>
    <m/>
  </r>
  <r>
    <x v="1"/>
    <x v="0"/>
    <x v="12"/>
    <x v="3"/>
    <m/>
    <m/>
    <m/>
    <n v="0"/>
    <m/>
    <m/>
    <m/>
    <m/>
    <m/>
    <m/>
    <m/>
    <m/>
    <m/>
    <m/>
    <m/>
    <m/>
    <m/>
    <m/>
    <m/>
    <m/>
    <m/>
    <m/>
    <m/>
    <m/>
    <m/>
    <m/>
    <m/>
    <m/>
    <m/>
    <m/>
    <m/>
  </r>
  <r>
    <x v="1"/>
    <x v="0"/>
    <x v="13"/>
    <x v="3"/>
    <m/>
    <m/>
    <m/>
    <n v="0"/>
    <m/>
    <m/>
    <m/>
    <m/>
    <m/>
    <m/>
    <m/>
    <m/>
    <m/>
    <m/>
    <m/>
    <m/>
    <m/>
    <m/>
    <m/>
    <m/>
    <m/>
    <m/>
    <m/>
    <m/>
    <m/>
    <m/>
    <m/>
    <m/>
    <m/>
    <m/>
    <m/>
  </r>
  <r>
    <x v="1"/>
    <x v="0"/>
    <x v="14"/>
    <x v="3"/>
    <m/>
    <m/>
    <m/>
    <m/>
    <m/>
    <m/>
    <m/>
    <m/>
    <m/>
    <m/>
    <m/>
    <m/>
    <m/>
    <m/>
    <m/>
    <m/>
    <m/>
    <m/>
    <m/>
    <m/>
    <m/>
    <m/>
    <m/>
    <m/>
    <m/>
    <m/>
    <m/>
    <m/>
    <m/>
    <m/>
    <m/>
  </r>
  <r>
    <x v="1"/>
    <x v="0"/>
    <x v="15"/>
    <x v="3"/>
    <m/>
    <m/>
    <m/>
    <n v="0"/>
    <m/>
    <m/>
    <m/>
    <m/>
    <m/>
    <m/>
    <m/>
    <m/>
    <m/>
    <m/>
    <m/>
    <m/>
    <m/>
    <m/>
    <m/>
    <m/>
    <m/>
    <m/>
    <m/>
    <m/>
    <m/>
    <m/>
    <m/>
    <m/>
    <m/>
    <m/>
    <m/>
  </r>
  <r>
    <x v="1"/>
    <x v="1"/>
    <x v="16"/>
    <x v="3"/>
    <m/>
    <m/>
    <m/>
    <n v="0"/>
    <m/>
    <m/>
    <m/>
    <m/>
    <m/>
    <m/>
    <m/>
    <m/>
    <m/>
    <m/>
    <m/>
    <m/>
    <m/>
    <m/>
    <m/>
    <m/>
    <m/>
    <m/>
    <m/>
    <m/>
    <m/>
    <m/>
    <m/>
    <m/>
    <m/>
    <m/>
    <m/>
  </r>
  <r>
    <x v="2"/>
    <x v="0"/>
    <x v="0"/>
    <x v="0"/>
    <m/>
    <m/>
    <m/>
    <m/>
    <n v="640553208"/>
    <n v="5124360"/>
    <n v="284943310"/>
    <n v="11351238"/>
    <n v="92416754"/>
    <n v="58779737"/>
    <n v="434641379"/>
    <n v="3141794"/>
    <n v="1958311"/>
    <n v="1570399"/>
    <m/>
    <m/>
    <m/>
    <m/>
    <m/>
    <m/>
    <m/>
    <m/>
    <m/>
    <m/>
    <m/>
    <m/>
    <m/>
    <m/>
    <m/>
    <m/>
    <n v="49566"/>
  </r>
  <r>
    <x v="2"/>
    <x v="1"/>
    <x v="1"/>
    <x v="0"/>
    <m/>
    <m/>
    <m/>
    <m/>
    <n v="374562563"/>
    <n v="11203104"/>
    <n v="219990780"/>
    <n v="18770345"/>
    <n v="627933381"/>
    <n v="745435543"/>
    <n v="121616468"/>
    <n v="7652256"/>
    <n v="1958311"/>
    <n v="512051"/>
    <m/>
    <m/>
    <m/>
    <m/>
    <m/>
    <m/>
    <m/>
    <m/>
    <m/>
    <m/>
    <m/>
    <m/>
    <m/>
    <m/>
    <m/>
    <m/>
    <n v="8841"/>
  </r>
  <r>
    <x v="2"/>
    <x v="1"/>
    <x v="2"/>
    <x v="0"/>
    <m/>
    <m/>
    <m/>
    <m/>
    <n v="587338179"/>
    <n v="36541683"/>
    <n v="177341313"/>
    <n v="7684089"/>
    <n v="187847017"/>
    <n v="93035002"/>
    <n v="67513900"/>
    <n v="3915162"/>
    <n v="1958311"/>
    <n v="512051"/>
    <m/>
    <m/>
    <m/>
    <m/>
    <m/>
    <m/>
    <m/>
    <m/>
    <m/>
    <m/>
    <m/>
    <m/>
    <m/>
    <m/>
    <m/>
    <m/>
    <n v="8841"/>
  </r>
  <r>
    <x v="2"/>
    <x v="0"/>
    <x v="3"/>
    <x v="0"/>
    <m/>
    <m/>
    <m/>
    <m/>
    <n v="606756199"/>
    <n v="18383720"/>
    <n v="226087294"/>
    <n v="33926446"/>
    <n v="455349174"/>
    <n v="71679161"/>
    <n v="588848435"/>
    <n v="3885978"/>
    <n v="1958311"/>
    <n v="5575422"/>
    <m/>
    <m/>
    <m/>
    <m/>
    <m/>
    <m/>
    <m/>
    <m/>
    <m/>
    <m/>
    <m/>
    <m/>
    <m/>
    <m/>
    <m/>
    <m/>
    <n v="8841"/>
  </r>
  <r>
    <x v="2"/>
    <x v="0"/>
    <x v="4"/>
    <x v="0"/>
    <m/>
    <m/>
    <m/>
    <m/>
    <n v="967657461"/>
    <s v="-"/>
    <n v="291700759"/>
    <n v="12058623"/>
    <n v="43600107"/>
    <n v="52834934"/>
    <n v="63877774"/>
    <n v="18061191"/>
    <n v="1958311"/>
    <n v="512051"/>
    <m/>
    <m/>
    <m/>
    <m/>
    <m/>
    <m/>
    <m/>
    <m/>
    <m/>
    <m/>
    <m/>
    <m/>
    <m/>
    <m/>
    <m/>
    <m/>
    <n v="8841"/>
  </r>
  <r>
    <x v="2"/>
    <x v="0"/>
    <x v="5"/>
    <x v="0"/>
    <m/>
    <m/>
    <m/>
    <m/>
    <n v="590080276"/>
    <n v="4908944"/>
    <n v="128256080"/>
    <n v="10015860"/>
    <n v="73545337"/>
    <n v="64570673"/>
    <n v="68055066"/>
    <n v="2172611"/>
    <n v="1958311"/>
    <n v="512051"/>
    <m/>
    <m/>
    <m/>
    <m/>
    <m/>
    <m/>
    <m/>
    <m/>
    <m/>
    <m/>
    <m/>
    <m/>
    <m/>
    <m/>
    <m/>
    <m/>
    <n v="8841"/>
  </r>
  <r>
    <x v="2"/>
    <x v="1"/>
    <x v="6"/>
    <x v="0"/>
    <m/>
    <m/>
    <m/>
    <m/>
    <n v="1207730107"/>
    <s v="-"/>
    <m/>
    <n v="103166336"/>
    <n v="6302945"/>
    <n v="52834934"/>
    <n v="63875742"/>
    <n v="1896608"/>
    <n v="1958311"/>
    <n v="512051"/>
    <m/>
    <m/>
    <m/>
    <m/>
    <m/>
    <m/>
    <m/>
    <m/>
    <m/>
    <m/>
    <m/>
    <m/>
    <m/>
    <m/>
    <m/>
    <m/>
    <n v="8841"/>
  </r>
  <r>
    <x v="2"/>
    <x v="0"/>
    <x v="7"/>
    <x v="0"/>
    <m/>
    <m/>
    <m/>
    <m/>
    <n v="392368815"/>
    <n v="6249357"/>
    <n v="11064172"/>
    <n v="15007588"/>
    <n v="92414417"/>
    <n v="56585753"/>
    <n v="64241207"/>
    <n v="1896608"/>
    <n v="1958311"/>
    <n v="512051"/>
    <m/>
    <m/>
    <m/>
    <m/>
    <m/>
    <m/>
    <m/>
    <m/>
    <m/>
    <m/>
    <m/>
    <m/>
    <m/>
    <m/>
    <m/>
    <m/>
    <n v="8841"/>
  </r>
  <r>
    <x v="2"/>
    <x v="0"/>
    <x v="8"/>
    <x v="0"/>
    <m/>
    <m/>
    <m/>
    <m/>
    <n v="365676108"/>
    <n v="5943823"/>
    <m/>
    <n v="6417184"/>
    <n v="5327960"/>
    <n v="52834934"/>
    <n v="63875742"/>
    <n v="1896608"/>
    <n v="1958311"/>
    <n v="2055670"/>
    <m/>
    <m/>
    <m/>
    <m/>
    <m/>
    <m/>
    <m/>
    <m/>
    <m/>
    <m/>
    <m/>
    <m/>
    <m/>
    <m/>
    <m/>
    <m/>
    <n v="8841"/>
  </r>
  <r>
    <x v="2"/>
    <x v="1"/>
    <x v="9"/>
    <x v="0"/>
    <m/>
    <m/>
    <m/>
    <m/>
    <n v="441802413"/>
    <n v="4902426"/>
    <m/>
    <n v="10019450"/>
    <n v="4583945"/>
    <n v="52834934"/>
    <n v="63875742"/>
    <n v="1896608"/>
    <n v="1958311"/>
    <n v="512051"/>
    <m/>
    <m/>
    <m/>
    <m/>
    <m/>
    <m/>
    <m/>
    <m/>
    <m/>
    <m/>
    <m/>
    <m/>
    <m/>
    <m/>
    <m/>
    <m/>
    <n v="8841"/>
  </r>
  <r>
    <x v="2"/>
    <x v="1"/>
    <x v="10"/>
    <x v="0"/>
    <m/>
    <m/>
    <m/>
    <m/>
    <n v="876013711"/>
    <s v="-"/>
    <n v="289920631"/>
    <n v="11721366"/>
    <n v="62287821"/>
    <n v="54837889"/>
    <n v="67236255"/>
    <n v="2715988"/>
    <n v="1958311"/>
    <n v="512051"/>
    <m/>
    <m/>
    <m/>
    <m/>
    <m/>
    <m/>
    <m/>
    <m/>
    <m/>
    <m/>
    <m/>
    <m/>
    <m/>
    <m/>
    <m/>
    <m/>
    <n v="8841"/>
  </r>
  <r>
    <x v="2"/>
    <x v="0"/>
    <x v="11"/>
    <x v="0"/>
    <m/>
    <m/>
    <m/>
    <m/>
    <n v="579569016"/>
    <n v="6544006"/>
    <n v="192257971"/>
    <n v="8420157"/>
    <n v="60820067"/>
    <n v="53718620"/>
    <n v="63875742"/>
    <n v="1896608"/>
    <n v="1958311"/>
    <n v="512051"/>
    <m/>
    <m/>
    <m/>
    <m/>
    <m/>
    <m/>
    <m/>
    <m/>
    <m/>
    <m/>
    <m/>
    <m/>
    <m/>
    <m/>
    <m/>
    <m/>
    <n v="8841"/>
  </r>
  <r>
    <x v="2"/>
    <x v="0"/>
    <x v="12"/>
    <x v="0"/>
    <m/>
    <m/>
    <m/>
    <m/>
    <n v="743468343"/>
    <n v="4870165"/>
    <n v="248412271"/>
    <n v="7906663"/>
    <n v="8755197"/>
    <n v="52834934"/>
    <n v="63882506"/>
    <n v="2032793"/>
    <n v="1958311"/>
    <n v="512051"/>
    <m/>
    <m/>
    <m/>
    <m/>
    <m/>
    <m/>
    <m/>
    <m/>
    <m/>
    <m/>
    <m/>
    <m/>
    <m/>
    <m/>
    <m/>
    <m/>
    <n v="27596"/>
  </r>
  <r>
    <x v="2"/>
    <x v="0"/>
    <x v="13"/>
    <x v="0"/>
    <m/>
    <m/>
    <m/>
    <m/>
    <n v="581290776"/>
    <s v="-"/>
    <n v="213665740"/>
    <n v="6605773"/>
    <n v="10248195"/>
    <n v="52834934"/>
    <n v="64818153"/>
    <n v="2038716"/>
    <n v="1958311"/>
    <n v="527470"/>
    <m/>
    <m/>
    <m/>
    <m/>
    <m/>
    <m/>
    <m/>
    <m/>
    <m/>
    <m/>
    <m/>
    <m/>
    <m/>
    <m/>
    <m/>
    <m/>
    <n v="129140"/>
  </r>
  <r>
    <x v="2"/>
    <x v="0"/>
    <x v="14"/>
    <x v="0"/>
    <m/>
    <m/>
    <m/>
    <m/>
    <n v="398163201"/>
    <s v="-"/>
    <n v="125545161"/>
    <n v="6398654"/>
    <n v="6779428"/>
    <n v="52834934"/>
    <n v="63920806"/>
    <n v="1896608"/>
    <n v="1958311"/>
    <n v="512051"/>
    <m/>
    <m/>
    <m/>
    <m/>
    <m/>
    <m/>
    <m/>
    <m/>
    <m/>
    <m/>
    <m/>
    <m/>
    <m/>
    <m/>
    <m/>
    <m/>
    <n v="8841"/>
  </r>
  <r>
    <x v="2"/>
    <x v="0"/>
    <x v="15"/>
    <x v="0"/>
    <m/>
    <m/>
    <m/>
    <m/>
    <n v="291104702"/>
    <s v="-"/>
    <n v="65699150"/>
    <n v="8377842"/>
    <n v="454782003"/>
    <n v="58032518"/>
    <n v="66415043"/>
    <n v="1896608"/>
    <n v="1958311"/>
    <n v="512051"/>
    <m/>
    <m/>
    <m/>
    <m/>
    <m/>
    <m/>
    <m/>
    <m/>
    <m/>
    <m/>
    <m/>
    <m/>
    <m/>
    <m/>
    <m/>
    <m/>
    <n v="8841"/>
  </r>
  <r>
    <x v="2"/>
    <x v="1"/>
    <x v="16"/>
    <x v="0"/>
    <m/>
    <m/>
    <m/>
    <m/>
    <n v="362621650"/>
    <n v="3337693"/>
    <n v="79966082"/>
    <n v="6616333"/>
    <n v="23474695"/>
    <n v="59323260"/>
    <n v="86127068"/>
    <n v="1993063"/>
    <n v="1958311"/>
    <n v="512051"/>
    <m/>
    <m/>
    <m/>
    <m/>
    <m/>
    <m/>
    <m/>
    <m/>
    <m/>
    <m/>
    <m/>
    <m/>
    <m/>
    <m/>
    <m/>
    <m/>
    <n v="8841"/>
  </r>
  <r>
    <x v="2"/>
    <x v="0"/>
    <x v="0"/>
    <x v="1"/>
    <n v="29710133"/>
    <m/>
    <m/>
    <n v="162193160"/>
    <m/>
    <m/>
    <m/>
    <m/>
    <m/>
    <m/>
    <m/>
    <m/>
    <m/>
    <m/>
    <m/>
    <m/>
    <m/>
    <m/>
    <m/>
    <m/>
    <m/>
    <m/>
    <m/>
    <m/>
    <m/>
    <m/>
    <m/>
    <m/>
    <m/>
    <m/>
    <m/>
  </r>
  <r>
    <x v="2"/>
    <x v="1"/>
    <x v="1"/>
    <x v="1"/>
    <n v="49174355"/>
    <m/>
    <m/>
    <n v="253100629"/>
    <m/>
    <m/>
    <m/>
    <m/>
    <m/>
    <m/>
    <m/>
    <m/>
    <m/>
    <m/>
    <m/>
    <m/>
    <m/>
    <m/>
    <m/>
    <m/>
    <m/>
    <m/>
    <m/>
    <m/>
    <m/>
    <m/>
    <m/>
    <m/>
    <m/>
    <m/>
    <m/>
  </r>
  <r>
    <x v="2"/>
    <x v="1"/>
    <x v="2"/>
    <x v="1"/>
    <n v="50823152"/>
    <m/>
    <m/>
    <n v="153266180"/>
    <m/>
    <m/>
    <m/>
    <m/>
    <m/>
    <m/>
    <m/>
    <m/>
    <m/>
    <m/>
    <m/>
    <m/>
    <m/>
    <m/>
    <m/>
    <m/>
    <m/>
    <m/>
    <m/>
    <m/>
    <m/>
    <m/>
    <m/>
    <m/>
    <m/>
    <m/>
    <m/>
  </r>
  <r>
    <x v="2"/>
    <x v="0"/>
    <x v="3"/>
    <x v="1"/>
    <n v="27227676"/>
    <m/>
    <m/>
    <n v="219179111"/>
    <m/>
    <m/>
    <m/>
    <m/>
    <m/>
    <m/>
    <m/>
    <m/>
    <m/>
    <m/>
    <m/>
    <m/>
    <m/>
    <m/>
    <m/>
    <m/>
    <m/>
    <m/>
    <m/>
    <m/>
    <m/>
    <m/>
    <m/>
    <m/>
    <m/>
    <m/>
    <m/>
  </r>
  <r>
    <x v="2"/>
    <x v="0"/>
    <x v="4"/>
    <x v="1"/>
    <n v="53414776"/>
    <m/>
    <m/>
    <n v="283144209"/>
    <m/>
    <m/>
    <m/>
    <m/>
    <m/>
    <m/>
    <m/>
    <m/>
    <m/>
    <m/>
    <m/>
    <m/>
    <m/>
    <m/>
    <m/>
    <m/>
    <m/>
    <m/>
    <m/>
    <m/>
    <m/>
    <m/>
    <m/>
    <m/>
    <m/>
    <m/>
    <m/>
  </r>
  <r>
    <x v="2"/>
    <x v="0"/>
    <x v="5"/>
    <x v="1"/>
    <n v="17839987"/>
    <m/>
    <m/>
    <n v="132454474"/>
    <m/>
    <m/>
    <m/>
    <m/>
    <m/>
    <m/>
    <m/>
    <m/>
    <m/>
    <m/>
    <m/>
    <m/>
    <m/>
    <m/>
    <m/>
    <m/>
    <m/>
    <m/>
    <m/>
    <m/>
    <m/>
    <m/>
    <m/>
    <m/>
    <m/>
    <m/>
    <m/>
  </r>
  <r>
    <x v="2"/>
    <x v="1"/>
    <x v="6"/>
    <x v="1"/>
    <n v="29129568"/>
    <m/>
    <m/>
    <n v="436482240"/>
    <m/>
    <m/>
    <m/>
    <m/>
    <m/>
    <m/>
    <m/>
    <m/>
    <m/>
    <m/>
    <m/>
    <m/>
    <m/>
    <m/>
    <m/>
    <m/>
    <m/>
    <m/>
    <m/>
    <m/>
    <m/>
    <m/>
    <m/>
    <m/>
    <m/>
    <m/>
    <m/>
  </r>
  <r>
    <x v="2"/>
    <x v="0"/>
    <x v="7"/>
    <x v="1"/>
    <n v="19930373"/>
    <m/>
    <m/>
    <n v="75968751"/>
    <m/>
    <m/>
    <m/>
    <m/>
    <m/>
    <m/>
    <m/>
    <m/>
    <m/>
    <m/>
    <m/>
    <m/>
    <m/>
    <m/>
    <m/>
    <m/>
    <m/>
    <m/>
    <m/>
    <m/>
    <m/>
    <m/>
    <m/>
    <m/>
    <m/>
    <m/>
    <m/>
  </r>
  <r>
    <x v="2"/>
    <x v="0"/>
    <x v="8"/>
    <x v="1"/>
    <n v="11044292"/>
    <m/>
    <m/>
    <n v="50645743"/>
    <m/>
    <m/>
    <m/>
    <m/>
    <m/>
    <m/>
    <m/>
    <m/>
    <m/>
    <m/>
    <m/>
    <m/>
    <m/>
    <m/>
    <m/>
    <m/>
    <m/>
    <m/>
    <m/>
    <m/>
    <m/>
    <m/>
    <m/>
    <m/>
    <m/>
    <m/>
    <m/>
  </r>
  <r>
    <x v="2"/>
    <x v="1"/>
    <x v="9"/>
    <x v="1"/>
    <n v="13023103"/>
    <m/>
    <m/>
    <n v="82620466"/>
    <m/>
    <m/>
    <m/>
    <m/>
    <m/>
    <m/>
    <m/>
    <m/>
    <m/>
    <m/>
    <m/>
    <m/>
    <m/>
    <m/>
    <m/>
    <m/>
    <m/>
    <m/>
    <m/>
    <m/>
    <m/>
    <m/>
    <m/>
    <m/>
    <m/>
    <m/>
    <m/>
  </r>
  <r>
    <x v="2"/>
    <x v="1"/>
    <x v="10"/>
    <x v="1"/>
    <n v="71615274"/>
    <m/>
    <m/>
    <n v="301434469"/>
    <m/>
    <m/>
    <m/>
    <m/>
    <m/>
    <m/>
    <m/>
    <m/>
    <m/>
    <m/>
    <m/>
    <m/>
    <m/>
    <m/>
    <m/>
    <m/>
    <m/>
    <m/>
    <m/>
    <m/>
    <m/>
    <m/>
    <m/>
    <m/>
    <m/>
    <m/>
    <m/>
  </r>
  <r>
    <x v="2"/>
    <x v="0"/>
    <x v="11"/>
    <x v="1"/>
    <n v="32632560"/>
    <m/>
    <m/>
    <n v="165657418"/>
    <m/>
    <m/>
    <m/>
    <m/>
    <m/>
    <m/>
    <m/>
    <m/>
    <m/>
    <m/>
    <m/>
    <m/>
    <m/>
    <m/>
    <m/>
    <m/>
    <m/>
    <m/>
    <m/>
    <m/>
    <m/>
    <m/>
    <m/>
    <m/>
    <m/>
    <m/>
    <m/>
  </r>
  <r>
    <x v="2"/>
    <x v="0"/>
    <x v="12"/>
    <x v="1"/>
    <n v="34391898"/>
    <m/>
    <m/>
    <n v="225314405"/>
    <m/>
    <m/>
    <m/>
    <m/>
    <m/>
    <m/>
    <m/>
    <m/>
    <m/>
    <m/>
    <m/>
    <m/>
    <m/>
    <m/>
    <m/>
    <m/>
    <m/>
    <m/>
    <m/>
    <m/>
    <m/>
    <m/>
    <m/>
    <m/>
    <m/>
    <m/>
    <m/>
  </r>
  <r>
    <x v="2"/>
    <x v="0"/>
    <x v="13"/>
    <x v="1"/>
    <n v="29126187"/>
    <m/>
    <m/>
    <n v="117535622"/>
    <m/>
    <m/>
    <m/>
    <m/>
    <m/>
    <m/>
    <m/>
    <m/>
    <m/>
    <m/>
    <m/>
    <m/>
    <m/>
    <m/>
    <m/>
    <m/>
    <m/>
    <m/>
    <m/>
    <m/>
    <m/>
    <m/>
    <m/>
    <m/>
    <m/>
    <m/>
    <m/>
  </r>
  <r>
    <x v="2"/>
    <x v="0"/>
    <x v="14"/>
    <x v="1"/>
    <n v="46740305"/>
    <m/>
    <m/>
    <n v="79879427"/>
    <m/>
    <m/>
    <m/>
    <m/>
    <m/>
    <m/>
    <m/>
    <m/>
    <m/>
    <m/>
    <m/>
    <m/>
    <m/>
    <m/>
    <m/>
    <m/>
    <m/>
    <m/>
    <m/>
    <m/>
    <m/>
    <m/>
    <m/>
    <m/>
    <m/>
    <m/>
    <m/>
  </r>
  <r>
    <x v="2"/>
    <x v="0"/>
    <x v="15"/>
    <x v="1"/>
    <n v="10589186"/>
    <m/>
    <m/>
    <n v="65943844"/>
    <m/>
    <m/>
    <m/>
    <m/>
    <m/>
    <m/>
    <m/>
    <m/>
    <m/>
    <m/>
    <m/>
    <m/>
    <m/>
    <m/>
    <m/>
    <m/>
    <m/>
    <m/>
    <m/>
    <m/>
    <m/>
    <m/>
    <m/>
    <m/>
    <m/>
    <m/>
    <m/>
  </r>
  <r>
    <x v="2"/>
    <x v="1"/>
    <x v="16"/>
    <x v="1"/>
    <n v="39945844"/>
    <m/>
    <m/>
    <n v="56513556"/>
    <m/>
    <m/>
    <m/>
    <m/>
    <m/>
    <m/>
    <m/>
    <m/>
    <m/>
    <m/>
    <m/>
    <m/>
    <m/>
    <m/>
    <m/>
    <m/>
    <m/>
    <m/>
    <m/>
    <m/>
    <m/>
    <m/>
    <m/>
    <m/>
    <m/>
    <m/>
    <m/>
  </r>
  <r>
    <x v="2"/>
    <x v="0"/>
    <x v="0"/>
    <x v="2"/>
    <n v="46515133"/>
    <m/>
    <m/>
    <n v="42383008"/>
    <m/>
    <m/>
    <m/>
    <m/>
    <m/>
    <m/>
    <m/>
    <m/>
    <m/>
    <m/>
    <m/>
    <m/>
    <m/>
    <m/>
    <m/>
    <m/>
    <m/>
    <m/>
    <m/>
    <m/>
    <m/>
    <m/>
    <m/>
    <m/>
    <m/>
    <m/>
    <m/>
  </r>
  <r>
    <x v="2"/>
    <x v="1"/>
    <x v="1"/>
    <x v="2"/>
    <n v="11271936"/>
    <m/>
    <m/>
    <n v="38507568"/>
    <m/>
    <m/>
    <m/>
    <m/>
    <m/>
    <m/>
    <m/>
    <m/>
    <m/>
    <m/>
    <m/>
    <m/>
    <m/>
    <m/>
    <m/>
    <m/>
    <m/>
    <m/>
    <m/>
    <m/>
    <m/>
    <m/>
    <m/>
    <m/>
    <m/>
    <m/>
    <m/>
  </r>
  <r>
    <x v="2"/>
    <x v="1"/>
    <x v="2"/>
    <x v="2"/>
    <n v="10320289"/>
    <m/>
    <m/>
    <n v="25951106"/>
    <m/>
    <m/>
    <m/>
    <m/>
    <m/>
    <m/>
    <m/>
    <m/>
    <m/>
    <m/>
    <m/>
    <m/>
    <m/>
    <m/>
    <m/>
    <m/>
    <m/>
    <m/>
    <m/>
    <m/>
    <m/>
    <m/>
    <m/>
    <m/>
    <m/>
    <m/>
    <m/>
  </r>
  <r>
    <x v="2"/>
    <x v="0"/>
    <x v="3"/>
    <x v="2"/>
    <n v="38373591"/>
    <m/>
    <m/>
    <n v="27651656"/>
    <m/>
    <m/>
    <m/>
    <m/>
    <m/>
    <m/>
    <m/>
    <m/>
    <m/>
    <m/>
    <m/>
    <m/>
    <m/>
    <m/>
    <m/>
    <m/>
    <m/>
    <m/>
    <m/>
    <m/>
    <m/>
    <m/>
    <m/>
    <m/>
    <m/>
    <m/>
    <m/>
  </r>
  <r>
    <x v="2"/>
    <x v="0"/>
    <x v="4"/>
    <x v="2"/>
    <n v="13468789"/>
    <m/>
    <m/>
    <n v="43389296"/>
    <m/>
    <m/>
    <m/>
    <m/>
    <m/>
    <m/>
    <m/>
    <m/>
    <m/>
    <m/>
    <m/>
    <m/>
    <m/>
    <m/>
    <m/>
    <m/>
    <m/>
    <m/>
    <m/>
    <m/>
    <m/>
    <m/>
    <m/>
    <m/>
    <m/>
    <m/>
    <m/>
  </r>
  <r>
    <x v="2"/>
    <x v="0"/>
    <x v="5"/>
    <x v="2"/>
    <n v="13978589"/>
    <m/>
    <m/>
    <n v="25890669"/>
    <m/>
    <m/>
    <m/>
    <m/>
    <m/>
    <m/>
    <m/>
    <m/>
    <m/>
    <m/>
    <m/>
    <m/>
    <m/>
    <m/>
    <m/>
    <m/>
    <m/>
    <m/>
    <m/>
    <m/>
    <m/>
    <m/>
    <m/>
    <m/>
    <m/>
    <m/>
    <m/>
  </r>
  <r>
    <x v="2"/>
    <x v="1"/>
    <x v="6"/>
    <x v="2"/>
    <n v="24883261"/>
    <m/>
    <m/>
    <n v="44747769"/>
    <m/>
    <m/>
    <m/>
    <m/>
    <m/>
    <m/>
    <m/>
    <m/>
    <m/>
    <m/>
    <m/>
    <m/>
    <m/>
    <m/>
    <m/>
    <m/>
    <m/>
    <m/>
    <m/>
    <m/>
    <m/>
    <m/>
    <m/>
    <m/>
    <m/>
    <m/>
    <m/>
  </r>
  <r>
    <x v="2"/>
    <x v="0"/>
    <x v="7"/>
    <x v="2"/>
    <n v="9425634"/>
    <m/>
    <m/>
    <n v="10282863"/>
    <m/>
    <m/>
    <m/>
    <m/>
    <m/>
    <m/>
    <m/>
    <m/>
    <m/>
    <m/>
    <m/>
    <m/>
    <m/>
    <m/>
    <m/>
    <m/>
    <m/>
    <m/>
    <m/>
    <m/>
    <m/>
    <m/>
    <m/>
    <m/>
    <m/>
    <m/>
    <m/>
  </r>
  <r>
    <x v="2"/>
    <x v="0"/>
    <x v="8"/>
    <x v="2"/>
    <n v="47059233"/>
    <m/>
    <m/>
    <n v="9073149"/>
    <m/>
    <m/>
    <m/>
    <m/>
    <m/>
    <m/>
    <m/>
    <m/>
    <m/>
    <m/>
    <m/>
    <m/>
    <m/>
    <m/>
    <m/>
    <m/>
    <m/>
    <m/>
    <m/>
    <m/>
    <m/>
    <m/>
    <m/>
    <m/>
    <m/>
    <m/>
    <m/>
  </r>
  <r>
    <x v="2"/>
    <x v="1"/>
    <x v="9"/>
    <x v="2"/>
    <n v="19895481"/>
    <m/>
    <m/>
    <n v="11003260"/>
    <m/>
    <m/>
    <m/>
    <m/>
    <m/>
    <m/>
    <m/>
    <m/>
    <m/>
    <m/>
    <m/>
    <m/>
    <m/>
    <m/>
    <m/>
    <m/>
    <m/>
    <m/>
    <m/>
    <m/>
    <m/>
    <m/>
    <m/>
    <m/>
    <m/>
    <m/>
    <m/>
  </r>
  <r>
    <x v="2"/>
    <x v="1"/>
    <x v="10"/>
    <x v="2"/>
    <n v="19825589"/>
    <m/>
    <m/>
    <n v="36426078"/>
    <m/>
    <m/>
    <m/>
    <m/>
    <m/>
    <m/>
    <m/>
    <m/>
    <m/>
    <m/>
    <m/>
    <m/>
    <m/>
    <m/>
    <m/>
    <m/>
    <m/>
    <m/>
    <m/>
    <m/>
    <m/>
    <m/>
    <m/>
    <m/>
    <m/>
    <m/>
    <m/>
  </r>
  <r>
    <x v="2"/>
    <x v="0"/>
    <x v="11"/>
    <x v="2"/>
    <n v="18756339"/>
    <m/>
    <m/>
    <n v="35782593"/>
    <m/>
    <m/>
    <m/>
    <m/>
    <m/>
    <m/>
    <m/>
    <m/>
    <m/>
    <m/>
    <m/>
    <m/>
    <m/>
    <m/>
    <m/>
    <m/>
    <m/>
    <m/>
    <m/>
    <m/>
    <m/>
    <m/>
    <m/>
    <m/>
    <m/>
    <m/>
    <m/>
  </r>
  <r>
    <x v="2"/>
    <x v="0"/>
    <x v="12"/>
    <x v="2"/>
    <n v="27400450"/>
    <m/>
    <m/>
    <n v="33010909"/>
    <m/>
    <m/>
    <m/>
    <m/>
    <m/>
    <m/>
    <m/>
    <m/>
    <m/>
    <m/>
    <m/>
    <m/>
    <m/>
    <m/>
    <m/>
    <m/>
    <m/>
    <m/>
    <m/>
    <m/>
    <m/>
    <m/>
    <m/>
    <m/>
    <m/>
    <m/>
    <m/>
  </r>
  <r>
    <x v="2"/>
    <x v="0"/>
    <x v="13"/>
    <x v="2"/>
    <n v="41746366"/>
    <m/>
    <m/>
    <n v="27938560"/>
    <m/>
    <m/>
    <m/>
    <m/>
    <m/>
    <m/>
    <m/>
    <m/>
    <m/>
    <m/>
    <m/>
    <m/>
    <m/>
    <m/>
    <m/>
    <m/>
    <m/>
    <m/>
    <m/>
    <m/>
    <m/>
    <m/>
    <m/>
    <m/>
    <m/>
    <m/>
    <m/>
  </r>
  <r>
    <x v="2"/>
    <x v="0"/>
    <x v="14"/>
    <x v="2"/>
    <n v="55550043"/>
    <m/>
    <m/>
    <n v="15609303"/>
    <m/>
    <m/>
    <m/>
    <m/>
    <m/>
    <m/>
    <m/>
    <m/>
    <m/>
    <m/>
    <m/>
    <m/>
    <m/>
    <m/>
    <m/>
    <m/>
    <m/>
    <m/>
    <m/>
    <m/>
    <m/>
    <m/>
    <m/>
    <m/>
    <m/>
    <m/>
    <m/>
  </r>
  <r>
    <x v="2"/>
    <x v="0"/>
    <x v="15"/>
    <x v="2"/>
    <n v="38732159"/>
    <m/>
    <m/>
    <n v="9599568"/>
    <m/>
    <m/>
    <m/>
    <m/>
    <m/>
    <m/>
    <m/>
    <m/>
    <m/>
    <m/>
    <m/>
    <m/>
    <m/>
    <m/>
    <m/>
    <m/>
    <m/>
    <m/>
    <m/>
    <m/>
    <m/>
    <m/>
    <m/>
    <m/>
    <m/>
    <m/>
    <m/>
  </r>
  <r>
    <x v="2"/>
    <x v="1"/>
    <x v="16"/>
    <x v="2"/>
    <n v="8309447"/>
    <m/>
    <m/>
    <n v="12671541"/>
    <m/>
    <m/>
    <m/>
    <m/>
    <m/>
    <m/>
    <m/>
    <m/>
    <m/>
    <m/>
    <m/>
    <m/>
    <m/>
    <m/>
    <m/>
    <m/>
    <m/>
    <m/>
    <m/>
    <m/>
    <m/>
    <m/>
    <m/>
    <m/>
    <m/>
    <m/>
    <m/>
  </r>
  <r>
    <x v="2"/>
    <x v="0"/>
    <x v="0"/>
    <x v="3"/>
    <m/>
    <m/>
    <m/>
    <n v="451800"/>
    <m/>
    <m/>
    <m/>
    <m/>
    <m/>
    <m/>
    <m/>
    <m/>
    <m/>
    <m/>
    <m/>
    <m/>
    <m/>
    <m/>
    <m/>
    <m/>
    <m/>
    <m/>
    <m/>
    <m/>
    <m/>
    <m/>
    <m/>
    <m/>
    <m/>
    <m/>
    <m/>
  </r>
  <r>
    <x v="2"/>
    <x v="1"/>
    <x v="1"/>
    <x v="3"/>
    <m/>
    <m/>
    <m/>
    <s v="-"/>
    <m/>
    <m/>
    <m/>
    <m/>
    <m/>
    <m/>
    <m/>
    <m/>
    <m/>
    <m/>
    <m/>
    <m/>
    <m/>
    <m/>
    <m/>
    <m/>
    <m/>
    <m/>
    <m/>
    <m/>
    <m/>
    <m/>
    <m/>
    <m/>
    <m/>
    <m/>
    <m/>
  </r>
  <r>
    <x v="2"/>
    <x v="1"/>
    <x v="2"/>
    <x v="3"/>
    <m/>
    <m/>
    <m/>
    <n v="451800"/>
    <m/>
    <m/>
    <m/>
    <m/>
    <m/>
    <m/>
    <m/>
    <m/>
    <m/>
    <m/>
    <m/>
    <m/>
    <m/>
    <m/>
    <m/>
    <m/>
    <m/>
    <m/>
    <m/>
    <m/>
    <m/>
    <m/>
    <m/>
    <m/>
    <m/>
    <m/>
    <m/>
  </r>
  <r>
    <x v="2"/>
    <x v="0"/>
    <x v="3"/>
    <x v="3"/>
    <m/>
    <m/>
    <m/>
    <s v="-"/>
    <m/>
    <m/>
    <m/>
    <m/>
    <m/>
    <m/>
    <m/>
    <m/>
    <m/>
    <m/>
    <m/>
    <m/>
    <m/>
    <m/>
    <m/>
    <m/>
    <m/>
    <m/>
    <m/>
    <m/>
    <m/>
    <m/>
    <m/>
    <m/>
    <m/>
    <m/>
    <m/>
  </r>
  <r>
    <x v="2"/>
    <x v="0"/>
    <x v="4"/>
    <x v="3"/>
    <m/>
    <m/>
    <m/>
    <n v="451800"/>
    <m/>
    <m/>
    <m/>
    <m/>
    <m/>
    <m/>
    <m/>
    <m/>
    <m/>
    <m/>
    <m/>
    <m/>
    <m/>
    <m/>
    <m/>
    <m/>
    <m/>
    <m/>
    <m/>
    <m/>
    <m/>
    <m/>
    <m/>
    <m/>
    <m/>
    <m/>
    <m/>
  </r>
  <r>
    <x v="2"/>
    <x v="0"/>
    <x v="5"/>
    <x v="3"/>
    <m/>
    <m/>
    <m/>
    <n v="451800"/>
    <m/>
    <m/>
    <m/>
    <m/>
    <m/>
    <m/>
    <m/>
    <m/>
    <m/>
    <m/>
    <m/>
    <m/>
    <m/>
    <m/>
    <m/>
    <m/>
    <m/>
    <m/>
    <m/>
    <m/>
    <m/>
    <m/>
    <m/>
    <m/>
    <m/>
    <m/>
    <m/>
  </r>
  <r>
    <x v="2"/>
    <x v="1"/>
    <x v="6"/>
    <x v="3"/>
    <m/>
    <m/>
    <m/>
    <n v="451800"/>
    <m/>
    <m/>
    <m/>
    <m/>
    <m/>
    <m/>
    <m/>
    <m/>
    <m/>
    <m/>
    <m/>
    <m/>
    <m/>
    <m/>
    <m/>
    <m/>
    <m/>
    <m/>
    <m/>
    <m/>
    <m/>
    <m/>
    <m/>
    <m/>
    <m/>
    <m/>
    <m/>
  </r>
  <r>
    <x v="2"/>
    <x v="0"/>
    <x v="7"/>
    <x v="3"/>
    <m/>
    <m/>
    <m/>
    <s v="-"/>
    <m/>
    <m/>
    <m/>
    <m/>
    <m/>
    <m/>
    <m/>
    <m/>
    <m/>
    <m/>
    <m/>
    <m/>
    <m/>
    <m/>
    <m/>
    <m/>
    <m/>
    <m/>
    <m/>
    <m/>
    <m/>
    <m/>
    <m/>
    <m/>
    <m/>
    <m/>
    <m/>
  </r>
  <r>
    <x v="2"/>
    <x v="0"/>
    <x v="8"/>
    <x v="3"/>
    <m/>
    <m/>
    <m/>
    <n v="601800"/>
    <m/>
    <m/>
    <m/>
    <m/>
    <m/>
    <m/>
    <m/>
    <m/>
    <m/>
    <m/>
    <m/>
    <m/>
    <m/>
    <m/>
    <m/>
    <m/>
    <m/>
    <m/>
    <m/>
    <m/>
    <m/>
    <m/>
    <m/>
    <m/>
    <m/>
    <m/>
    <m/>
  </r>
  <r>
    <x v="2"/>
    <x v="1"/>
    <x v="9"/>
    <x v="3"/>
    <m/>
    <m/>
    <m/>
    <n v="451800"/>
    <m/>
    <m/>
    <m/>
    <m/>
    <m/>
    <m/>
    <m/>
    <m/>
    <m/>
    <m/>
    <m/>
    <m/>
    <m/>
    <m/>
    <m/>
    <m/>
    <m/>
    <m/>
    <m/>
    <m/>
    <m/>
    <m/>
    <m/>
    <m/>
    <m/>
    <m/>
    <m/>
  </r>
  <r>
    <x v="2"/>
    <x v="1"/>
    <x v="10"/>
    <x v="3"/>
    <m/>
    <m/>
    <m/>
    <s v="-"/>
    <m/>
    <m/>
    <m/>
    <m/>
    <m/>
    <m/>
    <m/>
    <m/>
    <m/>
    <m/>
    <m/>
    <m/>
    <m/>
    <m/>
    <m/>
    <m/>
    <m/>
    <m/>
    <m/>
    <m/>
    <m/>
    <m/>
    <m/>
    <m/>
    <m/>
    <m/>
    <m/>
  </r>
  <r>
    <x v="2"/>
    <x v="0"/>
    <x v="11"/>
    <x v="3"/>
    <m/>
    <m/>
    <m/>
    <s v="-"/>
    <m/>
    <m/>
    <m/>
    <m/>
    <m/>
    <m/>
    <m/>
    <m/>
    <m/>
    <m/>
    <m/>
    <m/>
    <m/>
    <m/>
    <m/>
    <m/>
    <m/>
    <m/>
    <m/>
    <m/>
    <m/>
    <m/>
    <m/>
    <m/>
    <m/>
    <m/>
    <m/>
  </r>
  <r>
    <x v="2"/>
    <x v="0"/>
    <x v="12"/>
    <x v="3"/>
    <m/>
    <m/>
    <m/>
    <s v="-"/>
    <m/>
    <m/>
    <m/>
    <m/>
    <m/>
    <m/>
    <m/>
    <m/>
    <m/>
    <m/>
    <m/>
    <m/>
    <m/>
    <m/>
    <m/>
    <m/>
    <m/>
    <m/>
    <m/>
    <m/>
    <m/>
    <m/>
    <m/>
    <m/>
    <m/>
    <m/>
    <m/>
  </r>
  <r>
    <x v="2"/>
    <x v="0"/>
    <x v="13"/>
    <x v="3"/>
    <m/>
    <m/>
    <m/>
    <s v="-"/>
    <m/>
    <m/>
    <m/>
    <m/>
    <m/>
    <m/>
    <m/>
    <m/>
    <m/>
    <m/>
    <m/>
    <m/>
    <m/>
    <m/>
    <m/>
    <m/>
    <m/>
    <m/>
    <m/>
    <m/>
    <m/>
    <m/>
    <m/>
    <m/>
    <m/>
    <m/>
    <m/>
  </r>
  <r>
    <x v="2"/>
    <x v="0"/>
    <x v="14"/>
    <x v="3"/>
    <m/>
    <m/>
    <m/>
    <s v="-"/>
    <m/>
    <m/>
    <m/>
    <m/>
    <m/>
    <m/>
    <m/>
    <m/>
    <m/>
    <m/>
    <m/>
    <m/>
    <m/>
    <m/>
    <m/>
    <m/>
    <m/>
    <m/>
    <m/>
    <m/>
    <m/>
    <m/>
    <m/>
    <m/>
    <m/>
    <m/>
    <m/>
  </r>
  <r>
    <x v="2"/>
    <x v="0"/>
    <x v="15"/>
    <x v="3"/>
    <m/>
    <m/>
    <m/>
    <s v="-"/>
    <m/>
    <m/>
    <m/>
    <m/>
    <m/>
    <m/>
    <m/>
    <m/>
    <m/>
    <m/>
    <m/>
    <m/>
    <m/>
    <m/>
    <m/>
    <m/>
    <m/>
    <m/>
    <m/>
    <m/>
    <m/>
    <m/>
    <m/>
    <m/>
    <m/>
    <m/>
    <m/>
  </r>
  <r>
    <x v="2"/>
    <x v="1"/>
    <x v="16"/>
    <x v="3"/>
    <m/>
    <m/>
    <m/>
    <s v="-"/>
    <m/>
    <m/>
    <m/>
    <m/>
    <m/>
    <m/>
    <m/>
    <m/>
    <m/>
    <m/>
    <m/>
    <m/>
    <m/>
    <m/>
    <m/>
    <m/>
    <m/>
    <m/>
    <m/>
    <m/>
    <m/>
    <m/>
    <m/>
    <m/>
    <m/>
    <m/>
    <m/>
  </r>
  <r>
    <x v="2"/>
    <x v="0"/>
    <x v="0"/>
    <x v="4"/>
    <m/>
    <s v="                        -  "/>
    <m/>
    <m/>
    <m/>
    <m/>
    <m/>
    <m/>
    <m/>
    <m/>
    <m/>
    <m/>
    <m/>
    <m/>
    <m/>
    <m/>
    <m/>
    <m/>
    <m/>
    <m/>
    <m/>
    <m/>
    <m/>
    <m/>
    <m/>
    <m/>
    <m/>
    <m/>
    <m/>
    <m/>
    <m/>
  </r>
  <r>
    <x v="2"/>
    <x v="1"/>
    <x v="1"/>
    <x v="4"/>
    <n v="6828138"/>
    <n v="9975481"/>
    <m/>
    <m/>
    <m/>
    <m/>
    <m/>
    <m/>
    <m/>
    <m/>
    <m/>
    <m/>
    <m/>
    <m/>
    <m/>
    <m/>
    <m/>
    <m/>
    <m/>
    <m/>
    <m/>
    <m/>
    <m/>
    <m/>
    <m/>
    <m/>
    <m/>
    <m/>
    <m/>
    <m/>
    <m/>
  </r>
  <r>
    <x v="2"/>
    <x v="1"/>
    <x v="2"/>
    <x v="4"/>
    <n v="25834378"/>
    <n v="12236421"/>
    <m/>
    <m/>
    <m/>
    <m/>
    <m/>
    <m/>
    <m/>
    <m/>
    <m/>
    <m/>
    <m/>
    <m/>
    <m/>
    <m/>
    <m/>
    <m/>
    <m/>
    <m/>
    <m/>
    <m/>
    <m/>
    <m/>
    <m/>
    <m/>
    <m/>
    <m/>
    <m/>
    <m/>
    <m/>
  </r>
  <r>
    <x v="2"/>
    <x v="0"/>
    <x v="3"/>
    <x v="4"/>
    <n v="21867716"/>
    <n v="11691772"/>
    <m/>
    <m/>
    <m/>
    <m/>
    <m/>
    <m/>
    <m/>
    <m/>
    <m/>
    <m/>
    <m/>
    <m/>
    <m/>
    <m/>
    <m/>
    <m/>
    <m/>
    <m/>
    <m/>
    <m/>
    <m/>
    <m/>
    <m/>
    <m/>
    <m/>
    <m/>
    <m/>
    <m/>
    <m/>
  </r>
  <r>
    <x v="2"/>
    <x v="0"/>
    <x v="4"/>
    <x v="4"/>
    <m/>
    <s v="                        -  "/>
    <m/>
    <m/>
    <m/>
    <m/>
    <m/>
    <m/>
    <m/>
    <m/>
    <m/>
    <m/>
    <m/>
    <m/>
    <m/>
    <m/>
    <m/>
    <m/>
    <m/>
    <m/>
    <m/>
    <m/>
    <m/>
    <m/>
    <m/>
    <m/>
    <m/>
    <m/>
    <m/>
    <m/>
    <m/>
  </r>
  <r>
    <x v="2"/>
    <x v="0"/>
    <x v="5"/>
    <x v="4"/>
    <n v="9845109"/>
    <s v="                        -  "/>
    <m/>
    <m/>
    <m/>
    <m/>
    <m/>
    <m/>
    <m/>
    <m/>
    <m/>
    <m/>
    <m/>
    <m/>
    <m/>
    <m/>
    <m/>
    <m/>
    <m/>
    <m/>
    <m/>
    <m/>
    <m/>
    <m/>
    <m/>
    <m/>
    <m/>
    <m/>
    <m/>
    <m/>
    <m/>
  </r>
  <r>
    <x v="2"/>
    <x v="1"/>
    <x v="6"/>
    <x v="4"/>
    <n v="5943062"/>
    <s v="                        -  "/>
    <m/>
    <m/>
    <m/>
    <m/>
    <m/>
    <m/>
    <m/>
    <m/>
    <m/>
    <m/>
    <m/>
    <m/>
    <m/>
    <m/>
    <m/>
    <m/>
    <m/>
    <m/>
    <m/>
    <m/>
    <m/>
    <m/>
    <m/>
    <m/>
    <m/>
    <m/>
    <m/>
    <m/>
    <m/>
  </r>
  <r>
    <x v="2"/>
    <x v="0"/>
    <x v="7"/>
    <x v="4"/>
    <n v="4835942"/>
    <s v="                        -  "/>
    <m/>
    <m/>
    <m/>
    <m/>
    <m/>
    <m/>
    <m/>
    <m/>
    <m/>
    <m/>
    <m/>
    <m/>
    <m/>
    <m/>
    <m/>
    <m/>
    <m/>
    <m/>
    <m/>
    <m/>
    <m/>
    <m/>
    <m/>
    <m/>
    <m/>
    <m/>
    <m/>
    <m/>
    <m/>
  </r>
  <r>
    <x v="2"/>
    <x v="0"/>
    <x v="8"/>
    <x v="4"/>
    <n v="7871002"/>
    <n v="7168111"/>
    <m/>
    <m/>
    <m/>
    <m/>
    <m/>
    <m/>
    <m/>
    <m/>
    <m/>
    <m/>
    <m/>
    <m/>
    <m/>
    <m/>
    <m/>
    <m/>
    <m/>
    <m/>
    <m/>
    <m/>
    <m/>
    <m/>
    <m/>
    <m/>
    <m/>
    <m/>
    <m/>
    <m/>
    <m/>
  </r>
  <r>
    <x v="2"/>
    <x v="1"/>
    <x v="9"/>
    <x v="4"/>
    <n v="5027725"/>
    <s v="                        -  "/>
    <m/>
    <m/>
    <m/>
    <m/>
    <m/>
    <m/>
    <m/>
    <m/>
    <m/>
    <m/>
    <m/>
    <m/>
    <m/>
    <m/>
    <m/>
    <m/>
    <m/>
    <m/>
    <m/>
    <m/>
    <m/>
    <m/>
    <m/>
    <m/>
    <m/>
    <m/>
    <m/>
    <m/>
    <m/>
  </r>
  <r>
    <x v="2"/>
    <x v="1"/>
    <x v="10"/>
    <x v="4"/>
    <n v="18367115"/>
    <n v="11240843"/>
    <m/>
    <m/>
    <m/>
    <m/>
    <m/>
    <m/>
    <m/>
    <m/>
    <m/>
    <m/>
    <m/>
    <m/>
    <m/>
    <m/>
    <m/>
    <m/>
    <m/>
    <m/>
    <m/>
    <m/>
    <m/>
    <m/>
    <m/>
    <m/>
    <m/>
    <m/>
    <m/>
    <m/>
    <m/>
  </r>
  <r>
    <x v="2"/>
    <x v="0"/>
    <x v="11"/>
    <x v="4"/>
    <n v="20835361"/>
    <n v="8305105"/>
    <m/>
    <m/>
    <m/>
    <m/>
    <m/>
    <m/>
    <m/>
    <m/>
    <m/>
    <m/>
    <m/>
    <m/>
    <m/>
    <m/>
    <m/>
    <m/>
    <m/>
    <m/>
    <m/>
    <m/>
    <m/>
    <m/>
    <m/>
    <m/>
    <m/>
    <m/>
    <m/>
    <m/>
    <m/>
  </r>
  <r>
    <x v="2"/>
    <x v="0"/>
    <x v="12"/>
    <x v="4"/>
    <n v="22043110"/>
    <n v="9059311"/>
    <m/>
    <m/>
    <m/>
    <m/>
    <m/>
    <m/>
    <m/>
    <m/>
    <m/>
    <m/>
    <m/>
    <m/>
    <m/>
    <m/>
    <m/>
    <m/>
    <m/>
    <m/>
    <m/>
    <m/>
    <m/>
    <m/>
    <m/>
    <m/>
    <m/>
    <m/>
    <m/>
    <m/>
    <m/>
  </r>
  <r>
    <x v="2"/>
    <x v="0"/>
    <x v="13"/>
    <x v="4"/>
    <n v="4705347"/>
    <s v="                        -  "/>
    <m/>
    <m/>
    <m/>
    <m/>
    <m/>
    <m/>
    <m/>
    <m/>
    <m/>
    <m/>
    <m/>
    <m/>
    <m/>
    <m/>
    <m/>
    <m/>
    <m/>
    <m/>
    <m/>
    <m/>
    <m/>
    <m/>
    <m/>
    <m/>
    <m/>
    <m/>
    <m/>
    <m/>
    <m/>
  </r>
  <r>
    <x v="2"/>
    <x v="0"/>
    <x v="14"/>
    <x v="4"/>
    <n v="6723415"/>
    <n v="9478803"/>
    <m/>
    <m/>
    <m/>
    <m/>
    <m/>
    <m/>
    <m/>
    <m/>
    <m/>
    <m/>
    <m/>
    <m/>
    <m/>
    <m/>
    <m/>
    <m/>
    <m/>
    <m/>
    <m/>
    <m/>
    <m/>
    <m/>
    <m/>
    <m/>
    <m/>
    <m/>
    <m/>
    <m/>
    <m/>
  </r>
  <r>
    <x v="2"/>
    <x v="0"/>
    <x v="15"/>
    <x v="4"/>
    <n v="14250000"/>
    <s v="                        -  "/>
    <m/>
    <m/>
    <m/>
    <m/>
    <m/>
    <m/>
    <m/>
    <m/>
    <m/>
    <m/>
    <m/>
    <m/>
    <m/>
    <m/>
    <m/>
    <m/>
    <m/>
    <m/>
    <m/>
    <m/>
    <m/>
    <m/>
    <m/>
    <m/>
    <m/>
    <m/>
    <m/>
    <m/>
    <m/>
  </r>
  <r>
    <x v="2"/>
    <x v="1"/>
    <x v="16"/>
    <x v="4"/>
    <n v="15579980"/>
    <s v="                        -  "/>
    <m/>
    <m/>
    <m/>
    <m/>
    <m/>
    <m/>
    <m/>
    <m/>
    <m/>
    <m/>
    <m/>
    <m/>
    <m/>
    <m/>
    <m/>
    <m/>
    <m/>
    <m/>
    <m/>
    <m/>
    <m/>
    <m/>
    <m/>
    <m/>
    <m/>
    <m/>
    <m/>
    <m/>
    <m/>
  </r>
  <r>
    <x v="2"/>
    <x v="0"/>
    <x v="0"/>
    <x v="5"/>
    <m/>
    <n v="3143947"/>
    <m/>
    <n v="159400"/>
    <m/>
    <m/>
    <m/>
    <m/>
    <m/>
    <m/>
    <m/>
    <m/>
    <m/>
    <m/>
    <m/>
    <m/>
    <m/>
    <m/>
    <m/>
    <m/>
    <m/>
    <m/>
    <m/>
    <m/>
    <m/>
    <m/>
    <m/>
    <m/>
    <m/>
    <m/>
    <m/>
  </r>
  <r>
    <x v="2"/>
    <x v="1"/>
    <x v="1"/>
    <x v="5"/>
    <m/>
    <n v="13200591"/>
    <m/>
    <n v="316500"/>
    <m/>
    <m/>
    <m/>
    <m/>
    <m/>
    <m/>
    <m/>
    <m/>
    <m/>
    <m/>
    <m/>
    <m/>
    <m/>
    <m/>
    <m/>
    <m/>
    <m/>
    <m/>
    <m/>
    <m/>
    <m/>
    <m/>
    <m/>
    <m/>
    <m/>
    <m/>
    <m/>
  </r>
  <r>
    <x v="2"/>
    <x v="1"/>
    <x v="2"/>
    <x v="5"/>
    <m/>
    <n v="12188589"/>
    <m/>
    <n v="359400"/>
    <m/>
    <m/>
    <m/>
    <m/>
    <m/>
    <m/>
    <m/>
    <m/>
    <m/>
    <m/>
    <m/>
    <m/>
    <m/>
    <m/>
    <m/>
    <m/>
    <m/>
    <m/>
    <m/>
    <m/>
    <m/>
    <m/>
    <m/>
    <m/>
    <m/>
    <m/>
    <m/>
  </r>
  <r>
    <x v="2"/>
    <x v="0"/>
    <x v="3"/>
    <x v="5"/>
    <m/>
    <n v="14603415"/>
    <m/>
    <n v="252300"/>
    <m/>
    <m/>
    <m/>
    <m/>
    <m/>
    <m/>
    <m/>
    <m/>
    <m/>
    <m/>
    <m/>
    <m/>
    <m/>
    <m/>
    <m/>
    <m/>
    <m/>
    <m/>
    <m/>
    <m/>
    <m/>
    <m/>
    <m/>
    <m/>
    <m/>
    <m/>
    <m/>
  </r>
  <r>
    <x v="2"/>
    <x v="0"/>
    <x v="4"/>
    <x v="5"/>
    <m/>
    <n v="14398501"/>
    <m/>
    <n v="187800"/>
    <m/>
    <m/>
    <m/>
    <m/>
    <m/>
    <m/>
    <m/>
    <m/>
    <m/>
    <m/>
    <m/>
    <m/>
    <m/>
    <m/>
    <m/>
    <m/>
    <m/>
    <m/>
    <m/>
    <m/>
    <m/>
    <m/>
    <m/>
    <m/>
    <m/>
    <m/>
    <m/>
  </r>
  <r>
    <x v="2"/>
    <x v="0"/>
    <x v="5"/>
    <x v="5"/>
    <m/>
    <s v="                        -  "/>
    <m/>
    <n v="49700"/>
    <m/>
    <m/>
    <m/>
    <m/>
    <m/>
    <m/>
    <m/>
    <m/>
    <m/>
    <m/>
    <m/>
    <m/>
    <m/>
    <m/>
    <m/>
    <m/>
    <m/>
    <m/>
    <m/>
    <m/>
    <m/>
    <m/>
    <m/>
    <m/>
    <m/>
    <m/>
    <m/>
  </r>
  <r>
    <x v="2"/>
    <x v="1"/>
    <x v="6"/>
    <x v="5"/>
    <m/>
    <s v="                        -  "/>
    <m/>
    <n v="28400"/>
    <m/>
    <m/>
    <m/>
    <m/>
    <m/>
    <m/>
    <m/>
    <m/>
    <m/>
    <m/>
    <m/>
    <m/>
    <m/>
    <m/>
    <m/>
    <m/>
    <m/>
    <m/>
    <m/>
    <m/>
    <m/>
    <m/>
    <m/>
    <m/>
    <m/>
    <m/>
    <m/>
  </r>
  <r>
    <x v="2"/>
    <x v="0"/>
    <x v="7"/>
    <x v="5"/>
    <m/>
    <s v="                        -  "/>
    <m/>
    <n v="642600"/>
    <m/>
    <m/>
    <m/>
    <m/>
    <m/>
    <m/>
    <m/>
    <m/>
    <m/>
    <m/>
    <m/>
    <m/>
    <m/>
    <m/>
    <m/>
    <m/>
    <m/>
    <m/>
    <m/>
    <m/>
    <m/>
    <m/>
    <m/>
    <m/>
    <m/>
    <m/>
    <m/>
  </r>
  <r>
    <x v="2"/>
    <x v="0"/>
    <x v="8"/>
    <x v="5"/>
    <m/>
    <n v="3410649"/>
    <m/>
    <n v="505500"/>
    <m/>
    <m/>
    <m/>
    <m/>
    <m/>
    <m/>
    <m/>
    <m/>
    <m/>
    <m/>
    <m/>
    <m/>
    <m/>
    <m/>
    <m/>
    <m/>
    <m/>
    <m/>
    <m/>
    <m/>
    <m/>
    <m/>
    <m/>
    <m/>
    <m/>
    <m/>
    <m/>
  </r>
  <r>
    <x v="2"/>
    <x v="1"/>
    <x v="9"/>
    <x v="5"/>
    <m/>
    <s v="                        -  "/>
    <m/>
    <n v="698400"/>
    <m/>
    <m/>
    <m/>
    <m/>
    <m/>
    <m/>
    <m/>
    <m/>
    <m/>
    <m/>
    <m/>
    <m/>
    <m/>
    <m/>
    <m/>
    <m/>
    <m/>
    <m/>
    <m/>
    <m/>
    <m/>
    <m/>
    <m/>
    <m/>
    <m/>
    <m/>
    <m/>
  </r>
  <r>
    <x v="2"/>
    <x v="1"/>
    <x v="10"/>
    <x v="5"/>
    <m/>
    <n v="13334793"/>
    <m/>
    <n v="309100"/>
    <m/>
    <m/>
    <m/>
    <m/>
    <m/>
    <m/>
    <m/>
    <m/>
    <m/>
    <m/>
    <m/>
    <m/>
    <m/>
    <m/>
    <m/>
    <m/>
    <m/>
    <m/>
    <m/>
    <m/>
    <m/>
    <m/>
    <m/>
    <m/>
    <m/>
    <m/>
    <m/>
  </r>
  <r>
    <x v="2"/>
    <x v="0"/>
    <x v="11"/>
    <x v="5"/>
    <m/>
    <n v="11547979"/>
    <m/>
    <n v="373600"/>
    <m/>
    <m/>
    <m/>
    <m/>
    <m/>
    <m/>
    <m/>
    <m/>
    <m/>
    <m/>
    <m/>
    <m/>
    <m/>
    <m/>
    <m/>
    <m/>
    <m/>
    <m/>
    <m/>
    <m/>
    <m/>
    <m/>
    <m/>
    <m/>
    <m/>
    <m/>
    <m/>
  </r>
  <r>
    <x v="2"/>
    <x v="0"/>
    <x v="12"/>
    <x v="5"/>
    <m/>
    <n v="14424375"/>
    <m/>
    <n v="202000"/>
    <m/>
    <m/>
    <m/>
    <m/>
    <m/>
    <m/>
    <m/>
    <m/>
    <m/>
    <m/>
    <m/>
    <m/>
    <m/>
    <m/>
    <m/>
    <m/>
    <m/>
    <m/>
    <m/>
    <m/>
    <m/>
    <m/>
    <m/>
    <m/>
    <m/>
    <m/>
    <m/>
  </r>
  <r>
    <x v="2"/>
    <x v="0"/>
    <x v="13"/>
    <x v="5"/>
    <m/>
    <s v="                        -  "/>
    <m/>
    <n v="734900"/>
    <m/>
    <m/>
    <m/>
    <m/>
    <m/>
    <m/>
    <m/>
    <m/>
    <m/>
    <m/>
    <m/>
    <m/>
    <m/>
    <m/>
    <m/>
    <m/>
    <m/>
    <m/>
    <m/>
    <m/>
    <m/>
    <m/>
    <m/>
    <m/>
    <m/>
    <m/>
    <m/>
  </r>
  <r>
    <x v="2"/>
    <x v="0"/>
    <x v="14"/>
    <x v="5"/>
    <m/>
    <n v="11796203"/>
    <m/>
    <n v="671000"/>
    <m/>
    <m/>
    <m/>
    <m/>
    <m/>
    <m/>
    <m/>
    <m/>
    <m/>
    <m/>
    <m/>
    <m/>
    <m/>
    <m/>
    <m/>
    <m/>
    <m/>
    <m/>
    <m/>
    <m/>
    <m/>
    <m/>
    <m/>
    <m/>
    <m/>
    <m/>
    <m/>
  </r>
  <r>
    <x v="2"/>
    <x v="0"/>
    <x v="15"/>
    <x v="5"/>
    <m/>
    <s v="                        -  "/>
    <m/>
    <n v="21300"/>
    <m/>
    <m/>
    <m/>
    <m/>
    <m/>
    <m/>
    <m/>
    <m/>
    <m/>
    <m/>
    <m/>
    <m/>
    <m/>
    <m/>
    <m/>
    <m/>
    <m/>
    <m/>
    <m/>
    <m/>
    <m/>
    <m/>
    <m/>
    <m/>
    <m/>
    <m/>
    <m/>
  </r>
  <r>
    <x v="2"/>
    <x v="1"/>
    <x v="16"/>
    <x v="5"/>
    <m/>
    <s v="                        -  "/>
    <m/>
    <n v="519700"/>
    <m/>
    <m/>
    <m/>
    <m/>
    <m/>
    <m/>
    <m/>
    <m/>
    <m/>
    <m/>
    <m/>
    <m/>
    <m/>
    <m/>
    <m/>
    <m/>
    <m/>
    <m/>
    <m/>
    <m/>
    <m/>
    <m/>
    <m/>
    <m/>
    <m/>
    <m/>
    <m/>
  </r>
  <r>
    <x v="2"/>
    <x v="0"/>
    <x v="0"/>
    <x v="6"/>
    <m/>
    <m/>
    <m/>
    <n v="784714"/>
    <m/>
    <m/>
    <m/>
    <m/>
    <m/>
    <m/>
    <m/>
    <m/>
    <m/>
    <m/>
    <m/>
    <m/>
    <m/>
    <m/>
    <m/>
    <m/>
    <m/>
    <m/>
    <m/>
    <m/>
    <m/>
    <m/>
    <m/>
    <m/>
    <m/>
    <m/>
    <m/>
  </r>
  <r>
    <x v="2"/>
    <x v="1"/>
    <x v="1"/>
    <x v="6"/>
    <m/>
    <m/>
    <m/>
    <n v="808413"/>
    <m/>
    <m/>
    <m/>
    <m/>
    <m/>
    <m/>
    <m/>
    <m/>
    <m/>
    <m/>
    <m/>
    <m/>
    <m/>
    <m/>
    <m/>
    <m/>
    <m/>
    <m/>
    <m/>
    <m/>
    <m/>
    <m/>
    <m/>
    <m/>
    <m/>
    <m/>
    <m/>
  </r>
  <r>
    <x v="2"/>
    <x v="1"/>
    <x v="2"/>
    <x v="6"/>
    <m/>
    <m/>
    <m/>
    <n v="388654"/>
    <m/>
    <m/>
    <m/>
    <m/>
    <m/>
    <m/>
    <m/>
    <m/>
    <m/>
    <m/>
    <m/>
    <m/>
    <m/>
    <m/>
    <m/>
    <m/>
    <m/>
    <m/>
    <m/>
    <m/>
    <m/>
    <m/>
    <m/>
    <m/>
    <m/>
    <m/>
    <m/>
  </r>
  <r>
    <x v="2"/>
    <x v="0"/>
    <x v="3"/>
    <x v="6"/>
    <m/>
    <m/>
    <m/>
    <n v="775235"/>
    <m/>
    <m/>
    <m/>
    <m/>
    <m/>
    <m/>
    <m/>
    <m/>
    <m/>
    <m/>
    <m/>
    <m/>
    <m/>
    <m/>
    <m/>
    <m/>
    <m/>
    <m/>
    <m/>
    <m/>
    <m/>
    <m/>
    <m/>
    <m/>
    <m/>
    <m/>
    <m/>
  </r>
  <r>
    <x v="2"/>
    <x v="0"/>
    <x v="4"/>
    <x v="6"/>
    <m/>
    <m/>
    <m/>
    <n v="388654"/>
    <m/>
    <m/>
    <m/>
    <m/>
    <m/>
    <m/>
    <m/>
    <m/>
    <m/>
    <m/>
    <m/>
    <m/>
    <m/>
    <m/>
    <m/>
    <m/>
    <m/>
    <m/>
    <m/>
    <m/>
    <m/>
    <m/>
    <m/>
    <m/>
    <m/>
    <m/>
    <m/>
  </r>
  <r>
    <x v="2"/>
    <x v="0"/>
    <x v="5"/>
    <x v="6"/>
    <m/>
    <m/>
    <m/>
    <n v="364955"/>
    <m/>
    <m/>
    <m/>
    <m/>
    <m/>
    <m/>
    <m/>
    <m/>
    <m/>
    <m/>
    <m/>
    <m/>
    <m/>
    <m/>
    <m/>
    <m/>
    <m/>
    <m/>
    <m/>
    <m/>
    <m/>
    <m/>
    <m/>
    <m/>
    <m/>
    <m/>
    <m/>
  </r>
  <r>
    <x v="2"/>
    <x v="1"/>
    <x v="6"/>
    <x v="6"/>
    <m/>
    <m/>
    <m/>
    <n v="802333"/>
    <m/>
    <m/>
    <m/>
    <m/>
    <m/>
    <m/>
    <m/>
    <m/>
    <m/>
    <m/>
    <m/>
    <m/>
    <m/>
    <m/>
    <m/>
    <m/>
    <m/>
    <m/>
    <m/>
    <m/>
    <m/>
    <m/>
    <m/>
    <m/>
    <m/>
    <m/>
    <m/>
  </r>
  <r>
    <x v="2"/>
    <x v="0"/>
    <x v="7"/>
    <x v="6"/>
    <m/>
    <m/>
    <m/>
    <n v="764416"/>
    <m/>
    <m/>
    <m/>
    <m/>
    <m/>
    <m/>
    <m/>
    <m/>
    <m/>
    <m/>
    <m/>
    <m/>
    <m/>
    <m/>
    <m/>
    <m/>
    <m/>
    <m/>
    <m/>
    <m/>
    <m/>
    <m/>
    <m/>
    <m/>
    <m/>
    <m/>
    <m/>
  </r>
  <r>
    <x v="2"/>
    <x v="0"/>
    <x v="8"/>
    <x v="6"/>
    <m/>
    <m/>
    <m/>
    <n v="750197"/>
    <m/>
    <m/>
    <m/>
    <m/>
    <m/>
    <m/>
    <m/>
    <m/>
    <m/>
    <m/>
    <m/>
    <m/>
    <m/>
    <m/>
    <m/>
    <m/>
    <m/>
    <m/>
    <m/>
    <m/>
    <m/>
    <m/>
    <m/>
    <m/>
    <m/>
    <m/>
    <m/>
  </r>
  <r>
    <x v="2"/>
    <x v="1"/>
    <x v="9"/>
    <x v="6"/>
    <m/>
    <m/>
    <m/>
    <n v="769155"/>
    <m/>
    <m/>
    <m/>
    <m/>
    <m/>
    <m/>
    <m/>
    <m/>
    <m/>
    <m/>
    <m/>
    <m/>
    <m/>
    <m/>
    <m/>
    <m/>
    <m/>
    <m/>
    <m/>
    <m/>
    <m/>
    <m/>
    <m/>
    <m/>
    <m/>
    <m/>
    <m/>
  </r>
  <r>
    <x v="2"/>
    <x v="1"/>
    <x v="10"/>
    <x v="6"/>
    <m/>
    <m/>
    <m/>
    <n v="808413"/>
    <m/>
    <m/>
    <m/>
    <m/>
    <m/>
    <m/>
    <m/>
    <m/>
    <m/>
    <m/>
    <m/>
    <m/>
    <m/>
    <m/>
    <m/>
    <m/>
    <m/>
    <m/>
    <m/>
    <m/>
    <m/>
    <m/>
    <m/>
    <m/>
    <m/>
    <m/>
    <m/>
  </r>
  <r>
    <x v="2"/>
    <x v="0"/>
    <x v="11"/>
    <x v="6"/>
    <m/>
    <m/>
    <m/>
    <n v="388654"/>
    <m/>
    <m/>
    <m/>
    <m/>
    <m/>
    <m/>
    <m/>
    <m/>
    <m/>
    <m/>
    <m/>
    <m/>
    <m/>
    <m/>
    <m/>
    <m/>
    <m/>
    <m/>
    <m/>
    <m/>
    <m/>
    <m/>
    <m/>
    <m/>
    <m/>
    <m/>
    <m/>
  </r>
  <r>
    <x v="2"/>
    <x v="0"/>
    <x v="12"/>
    <x v="6"/>
    <m/>
    <m/>
    <m/>
    <n v="765755"/>
    <m/>
    <m/>
    <m/>
    <m/>
    <m/>
    <m/>
    <m/>
    <m/>
    <m/>
    <m/>
    <m/>
    <m/>
    <m/>
    <m/>
    <m/>
    <m/>
    <m/>
    <m/>
    <m/>
    <m/>
    <m/>
    <m/>
    <m/>
    <m/>
    <m/>
    <m/>
    <m/>
  </r>
  <r>
    <x v="2"/>
    <x v="0"/>
    <x v="13"/>
    <x v="6"/>
    <m/>
    <m/>
    <m/>
    <n v="350736"/>
    <m/>
    <m/>
    <m/>
    <m/>
    <m/>
    <m/>
    <m/>
    <m/>
    <m/>
    <m/>
    <m/>
    <m/>
    <m/>
    <m/>
    <m/>
    <m/>
    <m/>
    <m/>
    <m/>
    <m/>
    <m/>
    <m/>
    <m/>
    <m/>
    <m/>
    <m/>
    <m/>
  </r>
  <r>
    <x v="2"/>
    <x v="0"/>
    <x v="14"/>
    <x v="6"/>
    <m/>
    <m/>
    <m/>
    <n v="345997"/>
    <m/>
    <m/>
    <m/>
    <m/>
    <m/>
    <m/>
    <m/>
    <m/>
    <m/>
    <m/>
    <m/>
    <m/>
    <m/>
    <m/>
    <m/>
    <m/>
    <m/>
    <m/>
    <m/>
    <m/>
    <m/>
    <m/>
    <m/>
    <m/>
    <m/>
    <m/>
    <m/>
  </r>
  <r>
    <x v="2"/>
    <x v="0"/>
    <x v="15"/>
    <x v="6"/>
    <m/>
    <m/>
    <m/>
    <n v="727838"/>
    <m/>
    <m/>
    <m/>
    <m/>
    <m/>
    <m/>
    <m/>
    <m/>
    <m/>
    <m/>
    <m/>
    <m/>
    <m/>
    <m/>
    <m/>
    <m/>
    <m/>
    <m/>
    <m/>
    <m/>
    <m/>
    <m/>
    <m/>
    <m/>
    <m/>
    <m/>
    <m/>
  </r>
  <r>
    <x v="2"/>
    <x v="1"/>
    <x v="16"/>
    <x v="6"/>
    <m/>
    <m/>
    <m/>
    <n v="369695"/>
    <m/>
    <m/>
    <m/>
    <m/>
    <m/>
    <m/>
    <m/>
    <m/>
    <m/>
    <m/>
    <m/>
    <m/>
    <m/>
    <m/>
    <m/>
    <m/>
    <m/>
    <m/>
    <m/>
    <m/>
    <m/>
    <m/>
    <m/>
    <m/>
    <m/>
    <m/>
    <m/>
  </r>
  <r>
    <x v="2"/>
    <x v="0"/>
    <x v="0"/>
    <x v="7"/>
    <m/>
    <n v="816000"/>
    <m/>
    <m/>
    <m/>
    <m/>
    <m/>
    <m/>
    <m/>
    <m/>
    <m/>
    <m/>
    <m/>
    <m/>
    <m/>
    <m/>
    <m/>
    <m/>
    <m/>
    <m/>
    <m/>
    <m/>
    <m/>
    <m/>
    <m/>
    <m/>
    <m/>
    <m/>
    <m/>
    <m/>
    <m/>
  </r>
  <r>
    <x v="2"/>
    <x v="1"/>
    <x v="1"/>
    <x v="7"/>
    <m/>
    <n v="1676000"/>
    <m/>
    <m/>
    <m/>
    <m/>
    <m/>
    <m/>
    <m/>
    <m/>
    <m/>
    <m/>
    <m/>
    <m/>
    <m/>
    <m/>
    <m/>
    <m/>
    <m/>
    <m/>
    <m/>
    <m/>
    <m/>
    <m/>
    <m/>
    <m/>
    <m/>
    <m/>
    <m/>
    <m/>
    <m/>
  </r>
  <r>
    <x v="2"/>
    <x v="1"/>
    <x v="2"/>
    <x v="7"/>
    <m/>
    <n v="2165000"/>
    <m/>
    <m/>
    <m/>
    <m/>
    <m/>
    <m/>
    <m/>
    <m/>
    <m/>
    <m/>
    <m/>
    <m/>
    <m/>
    <m/>
    <m/>
    <m/>
    <m/>
    <m/>
    <m/>
    <m/>
    <m/>
    <m/>
    <m/>
    <m/>
    <m/>
    <m/>
    <m/>
    <m/>
    <m/>
  </r>
  <r>
    <x v="2"/>
    <x v="0"/>
    <x v="3"/>
    <x v="7"/>
    <m/>
    <n v="1294050"/>
    <m/>
    <m/>
    <m/>
    <m/>
    <m/>
    <m/>
    <m/>
    <m/>
    <m/>
    <m/>
    <m/>
    <m/>
    <m/>
    <m/>
    <m/>
    <m/>
    <m/>
    <m/>
    <m/>
    <m/>
    <m/>
    <m/>
    <m/>
    <m/>
    <m/>
    <m/>
    <m/>
    <m/>
    <m/>
  </r>
  <r>
    <x v="2"/>
    <x v="0"/>
    <x v="4"/>
    <x v="7"/>
    <m/>
    <n v="1706200"/>
    <m/>
    <m/>
    <m/>
    <m/>
    <m/>
    <m/>
    <m/>
    <m/>
    <m/>
    <m/>
    <m/>
    <m/>
    <m/>
    <m/>
    <m/>
    <m/>
    <m/>
    <m/>
    <m/>
    <m/>
    <m/>
    <m/>
    <m/>
    <m/>
    <m/>
    <m/>
    <m/>
    <m/>
    <m/>
  </r>
  <r>
    <x v="2"/>
    <x v="0"/>
    <x v="5"/>
    <x v="7"/>
    <m/>
    <m/>
    <m/>
    <m/>
    <m/>
    <m/>
    <m/>
    <m/>
    <m/>
    <m/>
    <m/>
    <m/>
    <m/>
    <m/>
    <m/>
    <m/>
    <m/>
    <m/>
    <m/>
    <m/>
    <m/>
    <m/>
    <m/>
    <m/>
    <m/>
    <m/>
    <m/>
    <m/>
    <m/>
    <m/>
    <m/>
  </r>
  <r>
    <x v="2"/>
    <x v="1"/>
    <x v="6"/>
    <x v="7"/>
    <m/>
    <n v="1215400"/>
    <m/>
    <m/>
    <m/>
    <m/>
    <m/>
    <m/>
    <m/>
    <m/>
    <m/>
    <m/>
    <m/>
    <m/>
    <m/>
    <m/>
    <m/>
    <m/>
    <m/>
    <m/>
    <m/>
    <m/>
    <m/>
    <m/>
    <m/>
    <m/>
    <m/>
    <m/>
    <m/>
    <m/>
    <m/>
  </r>
  <r>
    <x v="2"/>
    <x v="0"/>
    <x v="7"/>
    <x v="7"/>
    <m/>
    <n v="632000"/>
    <m/>
    <m/>
    <m/>
    <m/>
    <m/>
    <m/>
    <m/>
    <m/>
    <m/>
    <m/>
    <m/>
    <m/>
    <m/>
    <m/>
    <m/>
    <m/>
    <m/>
    <m/>
    <m/>
    <m/>
    <m/>
    <m/>
    <m/>
    <m/>
    <m/>
    <m/>
    <m/>
    <m/>
    <m/>
  </r>
  <r>
    <x v="2"/>
    <x v="0"/>
    <x v="8"/>
    <x v="7"/>
    <m/>
    <n v="897000"/>
    <m/>
    <m/>
    <m/>
    <m/>
    <m/>
    <m/>
    <m/>
    <m/>
    <m/>
    <m/>
    <m/>
    <m/>
    <m/>
    <m/>
    <m/>
    <m/>
    <m/>
    <m/>
    <m/>
    <m/>
    <m/>
    <m/>
    <m/>
    <m/>
    <m/>
    <m/>
    <m/>
    <m/>
    <m/>
  </r>
  <r>
    <x v="2"/>
    <x v="1"/>
    <x v="9"/>
    <x v="7"/>
    <m/>
    <n v="351410"/>
    <m/>
    <m/>
    <m/>
    <m/>
    <m/>
    <m/>
    <m/>
    <m/>
    <m/>
    <m/>
    <m/>
    <m/>
    <m/>
    <m/>
    <m/>
    <m/>
    <m/>
    <m/>
    <m/>
    <m/>
    <m/>
    <m/>
    <m/>
    <m/>
    <m/>
    <m/>
    <m/>
    <m/>
    <m/>
  </r>
  <r>
    <x v="2"/>
    <x v="1"/>
    <x v="10"/>
    <x v="7"/>
    <m/>
    <n v="1452600"/>
    <m/>
    <m/>
    <m/>
    <m/>
    <m/>
    <m/>
    <m/>
    <m/>
    <m/>
    <m/>
    <m/>
    <m/>
    <m/>
    <m/>
    <m/>
    <m/>
    <m/>
    <m/>
    <m/>
    <m/>
    <m/>
    <m/>
    <m/>
    <m/>
    <m/>
    <m/>
    <m/>
    <m/>
    <m/>
  </r>
  <r>
    <x v="2"/>
    <x v="0"/>
    <x v="11"/>
    <x v="7"/>
    <m/>
    <n v="894500"/>
    <m/>
    <m/>
    <m/>
    <m/>
    <m/>
    <m/>
    <m/>
    <m/>
    <m/>
    <m/>
    <m/>
    <m/>
    <m/>
    <m/>
    <m/>
    <m/>
    <m/>
    <m/>
    <m/>
    <m/>
    <m/>
    <m/>
    <m/>
    <m/>
    <m/>
    <m/>
    <m/>
    <m/>
    <m/>
  </r>
  <r>
    <x v="2"/>
    <x v="0"/>
    <x v="12"/>
    <x v="7"/>
    <m/>
    <n v="1265000"/>
    <m/>
    <m/>
    <m/>
    <m/>
    <m/>
    <m/>
    <m/>
    <m/>
    <m/>
    <m/>
    <m/>
    <m/>
    <m/>
    <m/>
    <m/>
    <m/>
    <m/>
    <m/>
    <m/>
    <m/>
    <m/>
    <m/>
    <m/>
    <m/>
    <m/>
    <m/>
    <m/>
    <m/>
    <m/>
  </r>
  <r>
    <x v="2"/>
    <x v="0"/>
    <x v="13"/>
    <x v="7"/>
    <m/>
    <n v="306000"/>
    <m/>
    <m/>
    <m/>
    <m/>
    <m/>
    <m/>
    <m/>
    <m/>
    <m/>
    <m/>
    <m/>
    <m/>
    <m/>
    <m/>
    <m/>
    <m/>
    <m/>
    <m/>
    <m/>
    <m/>
    <m/>
    <m/>
    <m/>
    <m/>
    <m/>
    <m/>
    <m/>
    <m/>
    <m/>
  </r>
  <r>
    <x v="2"/>
    <x v="0"/>
    <x v="14"/>
    <x v="7"/>
    <m/>
    <m/>
    <m/>
    <m/>
    <m/>
    <m/>
    <m/>
    <m/>
    <m/>
    <m/>
    <m/>
    <m/>
    <m/>
    <m/>
    <m/>
    <m/>
    <m/>
    <m/>
    <m/>
    <m/>
    <m/>
    <m/>
    <m/>
    <m/>
    <m/>
    <m/>
    <m/>
    <m/>
    <m/>
    <m/>
    <m/>
  </r>
  <r>
    <x v="2"/>
    <x v="0"/>
    <x v="15"/>
    <x v="7"/>
    <m/>
    <m/>
    <m/>
    <m/>
    <m/>
    <m/>
    <m/>
    <m/>
    <m/>
    <m/>
    <m/>
    <m/>
    <m/>
    <m/>
    <m/>
    <m/>
    <m/>
    <m/>
    <m/>
    <m/>
    <m/>
    <m/>
    <m/>
    <m/>
    <m/>
    <m/>
    <m/>
    <m/>
    <m/>
    <m/>
    <m/>
  </r>
  <r>
    <x v="2"/>
    <x v="1"/>
    <x v="16"/>
    <x v="7"/>
    <m/>
    <m/>
    <m/>
    <m/>
    <m/>
    <m/>
    <m/>
    <m/>
    <m/>
    <m/>
    <m/>
    <m/>
    <m/>
    <m/>
    <m/>
    <m/>
    <m/>
    <m/>
    <m/>
    <m/>
    <m/>
    <m/>
    <m/>
    <m/>
    <m/>
    <m/>
    <m/>
    <m/>
    <m/>
    <m/>
    <m/>
  </r>
  <r>
    <x v="2"/>
    <x v="0"/>
    <x v="0"/>
    <x v="8"/>
    <m/>
    <m/>
    <m/>
    <s v="-"/>
    <m/>
    <m/>
    <m/>
    <m/>
    <m/>
    <m/>
    <m/>
    <m/>
    <m/>
    <m/>
    <m/>
    <m/>
    <m/>
    <m/>
    <m/>
    <m/>
    <m/>
    <m/>
    <m/>
    <m/>
    <m/>
    <m/>
    <m/>
    <m/>
    <m/>
    <m/>
    <m/>
  </r>
  <r>
    <x v="2"/>
    <x v="1"/>
    <x v="1"/>
    <x v="8"/>
    <m/>
    <m/>
    <m/>
    <s v="-"/>
    <m/>
    <m/>
    <m/>
    <m/>
    <m/>
    <m/>
    <m/>
    <m/>
    <m/>
    <m/>
    <m/>
    <m/>
    <m/>
    <m/>
    <m/>
    <m/>
    <m/>
    <m/>
    <m/>
    <m/>
    <m/>
    <m/>
    <m/>
    <m/>
    <m/>
    <m/>
    <m/>
  </r>
  <r>
    <x v="2"/>
    <x v="1"/>
    <x v="2"/>
    <x v="8"/>
    <m/>
    <m/>
    <m/>
    <s v="-"/>
    <m/>
    <m/>
    <m/>
    <m/>
    <m/>
    <m/>
    <m/>
    <m/>
    <m/>
    <m/>
    <m/>
    <m/>
    <m/>
    <m/>
    <m/>
    <m/>
    <m/>
    <m/>
    <m/>
    <m/>
    <m/>
    <m/>
    <m/>
    <m/>
    <m/>
    <m/>
    <m/>
  </r>
  <r>
    <x v="2"/>
    <x v="0"/>
    <x v="3"/>
    <x v="8"/>
    <m/>
    <m/>
    <m/>
    <s v="-"/>
    <m/>
    <m/>
    <m/>
    <m/>
    <m/>
    <m/>
    <m/>
    <m/>
    <m/>
    <m/>
    <m/>
    <m/>
    <m/>
    <m/>
    <m/>
    <m/>
    <m/>
    <m/>
    <m/>
    <m/>
    <m/>
    <m/>
    <m/>
    <m/>
    <m/>
    <m/>
    <m/>
  </r>
  <r>
    <x v="2"/>
    <x v="0"/>
    <x v="4"/>
    <x v="8"/>
    <m/>
    <m/>
    <m/>
    <s v="-"/>
    <m/>
    <m/>
    <m/>
    <m/>
    <m/>
    <m/>
    <m/>
    <m/>
    <m/>
    <m/>
    <m/>
    <m/>
    <m/>
    <m/>
    <m/>
    <m/>
    <m/>
    <m/>
    <m/>
    <m/>
    <m/>
    <m/>
    <m/>
    <m/>
    <m/>
    <m/>
    <m/>
  </r>
  <r>
    <x v="2"/>
    <x v="0"/>
    <x v="5"/>
    <x v="8"/>
    <m/>
    <m/>
    <m/>
    <s v="-"/>
    <m/>
    <m/>
    <m/>
    <m/>
    <m/>
    <m/>
    <m/>
    <m/>
    <m/>
    <m/>
    <m/>
    <m/>
    <m/>
    <m/>
    <m/>
    <m/>
    <m/>
    <m/>
    <m/>
    <m/>
    <m/>
    <m/>
    <m/>
    <m/>
    <m/>
    <m/>
    <m/>
  </r>
  <r>
    <x v="2"/>
    <x v="1"/>
    <x v="6"/>
    <x v="8"/>
    <m/>
    <m/>
    <m/>
    <s v="-"/>
    <m/>
    <m/>
    <m/>
    <m/>
    <m/>
    <m/>
    <m/>
    <m/>
    <m/>
    <m/>
    <m/>
    <m/>
    <m/>
    <m/>
    <m/>
    <m/>
    <m/>
    <m/>
    <m/>
    <m/>
    <m/>
    <m/>
    <m/>
    <m/>
    <m/>
    <m/>
    <m/>
  </r>
  <r>
    <x v="2"/>
    <x v="0"/>
    <x v="7"/>
    <x v="8"/>
    <m/>
    <m/>
    <m/>
    <s v="-"/>
    <m/>
    <m/>
    <m/>
    <m/>
    <m/>
    <m/>
    <m/>
    <m/>
    <m/>
    <m/>
    <m/>
    <m/>
    <m/>
    <m/>
    <m/>
    <m/>
    <m/>
    <m/>
    <m/>
    <m/>
    <m/>
    <m/>
    <m/>
    <m/>
    <m/>
    <m/>
    <m/>
  </r>
  <r>
    <x v="2"/>
    <x v="0"/>
    <x v="8"/>
    <x v="8"/>
    <m/>
    <m/>
    <m/>
    <s v="-"/>
    <m/>
    <m/>
    <m/>
    <m/>
    <m/>
    <m/>
    <m/>
    <m/>
    <m/>
    <m/>
    <m/>
    <m/>
    <m/>
    <m/>
    <m/>
    <m/>
    <m/>
    <m/>
    <m/>
    <m/>
    <m/>
    <m/>
    <m/>
    <m/>
    <m/>
    <m/>
    <m/>
  </r>
  <r>
    <x v="2"/>
    <x v="1"/>
    <x v="9"/>
    <x v="8"/>
    <m/>
    <m/>
    <m/>
    <s v="-"/>
    <m/>
    <m/>
    <m/>
    <m/>
    <m/>
    <m/>
    <m/>
    <m/>
    <m/>
    <m/>
    <m/>
    <m/>
    <m/>
    <m/>
    <m/>
    <m/>
    <m/>
    <m/>
    <m/>
    <m/>
    <m/>
    <m/>
    <m/>
    <m/>
    <m/>
    <m/>
    <m/>
  </r>
  <r>
    <x v="2"/>
    <x v="1"/>
    <x v="10"/>
    <x v="8"/>
    <m/>
    <m/>
    <m/>
    <s v="-"/>
    <m/>
    <m/>
    <m/>
    <m/>
    <m/>
    <m/>
    <m/>
    <m/>
    <m/>
    <m/>
    <m/>
    <m/>
    <m/>
    <m/>
    <m/>
    <m/>
    <m/>
    <m/>
    <m/>
    <m/>
    <m/>
    <m/>
    <m/>
    <m/>
    <m/>
    <m/>
    <m/>
  </r>
  <r>
    <x v="2"/>
    <x v="0"/>
    <x v="11"/>
    <x v="8"/>
    <m/>
    <m/>
    <m/>
    <s v="-"/>
    <m/>
    <m/>
    <m/>
    <m/>
    <m/>
    <m/>
    <m/>
    <m/>
    <m/>
    <m/>
    <m/>
    <m/>
    <m/>
    <m/>
    <m/>
    <m/>
    <m/>
    <m/>
    <m/>
    <m/>
    <m/>
    <m/>
    <m/>
    <m/>
    <m/>
    <m/>
    <m/>
  </r>
  <r>
    <x v="2"/>
    <x v="0"/>
    <x v="12"/>
    <x v="8"/>
    <m/>
    <m/>
    <m/>
    <s v="-"/>
    <m/>
    <m/>
    <m/>
    <m/>
    <m/>
    <m/>
    <m/>
    <m/>
    <m/>
    <m/>
    <m/>
    <m/>
    <m/>
    <m/>
    <m/>
    <m/>
    <m/>
    <m/>
    <m/>
    <m/>
    <m/>
    <m/>
    <m/>
    <m/>
    <m/>
    <m/>
    <m/>
  </r>
  <r>
    <x v="2"/>
    <x v="0"/>
    <x v="13"/>
    <x v="8"/>
    <m/>
    <m/>
    <m/>
    <s v="-"/>
    <m/>
    <m/>
    <m/>
    <m/>
    <m/>
    <m/>
    <m/>
    <m/>
    <m/>
    <m/>
    <m/>
    <m/>
    <m/>
    <m/>
    <m/>
    <m/>
    <m/>
    <m/>
    <m/>
    <m/>
    <m/>
    <m/>
    <m/>
    <m/>
    <m/>
    <m/>
    <m/>
  </r>
  <r>
    <x v="2"/>
    <x v="0"/>
    <x v="14"/>
    <x v="8"/>
    <m/>
    <m/>
    <m/>
    <s v="-"/>
    <m/>
    <m/>
    <m/>
    <m/>
    <m/>
    <m/>
    <m/>
    <m/>
    <m/>
    <m/>
    <m/>
    <m/>
    <m/>
    <m/>
    <m/>
    <m/>
    <m/>
    <m/>
    <m/>
    <m/>
    <m/>
    <m/>
    <m/>
    <m/>
    <m/>
    <m/>
    <m/>
  </r>
  <r>
    <x v="2"/>
    <x v="0"/>
    <x v="15"/>
    <x v="8"/>
    <m/>
    <m/>
    <m/>
    <s v="-"/>
    <m/>
    <m/>
    <m/>
    <m/>
    <m/>
    <m/>
    <m/>
    <m/>
    <m/>
    <m/>
    <m/>
    <m/>
    <m/>
    <m/>
    <m/>
    <m/>
    <m/>
    <m/>
    <m/>
    <m/>
    <m/>
    <m/>
    <m/>
    <m/>
    <m/>
    <m/>
    <m/>
  </r>
  <r>
    <x v="2"/>
    <x v="1"/>
    <x v="16"/>
    <x v="8"/>
    <m/>
    <m/>
    <m/>
    <s v="-"/>
    <m/>
    <m/>
    <m/>
    <m/>
    <m/>
    <m/>
    <m/>
    <m/>
    <m/>
    <m/>
    <m/>
    <m/>
    <m/>
    <m/>
    <m/>
    <m/>
    <m/>
    <m/>
    <m/>
    <m/>
    <m/>
    <m/>
    <m/>
    <m/>
    <m/>
    <m/>
    <m/>
  </r>
  <r>
    <x v="2"/>
    <x v="0"/>
    <x v="0"/>
    <x v="9"/>
    <n v="12489438"/>
    <n v="17545806"/>
    <m/>
    <s v="-"/>
    <m/>
    <m/>
    <m/>
    <m/>
    <m/>
    <m/>
    <m/>
    <m/>
    <m/>
    <m/>
    <m/>
    <m/>
    <m/>
    <m/>
    <m/>
    <m/>
    <m/>
    <m/>
    <m/>
    <m/>
    <m/>
    <m/>
    <m/>
    <m/>
    <m/>
    <m/>
    <m/>
  </r>
  <r>
    <x v="2"/>
    <x v="1"/>
    <x v="1"/>
    <x v="9"/>
    <n v="12522045"/>
    <n v="10074707"/>
    <m/>
    <s v="-"/>
    <m/>
    <m/>
    <m/>
    <m/>
    <m/>
    <m/>
    <m/>
    <m/>
    <m/>
    <m/>
    <m/>
    <m/>
    <m/>
    <m/>
    <m/>
    <m/>
    <m/>
    <m/>
    <m/>
    <m/>
    <m/>
    <m/>
    <m/>
    <m/>
    <m/>
    <m/>
    <m/>
  </r>
  <r>
    <x v="2"/>
    <x v="1"/>
    <x v="2"/>
    <x v="9"/>
    <n v="18459907"/>
    <n v="11610035"/>
    <m/>
    <s v="-"/>
    <m/>
    <m/>
    <m/>
    <m/>
    <m/>
    <m/>
    <m/>
    <m/>
    <m/>
    <m/>
    <m/>
    <m/>
    <m/>
    <m/>
    <m/>
    <m/>
    <m/>
    <m/>
    <m/>
    <m/>
    <m/>
    <m/>
    <m/>
    <m/>
    <m/>
    <m/>
    <m/>
  </r>
  <r>
    <x v="2"/>
    <x v="0"/>
    <x v="3"/>
    <x v="9"/>
    <n v="19542587"/>
    <n v="15195323"/>
    <m/>
    <s v="-"/>
    <m/>
    <m/>
    <m/>
    <m/>
    <m/>
    <m/>
    <m/>
    <m/>
    <m/>
    <m/>
    <m/>
    <m/>
    <m/>
    <m/>
    <m/>
    <m/>
    <m/>
    <m/>
    <m/>
    <m/>
    <m/>
    <m/>
    <m/>
    <m/>
    <m/>
    <m/>
    <m/>
  </r>
  <r>
    <x v="2"/>
    <x v="0"/>
    <x v="4"/>
    <x v="9"/>
    <n v="9921402"/>
    <n v="18038581"/>
    <m/>
    <s v="-"/>
    <m/>
    <m/>
    <m/>
    <m/>
    <m/>
    <m/>
    <m/>
    <m/>
    <m/>
    <m/>
    <m/>
    <m/>
    <m/>
    <m/>
    <m/>
    <m/>
    <m/>
    <m/>
    <m/>
    <m/>
    <m/>
    <m/>
    <m/>
    <m/>
    <m/>
    <m/>
    <m/>
  </r>
  <r>
    <x v="2"/>
    <x v="0"/>
    <x v="5"/>
    <x v="9"/>
    <n v="11846122"/>
    <n v="9338987"/>
    <m/>
    <s v="-"/>
    <m/>
    <m/>
    <m/>
    <m/>
    <m/>
    <m/>
    <m/>
    <m/>
    <m/>
    <m/>
    <m/>
    <m/>
    <m/>
    <m/>
    <m/>
    <m/>
    <m/>
    <m/>
    <m/>
    <m/>
    <m/>
    <m/>
    <m/>
    <m/>
    <m/>
    <m/>
    <m/>
  </r>
  <r>
    <x v="2"/>
    <x v="1"/>
    <x v="6"/>
    <x v="9"/>
    <n v="11224864"/>
    <n v="21515527"/>
    <m/>
    <s v="-"/>
    <m/>
    <m/>
    <m/>
    <m/>
    <m/>
    <m/>
    <m/>
    <m/>
    <m/>
    <m/>
    <m/>
    <m/>
    <m/>
    <m/>
    <m/>
    <m/>
    <m/>
    <m/>
    <m/>
    <m/>
    <m/>
    <m/>
    <m/>
    <m/>
    <m/>
    <m/>
    <m/>
  </r>
  <r>
    <x v="2"/>
    <x v="0"/>
    <x v="7"/>
    <x v="9"/>
    <n v="12400524"/>
    <n v="8285092"/>
    <m/>
    <s v="-"/>
    <m/>
    <m/>
    <m/>
    <m/>
    <m/>
    <m/>
    <m/>
    <m/>
    <m/>
    <m/>
    <m/>
    <m/>
    <m/>
    <m/>
    <m/>
    <m/>
    <m/>
    <m/>
    <m/>
    <m/>
    <m/>
    <m/>
    <m/>
    <m/>
    <m/>
    <m/>
    <m/>
  </r>
  <r>
    <x v="2"/>
    <x v="0"/>
    <x v="8"/>
    <x v="9"/>
    <n v="9799099"/>
    <n v="6288067"/>
    <m/>
    <s v="-"/>
    <m/>
    <m/>
    <m/>
    <m/>
    <m/>
    <m/>
    <m/>
    <m/>
    <m/>
    <m/>
    <m/>
    <m/>
    <m/>
    <m/>
    <m/>
    <m/>
    <m/>
    <m/>
    <m/>
    <m/>
    <m/>
    <m/>
    <m/>
    <m/>
    <m/>
    <m/>
    <m/>
  </r>
  <r>
    <x v="2"/>
    <x v="1"/>
    <x v="9"/>
    <x v="9"/>
    <n v="5041794"/>
    <n v="4579120"/>
    <m/>
    <s v="-"/>
    <m/>
    <m/>
    <m/>
    <m/>
    <m/>
    <m/>
    <m/>
    <m/>
    <m/>
    <m/>
    <m/>
    <m/>
    <m/>
    <m/>
    <m/>
    <m/>
    <m/>
    <m/>
    <m/>
    <m/>
    <m/>
    <m/>
    <m/>
    <m/>
    <m/>
    <m/>
    <m/>
  </r>
  <r>
    <x v="2"/>
    <x v="1"/>
    <x v="10"/>
    <x v="9"/>
    <n v="18223922"/>
    <n v="27293513"/>
    <m/>
    <s v="-"/>
    <m/>
    <m/>
    <m/>
    <m/>
    <m/>
    <m/>
    <m/>
    <m/>
    <m/>
    <m/>
    <m/>
    <m/>
    <m/>
    <m/>
    <m/>
    <m/>
    <m/>
    <m/>
    <m/>
    <m/>
    <m/>
    <m/>
    <m/>
    <m/>
    <m/>
    <m/>
    <m/>
  </r>
  <r>
    <x v="2"/>
    <x v="0"/>
    <x v="11"/>
    <x v="9"/>
    <n v="20538870"/>
    <n v="11390039"/>
    <m/>
    <s v="-"/>
    <m/>
    <m/>
    <m/>
    <m/>
    <m/>
    <m/>
    <m/>
    <m/>
    <m/>
    <m/>
    <m/>
    <m/>
    <m/>
    <m/>
    <m/>
    <m/>
    <m/>
    <m/>
    <m/>
    <m/>
    <m/>
    <m/>
    <m/>
    <m/>
    <m/>
    <m/>
    <m/>
  </r>
  <r>
    <x v="2"/>
    <x v="0"/>
    <x v="12"/>
    <x v="9"/>
    <n v="2332684"/>
    <n v="8168015"/>
    <m/>
    <s v="-"/>
    <m/>
    <m/>
    <m/>
    <m/>
    <m/>
    <m/>
    <m/>
    <m/>
    <m/>
    <m/>
    <m/>
    <m/>
    <m/>
    <m/>
    <m/>
    <m/>
    <m/>
    <m/>
    <m/>
    <m/>
    <m/>
    <m/>
    <m/>
    <m/>
    <m/>
    <m/>
    <m/>
  </r>
  <r>
    <x v="2"/>
    <x v="0"/>
    <x v="13"/>
    <x v="9"/>
    <n v="8799474"/>
    <n v="5873158"/>
    <m/>
    <s v="-"/>
    <m/>
    <m/>
    <m/>
    <m/>
    <m/>
    <m/>
    <m/>
    <m/>
    <m/>
    <m/>
    <m/>
    <m/>
    <m/>
    <m/>
    <m/>
    <m/>
    <m/>
    <m/>
    <m/>
    <m/>
    <m/>
    <m/>
    <m/>
    <m/>
    <m/>
    <m/>
    <m/>
  </r>
  <r>
    <x v="2"/>
    <x v="0"/>
    <x v="14"/>
    <x v="9"/>
    <n v="16811194"/>
    <n v="8123319"/>
    <m/>
    <s v="-"/>
    <m/>
    <m/>
    <m/>
    <m/>
    <m/>
    <m/>
    <m/>
    <m/>
    <m/>
    <m/>
    <m/>
    <m/>
    <m/>
    <m/>
    <m/>
    <m/>
    <m/>
    <m/>
    <m/>
    <m/>
    <m/>
    <m/>
    <m/>
    <m/>
    <m/>
    <m/>
    <m/>
  </r>
  <r>
    <x v="2"/>
    <x v="0"/>
    <x v="15"/>
    <x v="9"/>
    <n v="15646869"/>
    <n v="4464643"/>
    <m/>
    <s v="-"/>
    <m/>
    <m/>
    <m/>
    <m/>
    <m/>
    <m/>
    <m/>
    <m/>
    <m/>
    <m/>
    <m/>
    <m/>
    <m/>
    <m/>
    <m/>
    <m/>
    <m/>
    <m/>
    <m/>
    <m/>
    <m/>
    <m/>
    <m/>
    <m/>
    <m/>
    <m/>
    <m/>
  </r>
  <r>
    <x v="2"/>
    <x v="1"/>
    <x v="16"/>
    <x v="9"/>
    <n v="10270739"/>
    <n v="5812664"/>
    <m/>
    <s v="-"/>
    <m/>
    <m/>
    <m/>
    <m/>
    <m/>
    <m/>
    <m/>
    <m/>
    <m/>
    <m/>
    <m/>
    <m/>
    <m/>
    <m/>
    <m/>
    <m/>
    <m/>
    <m/>
    <m/>
    <m/>
    <m/>
    <m/>
    <m/>
    <m/>
    <m/>
    <m/>
    <m/>
  </r>
  <r>
    <x v="2"/>
    <x v="0"/>
    <x v="0"/>
    <x v="10"/>
    <m/>
    <m/>
    <m/>
    <s v="-"/>
    <m/>
    <m/>
    <m/>
    <m/>
    <m/>
    <m/>
    <m/>
    <m/>
    <m/>
    <m/>
    <m/>
    <m/>
    <m/>
    <m/>
    <m/>
    <m/>
    <m/>
    <m/>
    <m/>
    <m/>
    <m/>
    <m/>
    <m/>
    <m/>
    <m/>
    <m/>
    <m/>
  </r>
  <r>
    <x v="2"/>
    <x v="1"/>
    <x v="1"/>
    <x v="10"/>
    <m/>
    <m/>
    <m/>
    <s v="-"/>
    <m/>
    <m/>
    <m/>
    <m/>
    <m/>
    <m/>
    <m/>
    <m/>
    <m/>
    <m/>
    <m/>
    <m/>
    <m/>
    <m/>
    <m/>
    <m/>
    <m/>
    <m/>
    <m/>
    <m/>
    <m/>
    <m/>
    <m/>
    <m/>
    <m/>
    <m/>
    <m/>
  </r>
  <r>
    <x v="2"/>
    <x v="1"/>
    <x v="2"/>
    <x v="10"/>
    <m/>
    <m/>
    <m/>
    <s v="-"/>
    <m/>
    <m/>
    <m/>
    <m/>
    <m/>
    <m/>
    <m/>
    <m/>
    <m/>
    <m/>
    <m/>
    <m/>
    <m/>
    <m/>
    <m/>
    <m/>
    <m/>
    <m/>
    <m/>
    <m/>
    <m/>
    <m/>
    <m/>
    <m/>
    <m/>
    <m/>
    <m/>
  </r>
  <r>
    <x v="2"/>
    <x v="0"/>
    <x v="3"/>
    <x v="10"/>
    <m/>
    <m/>
    <m/>
    <s v="-"/>
    <m/>
    <m/>
    <m/>
    <m/>
    <m/>
    <m/>
    <m/>
    <m/>
    <m/>
    <m/>
    <m/>
    <m/>
    <m/>
    <m/>
    <m/>
    <m/>
    <m/>
    <m/>
    <m/>
    <m/>
    <m/>
    <m/>
    <m/>
    <m/>
    <m/>
    <m/>
    <m/>
  </r>
  <r>
    <x v="2"/>
    <x v="0"/>
    <x v="4"/>
    <x v="10"/>
    <m/>
    <m/>
    <m/>
    <s v="-"/>
    <m/>
    <m/>
    <m/>
    <m/>
    <m/>
    <m/>
    <m/>
    <m/>
    <m/>
    <m/>
    <m/>
    <m/>
    <m/>
    <m/>
    <m/>
    <m/>
    <m/>
    <m/>
    <m/>
    <m/>
    <m/>
    <m/>
    <m/>
    <m/>
    <m/>
    <m/>
    <m/>
  </r>
  <r>
    <x v="2"/>
    <x v="0"/>
    <x v="5"/>
    <x v="10"/>
    <m/>
    <m/>
    <m/>
    <s v="-"/>
    <m/>
    <m/>
    <m/>
    <m/>
    <m/>
    <m/>
    <m/>
    <m/>
    <m/>
    <m/>
    <m/>
    <m/>
    <m/>
    <m/>
    <m/>
    <m/>
    <m/>
    <m/>
    <m/>
    <m/>
    <m/>
    <m/>
    <m/>
    <m/>
    <m/>
    <m/>
    <m/>
  </r>
  <r>
    <x v="2"/>
    <x v="1"/>
    <x v="6"/>
    <x v="10"/>
    <m/>
    <m/>
    <m/>
    <n v="700000"/>
    <m/>
    <m/>
    <m/>
    <m/>
    <m/>
    <m/>
    <m/>
    <m/>
    <m/>
    <m/>
    <m/>
    <m/>
    <m/>
    <m/>
    <m/>
    <m/>
    <m/>
    <m/>
    <m/>
    <m/>
    <m/>
    <m/>
    <m/>
    <m/>
    <m/>
    <m/>
    <m/>
  </r>
  <r>
    <x v="2"/>
    <x v="0"/>
    <x v="7"/>
    <x v="10"/>
    <m/>
    <m/>
    <m/>
    <s v="-"/>
    <m/>
    <m/>
    <m/>
    <m/>
    <m/>
    <m/>
    <m/>
    <m/>
    <m/>
    <m/>
    <m/>
    <m/>
    <m/>
    <m/>
    <m/>
    <m/>
    <m/>
    <m/>
    <m/>
    <m/>
    <m/>
    <m/>
    <m/>
    <m/>
    <m/>
    <m/>
    <m/>
  </r>
  <r>
    <x v="2"/>
    <x v="0"/>
    <x v="8"/>
    <x v="10"/>
    <m/>
    <m/>
    <m/>
    <s v="-"/>
    <m/>
    <m/>
    <m/>
    <m/>
    <m/>
    <m/>
    <m/>
    <m/>
    <m/>
    <m/>
    <m/>
    <m/>
    <m/>
    <m/>
    <m/>
    <m/>
    <m/>
    <m/>
    <m/>
    <m/>
    <m/>
    <m/>
    <m/>
    <m/>
    <m/>
    <m/>
    <m/>
  </r>
  <r>
    <x v="2"/>
    <x v="1"/>
    <x v="9"/>
    <x v="10"/>
    <m/>
    <m/>
    <m/>
    <s v="-"/>
    <m/>
    <m/>
    <m/>
    <m/>
    <m/>
    <m/>
    <m/>
    <m/>
    <m/>
    <m/>
    <m/>
    <m/>
    <m/>
    <m/>
    <m/>
    <m/>
    <m/>
    <m/>
    <m/>
    <m/>
    <m/>
    <m/>
    <m/>
    <m/>
    <m/>
    <m/>
    <m/>
  </r>
  <r>
    <x v="2"/>
    <x v="1"/>
    <x v="10"/>
    <x v="10"/>
    <m/>
    <m/>
    <m/>
    <s v="-"/>
    <m/>
    <m/>
    <m/>
    <m/>
    <m/>
    <m/>
    <m/>
    <m/>
    <m/>
    <m/>
    <m/>
    <m/>
    <m/>
    <m/>
    <m/>
    <m/>
    <m/>
    <m/>
    <m/>
    <m/>
    <m/>
    <m/>
    <m/>
    <m/>
    <m/>
    <m/>
    <m/>
  </r>
  <r>
    <x v="2"/>
    <x v="0"/>
    <x v="11"/>
    <x v="10"/>
    <m/>
    <m/>
    <m/>
    <s v="-"/>
    <m/>
    <m/>
    <m/>
    <m/>
    <m/>
    <m/>
    <m/>
    <m/>
    <m/>
    <m/>
    <m/>
    <m/>
    <m/>
    <m/>
    <m/>
    <m/>
    <m/>
    <m/>
    <m/>
    <m/>
    <m/>
    <m/>
    <m/>
    <m/>
    <m/>
    <m/>
    <m/>
  </r>
  <r>
    <x v="2"/>
    <x v="0"/>
    <x v="12"/>
    <x v="10"/>
    <m/>
    <m/>
    <m/>
    <s v="-"/>
    <m/>
    <m/>
    <m/>
    <m/>
    <m/>
    <m/>
    <m/>
    <m/>
    <m/>
    <m/>
    <m/>
    <m/>
    <m/>
    <m/>
    <m/>
    <m/>
    <m/>
    <m/>
    <m/>
    <m/>
    <m/>
    <m/>
    <m/>
    <m/>
    <m/>
    <m/>
    <m/>
  </r>
  <r>
    <x v="2"/>
    <x v="0"/>
    <x v="13"/>
    <x v="10"/>
    <m/>
    <m/>
    <m/>
    <s v="-"/>
    <m/>
    <m/>
    <m/>
    <m/>
    <m/>
    <m/>
    <m/>
    <m/>
    <m/>
    <m/>
    <m/>
    <m/>
    <m/>
    <m/>
    <m/>
    <m/>
    <m/>
    <m/>
    <m/>
    <m/>
    <m/>
    <m/>
    <m/>
    <m/>
    <m/>
    <m/>
    <m/>
  </r>
  <r>
    <x v="2"/>
    <x v="0"/>
    <x v="14"/>
    <x v="10"/>
    <m/>
    <m/>
    <m/>
    <s v="-"/>
    <m/>
    <m/>
    <m/>
    <m/>
    <m/>
    <m/>
    <m/>
    <m/>
    <m/>
    <m/>
    <m/>
    <m/>
    <m/>
    <m/>
    <m/>
    <m/>
    <m/>
    <m/>
    <m/>
    <m/>
    <m/>
    <m/>
    <m/>
    <m/>
    <m/>
    <m/>
    <m/>
  </r>
  <r>
    <x v="2"/>
    <x v="0"/>
    <x v="15"/>
    <x v="10"/>
    <m/>
    <m/>
    <m/>
    <s v="-"/>
    <m/>
    <m/>
    <m/>
    <m/>
    <m/>
    <m/>
    <m/>
    <m/>
    <m/>
    <m/>
    <m/>
    <m/>
    <m/>
    <m/>
    <m/>
    <m/>
    <m/>
    <m/>
    <m/>
    <m/>
    <m/>
    <m/>
    <m/>
    <m/>
    <m/>
    <m/>
    <m/>
  </r>
  <r>
    <x v="2"/>
    <x v="1"/>
    <x v="16"/>
    <x v="10"/>
    <m/>
    <m/>
    <m/>
    <s v="-"/>
    <m/>
    <m/>
    <m/>
    <m/>
    <m/>
    <m/>
    <m/>
    <m/>
    <m/>
    <m/>
    <m/>
    <m/>
    <m/>
    <m/>
    <m/>
    <m/>
    <m/>
    <m/>
    <m/>
    <m/>
    <m/>
    <m/>
    <m/>
    <m/>
    <m/>
    <m/>
    <m/>
  </r>
  <r>
    <x v="2"/>
    <x v="0"/>
    <x v="0"/>
    <x v="11"/>
    <m/>
    <m/>
    <m/>
    <m/>
    <m/>
    <m/>
    <m/>
    <m/>
    <m/>
    <m/>
    <m/>
    <m/>
    <m/>
    <m/>
    <m/>
    <m/>
    <m/>
    <m/>
    <m/>
    <m/>
    <m/>
    <m/>
    <m/>
    <m/>
    <m/>
    <m/>
    <m/>
    <m/>
    <m/>
    <m/>
    <m/>
  </r>
  <r>
    <x v="2"/>
    <x v="1"/>
    <x v="1"/>
    <x v="11"/>
    <m/>
    <m/>
    <m/>
    <m/>
    <m/>
    <m/>
    <m/>
    <m/>
    <m/>
    <m/>
    <m/>
    <m/>
    <m/>
    <m/>
    <m/>
    <m/>
    <m/>
    <m/>
    <m/>
    <m/>
    <m/>
    <m/>
    <m/>
    <m/>
    <m/>
    <m/>
    <m/>
    <m/>
    <m/>
    <m/>
    <m/>
  </r>
  <r>
    <x v="2"/>
    <x v="1"/>
    <x v="2"/>
    <x v="11"/>
    <m/>
    <m/>
    <m/>
    <m/>
    <m/>
    <m/>
    <m/>
    <m/>
    <m/>
    <m/>
    <m/>
    <m/>
    <m/>
    <m/>
    <m/>
    <m/>
    <m/>
    <m/>
    <m/>
    <m/>
    <m/>
    <m/>
    <m/>
    <m/>
    <m/>
    <m/>
    <m/>
    <m/>
    <m/>
    <m/>
    <m/>
  </r>
  <r>
    <x v="2"/>
    <x v="0"/>
    <x v="3"/>
    <x v="11"/>
    <m/>
    <m/>
    <m/>
    <m/>
    <m/>
    <m/>
    <m/>
    <m/>
    <m/>
    <m/>
    <m/>
    <m/>
    <m/>
    <m/>
    <m/>
    <m/>
    <m/>
    <m/>
    <m/>
    <m/>
    <m/>
    <m/>
    <m/>
    <m/>
    <m/>
    <m/>
    <m/>
    <m/>
    <m/>
    <m/>
    <m/>
  </r>
  <r>
    <x v="2"/>
    <x v="0"/>
    <x v="4"/>
    <x v="11"/>
    <m/>
    <m/>
    <m/>
    <m/>
    <m/>
    <m/>
    <m/>
    <m/>
    <m/>
    <m/>
    <m/>
    <m/>
    <m/>
    <m/>
    <m/>
    <m/>
    <m/>
    <m/>
    <m/>
    <m/>
    <m/>
    <m/>
    <m/>
    <m/>
    <m/>
    <m/>
    <m/>
    <m/>
    <m/>
    <m/>
    <m/>
  </r>
  <r>
    <x v="2"/>
    <x v="0"/>
    <x v="5"/>
    <x v="11"/>
    <m/>
    <m/>
    <m/>
    <m/>
    <m/>
    <m/>
    <m/>
    <m/>
    <m/>
    <m/>
    <m/>
    <m/>
    <m/>
    <m/>
    <m/>
    <m/>
    <m/>
    <m/>
    <m/>
    <m/>
    <m/>
    <m/>
    <m/>
    <m/>
    <m/>
    <m/>
    <m/>
    <m/>
    <m/>
    <m/>
    <m/>
  </r>
  <r>
    <x v="2"/>
    <x v="1"/>
    <x v="6"/>
    <x v="11"/>
    <m/>
    <m/>
    <m/>
    <m/>
    <m/>
    <m/>
    <m/>
    <m/>
    <m/>
    <m/>
    <m/>
    <m/>
    <m/>
    <m/>
    <m/>
    <m/>
    <m/>
    <m/>
    <m/>
    <m/>
    <m/>
    <m/>
    <m/>
    <m/>
    <m/>
    <m/>
    <m/>
    <m/>
    <m/>
    <m/>
    <m/>
  </r>
  <r>
    <x v="2"/>
    <x v="0"/>
    <x v="7"/>
    <x v="11"/>
    <m/>
    <m/>
    <m/>
    <m/>
    <m/>
    <m/>
    <m/>
    <m/>
    <m/>
    <m/>
    <m/>
    <m/>
    <m/>
    <m/>
    <m/>
    <m/>
    <m/>
    <m/>
    <m/>
    <m/>
    <m/>
    <m/>
    <m/>
    <m/>
    <m/>
    <m/>
    <m/>
    <m/>
    <m/>
    <m/>
    <m/>
  </r>
  <r>
    <x v="2"/>
    <x v="0"/>
    <x v="8"/>
    <x v="11"/>
    <m/>
    <m/>
    <m/>
    <m/>
    <m/>
    <m/>
    <m/>
    <m/>
    <m/>
    <m/>
    <m/>
    <m/>
    <m/>
    <m/>
    <m/>
    <m/>
    <m/>
    <m/>
    <m/>
    <m/>
    <m/>
    <m/>
    <m/>
    <m/>
    <m/>
    <m/>
    <m/>
    <m/>
    <m/>
    <m/>
    <m/>
  </r>
  <r>
    <x v="2"/>
    <x v="1"/>
    <x v="9"/>
    <x v="11"/>
    <m/>
    <m/>
    <m/>
    <m/>
    <m/>
    <m/>
    <m/>
    <m/>
    <m/>
    <m/>
    <m/>
    <m/>
    <m/>
    <m/>
    <m/>
    <m/>
    <m/>
    <m/>
    <m/>
    <m/>
    <m/>
    <m/>
    <m/>
    <m/>
    <m/>
    <m/>
    <m/>
    <m/>
    <m/>
    <m/>
    <m/>
  </r>
  <r>
    <x v="2"/>
    <x v="1"/>
    <x v="10"/>
    <x v="11"/>
    <m/>
    <m/>
    <m/>
    <m/>
    <m/>
    <m/>
    <m/>
    <m/>
    <m/>
    <m/>
    <m/>
    <m/>
    <m/>
    <m/>
    <m/>
    <m/>
    <m/>
    <m/>
    <m/>
    <m/>
    <m/>
    <m/>
    <m/>
    <m/>
    <m/>
    <m/>
    <m/>
    <m/>
    <m/>
    <m/>
    <m/>
  </r>
  <r>
    <x v="2"/>
    <x v="0"/>
    <x v="11"/>
    <x v="11"/>
    <m/>
    <m/>
    <m/>
    <m/>
    <m/>
    <m/>
    <m/>
    <m/>
    <m/>
    <m/>
    <m/>
    <m/>
    <m/>
    <m/>
    <m/>
    <m/>
    <m/>
    <m/>
    <m/>
    <m/>
    <m/>
    <m/>
    <m/>
    <m/>
    <m/>
    <m/>
    <m/>
    <m/>
    <m/>
    <m/>
    <m/>
  </r>
  <r>
    <x v="2"/>
    <x v="0"/>
    <x v="12"/>
    <x v="11"/>
    <m/>
    <m/>
    <m/>
    <m/>
    <m/>
    <m/>
    <m/>
    <m/>
    <m/>
    <m/>
    <m/>
    <m/>
    <m/>
    <m/>
    <m/>
    <m/>
    <m/>
    <m/>
    <m/>
    <m/>
    <m/>
    <m/>
    <m/>
    <m/>
    <m/>
    <m/>
    <m/>
    <m/>
    <m/>
    <m/>
    <m/>
  </r>
  <r>
    <x v="2"/>
    <x v="0"/>
    <x v="13"/>
    <x v="11"/>
    <m/>
    <m/>
    <m/>
    <m/>
    <m/>
    <m/>
    <m/>
    <m/>
    <m/>
    <m/>
    <m/>
    <m/>
    <m/>
    <m/>
    <m/>
    <m/>
    <m/>
    <m/>
    <m/>
    <m/>
    <m/>
    <m/>
    <m/>
    <m/>
    <m/>
    <m/>
    <m/>
    <m/>
    <m/>
    <m/>
    <m/>
  </r>
  <r>
    <x v="2"/>
    <x v="0"/>
    <x v="14"/>
    <x v="11"/>
    <m/>
    <m/>
    <m/>
    <m/>
    <m/>
    <m/>
    <m/>
    <m/>
    <m/>
    <m/>
    <m/>
    <m/>
    <m/>
    <m/>
    <m/>
    <m/>
    <m/>
    <m/>
    <m/>
    <m/>
    <m/>
    <m/>
    <m/>
    <m/>
    <m/>
    <m/>
    <m/>
    <m/>
    <m/>
    <m/>
    <m/>
  </r>
  <r>
    <x v="2"/>
    <x v="0"/>
    <x v="15"/>
    <x v="11"/>
    <m/>
    <m/>
    <m/>
    <m/>
    <m/>
    <m/>
    <m/>
    <m/>
    <m/>
    <m/>
    <m/>
    <m/>
    <m/>
    <m/>
    <m/>
    <m/>
    <m/>
    <m/>
    <m/>
    <m/>
    <m/>
    <m/>
    <m/>
    <m/>
    <m/>
    <m/>
    <m/>
    <m/>
    <m/>
    <m/>
    <m/>
  </r>
  <r>
    <x v="2"/>
    <x v="1"/>
    <x v="16"/>
    <x v="11"/>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A97E3-1E1C-4A1F-BF86-C0B741233578}"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15"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AK Fisik Reguler" fld="4" baseField="0" baseItem="0" numFmtId="164"/>
  </dataFields>
  <formats count="1">
    <format dxfId="31">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8841F1-059C-4CD2-BA4F-4AC2F994C873}"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BH PPh" fld="11" baseField="0" baseItem="0"/>
  </dataFields>
  <formats count="2">
    <format dxfId="18">
      <pivotArea outline="0" collapsedLevelsAreSubtotals="1" fieldPosition="0"/>
    </format>
    <format dxfId="17">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25A062-3934-4028-9B2A-464470FB54B7}" name="PivotTable8"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BH SDA Migas" fld="13" baseField="0" baseItem="0"/>
  </dataFields>
  <formats count="1">
    <format dxfId="19">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52E956B-60E0-4F40-82A8-5E6F99F6B9EC}" name="PivotTable1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BH SDA Perikanan" fld="16" baseField="0" baseItem="0"/>
  </dataFields>
  <formats count="1">
    <format dxfId="20">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2A87C5F-F579-487B-B882-56E605A031BF}" name="PivotTable10"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BH SDA Kehutanan" fld="15" baseField="0" baseItem="0"/>
  </dataFields>
  <formats count="1">
    <format dxfId="21">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B0ADCF8-0C12-4011-9E9D-EB991EB59C22}" name="PivotTable59"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J3:AN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BH CHT" fld="34" baseField="0" baseItem="0"/>
  </dataFields>
  <formats count="1">
    <format dxfId="22">
      <pivotArea outline="0" collapsedLevelsAreSubtotals="1" fieldPosition="0"/>
    </format>
  </formats>
  <chartFormats count="3">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131428A-5A9B-4B6A-A8A9-6CE84B600713}" name="PivotTable1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BH SDA Panas Bumi" fld="17" baseField="0" baseItem="0"/>
  </dataFields>
  <formats count="1">
    <format dxfId="23">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0E298B-4612-4FB6-9648-6B412CF0F903}" name="PivotTable9"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18"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56AEB14-539B-4DB0-BF89-056EBC0CA4B6}"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18"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8C09D8F-3BAF-4841-A2D0-F7E8F332E932}"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18"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A3E7996-E682-4679-9545-F6BA7BB0C8F6}" name="PivotTable1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18"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951F1-6810-484C-97D4-0D27482CA11F}"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AK Fisik Penugasan" fld="5" baseField="0" baseItem="0" numFmtId="164"/>
  </dataFields>
  <formats count="1">
    <format dxfId="30">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E8FE405-97A5-4C67-89D5-195AE4834556}" name="PivotTable1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18"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Pengeluaran per Kapita (Rp 000)" fld="22" baseField="0" baseItem="0" numFmtId="164"/>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F91F5A2-D9B9-4444-9824-4981B019F42A}" name="PivotTable1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18"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F1C8037-4519-4A2E-A4E4-0591867F852F}"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TPAK (%)" fld="24" baseField="0" baseItem="0"/>
  </dataFields>
  <formats count="1">
    <format dxfId="11">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6D525F3-6384-47A0-8BDF-A419E6F6B3E9}" name="PivotTable7"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TPT (%)" fld="23" baseField="0" baseItem="0"/>
  </dataFields>
  <formats count="1">
    <format dxfId="12">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E1AAD83-A36B-498C-B83E-8EF8FD21C934}" name="PivotTable19" cacheId="16"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6">
        <item h="1" m="1" x="13"/>
        <item h="1" m="1" x="6"/>
        <item h="1" m="1" x="14"/>
        <item h="1" m="1" x="2"/>
        <item h="1" m="1" x="7"/>
        <item h="1" m="1" x="8"/>
        <item h="1" m="1" x="3"/>
        <item h="1" m="1" x="9"/>
        <item h="1" m="1" x="12"/>
        <item h="1" m="1" x="10"/>
        <item h="1" m="1" x="5"/>
        <item h="1" m="1" x="11"/>
        <item h="1" m="1" x="4"/>
        <item x="0"/>
        <item h="1" x="1"/>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x v="13"/>
    </i>
  </rowItems>
  <colItems count="1">
    <i/>
  </colItem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2F62637-A3AC-4D71-9CB9-68FAC1DA0424}" name="PivotTable18"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E17"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Jml. Pend. Miskin (juta jiwa)" fld="25" baseField="2" baseItem="10"/>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142CEAB-C3B0-4C50-B690-ED7AEC542C8A}" name="PivotTable6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4:O17"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Count of Jml. Pend. Miskin (juta jiwa)" fld="25" subtotal="count" baseField="2" baseItem="4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94BE392E-8290-47AB-A13E-7ACB565F2D5E}" name="PivotTable60"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J17"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Average of % Pend. Miskin" fld="26" subtotal="average" baseField="2" baseItem="4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2C5FD2DC-B00A-42E6-B4CD-A369F8F88171}" name="PivotTable66" cacheId="16"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4:D17"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x="10"/>
        <item x="14"/>
        <item m="1" x="55"/>
        <item m="1" x="31"/>
        <item m="1" x="19"/>
        <item m="1" x="40"/>
        <item m="1" x="34"/>
        <item m="1" x="20"/>
        <item m="1" x="25"/>
        <item m="1" x="17"/>
        <item m="1" x="43"/>
        <item m="1" x="30"/>
        <item m="1" x="24"/>
        <item m="1" x="51"/>
        <item m="1" x="64"/>
        <item m="1" x="46"/>
        <item m="1" x="63"/>
        <item m="1" x="28"/>
        <item m="1" x="41"/>
        <item m="1" x="57"/>
        <item m="1" x="23"/>
        <item m="1" x="59"/>
        <item m="1" x="26"/>
        <item m="1" x="33"/>
        <item m="1" x="49"/>
        <item m="1" x="52"/>
        <item m="1" x="18"/>
        <item m="1" x="27"/>
        <item m="1" x="37"/>
        <item m="1" x="29"/>
        <item m="1" x="21"/>
        <item m="1" x="66"/>
        <item m="1" x="39"/>
        <item m="1" x="67"/>
        <item m="1" x="48"/>
        <item m="1" x="65"/>
        <item m="1" x="61"/>
        <item m="1" x="45"/>
        <item m="1" x="38"/>
        <item m="1" x="54"/>
        <item m="1" x="47"/>
        <item m="1" x="32"/>
        <item m="1" x="58"/>
        <item m="1" x="50"/>
        <item m="1" x="42"/>
        <item m="1" x="35"/>
        <item m="1" x="22"/>
        <item x="9"/>
        <item m="1" x="60"/>
        <item m="1" x="36"/>
        <item m="1" x="53"/>
        <item x="8"/>
        <item x="6"/>
        <item m="1" x="62"/>
        <item x="7"/>
        <item m="1" x="56"/>
        <item m="1" x="44"/>
        <item x="0"/>
        <item x="3"/>
        <item x="1"/>
        <item x="2"/>
        <item x="16"/>
        <item x="11"/>
        <item x="4"/>
        <item x="5"/>
        <item x="13"/>
        <item x="12"/>
        <item x="15"/>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1"/>
    </i>
    <i>
      <x v="51"/>
    </i>
    <i>
      <x v="54"/>
    </i>
    <i>
      <x v="57"/>
    </i>
    <i>
      <x v="58"/>
    </i>
    <i>
      <x v="62"/>
    </i>
    <i>
      <x v="63"/>
    </i>
    <i>
      <x v="64"/>
    </i>
    <i>
      <x v="65"/>
    </i>
    <i>
      <x v="66"/>
    </i>
    <i>
      <x v="67"/>
    </i>
    <i t="grand">
      <x/>
    </i>
  </rowItems>
  <colFields count="1">
    <field x="0"/>
  </colFields>
  <colItems count="3">
    <i>
      <x/>
    </i>
    <i>
      <x v="1"/>
    </i>
    <i>
      <x v="2"/>
    </i>
  </colItems>
  <dataFields count="1">
    <dataField name="Average of APK PAUD" fld="2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D2F3DAC6-4656-417E-822E-734ADC92897A}" name="PivotTable70" cacheId="16"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Q4:T17"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x="10"/>
        <item x="14"/>
        <item m="1" x="55"/>
        <item m="1" x="31"/>
        <item m="1" x="19"/>
        <item m="1" x="40"/>
        <item m="1" x="34"/>
        <item m="1" x="20"/>
        <item m="1" x="25"/>
        <item m="1" x="17"/>
        <item m="1" x="43"/>
        <item m="1" x="30"/>
        <item m="1" x="24"/>
        <item m="1" x="51"/>
        <item m="1" x="64"/>
        <item m="1" x="46"/>
        <item m="1" x="63"/>
        <item m="1" x="28"/>
        <item m="1" x="41"/>
        <item m="1" x="57"/>
        <item m="1" x="23"/>
        <item m="1" x="59"/>
        <item m="1" x="26"/>
        <item m="1" x="33"/>
        <item m="1" x="49"/>
        <item m="1" x="52"/>
        <item m="1" x="18"/>
        <item m="1" x="27"/>
        <item m="1" x="37"/>
        <item m="1" x="29"/>
        <item m="1" x="21"/>
        <item m="1" x="66"/>
        <item m="1" x="39"/>
        <item m="1" x="67"/>
        <item m="1" x="48"/>
        <item m="1" x="65"/>
        <item m="1" x="61"/>
        <item m="1" x="45"/>
        <item m="1" x="38"/>
        <item m="1" x="54"/>
        <item m="1" x="47"/>
        <item m="1" x="32"/>
        <item m="1" x="58"/>
        <item m="1" x="50"/>
        <item m="1" x="42"/>
        <item m="1" x="35"/>
        <item m="1" x="22"/>
        <item x="9"/>
        <item m="1" x="60"/>
        <item m="1" x="36"/>
        <item m="1" x="53"/>
        <item x="8"/>
        <item x="6"/>
        <item m="1" x="62"/>
        <item x="7"/>
        <item m="1" x="56"/>
        <item m="1" x="44"/>
        <item x="0"/>
        <item x="3"/>
        <item x="1"/>
        <item x="2"/>
        <item x="16"/>
        <item x="11"/>
        <item x="4"/>
        <item x="5"/>
        <item x="13"/>
        <item x="12"/>
        <item x="15"/>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12">
    <i>
      <x v="1"/>
    </i>
    <i>
      <x v="51"/>
    </i>
    <i>
      <x v="54"/>
    </i>
    <i>
      <x v="57"/>
    </i>
    <i>
      <x v="58"/>
    </i>
    <i>
      <x v="62"/>
    </i>
    <i>
      <x v="63"/>
    </i>
    <i>
      <x v="64"/>
    </i>
    <i>
      <x v="65"/>
    </i>
    <i>
      <x v="66"/>
    </i>
    <i>
      <x v="67"/>
    </i>
    <i t="grand">
      <x/>
    </i>
  </rowItems>
  <colFields count="1">
    <field x="0"/>
  </colFields>
  <colItems count="3">
    <i>
      <x/>
    </i>
    <i>
      <x v="1"/>
    </i>
    <i>
      <x v="2"/>
    </i>
  </colItems>
  <dataFields count="1">
    <dataField name="Average of APM SD" fld="31"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F3D71-28D4-48AB-A704-5A9E76B89C70}"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AK Fisik Afirmasi" fld="6" baseField="0" baseItem="0" numFmtId="164"/>
  </dataFields>
  <formats count="1">
    <format dxfId="29">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65AC770-49B8-4047-8317-88DA5B76F9D2}" name="PivotTable69" cacheId="16"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M4:P17"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x="10"/>
        <item x="14"/>
        <item m="1" x="55"/>
        <item m="1" x="31"/>
        <item m="1" x="19"/>
        <item m="1" x="40"/>
        <item m="1" x="34"/>
        <item m="1" x="20"/>
        <item m="1" x="25"/>
        <item m="1" x="17"/>
        <item m="1" x="43"/>
        <item m="1" x="30"/>
        <item m="1" x="24"/>
        <item m="1" x="51"/>
        <item m="1" x="64"/>
        <item m="1" x="46"/>
        <item m="1" x="63"/>
        <item m="1" x="28"/>
        <item m="1" x="41"/>
        <item m="1" x="57"/>
        <item m="1" x="23"/>
        <item m="1" x="59"/>
        <item m="1" x="26"/>
        <item m="1" x="33"/>
        <item m="1" x="49"/>
        <item m="1" x="52"/>
        <item m="1" x="18"/>
        <item m="1" x="27"/>
        <item m="1" x="37"/>
        <item m="1" x="29"/>
        <item m="1" x="21"/>
        <item m="1" x="66"/>
        <item m="1" x="39"/>
        <item m="1" x="67"/>
        <item m="1" x="48"/>
        <item m="1" x="65"/>
        <item m="1" x="61"/>
        <item m="1" x="45"/>
        <item m="1" x="38"/>
        <item m="1" x="54"/>
        <item m="1" x="47"/>
        <item m="1" x="32"/>
        <item m="1" x="58"/>
        <item m="1" x="50"/>
        <item m="1" x="42"/>
        <item m="1" x="35"/>
        <item m="1" x="22"/>
        <item x="9"/>
        <item m="1" x="60"/>
        <item m="1" x="36"/>
        <item m="1" x="53"/>
        <item x="8"/>
        <item x="6"/>
        <item m="1" x="62"/>
        <item x="7"/>
        <item m="1" x="56"/>
        <item m="1" x="44"/>
        <item x="0"/>
        <item x="3"/>
        <item x="1"/>
        <item x="2"/>
        <item x="16"/>
        <item x="11"/>
        <item x="4"/>
        <item x="5"/>
        <item x="13"/>
        <item x="12"/>
        <item x="15"/>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s>
  <rowFields count="1">
    <field x="2"/>
  </rowFields>
  <rowItems count="12">
    <i>
      <x v="1"/>
    </i>
    <i>
      <x v="51"/>
    </i>
    <i>
      <x v="54"/>
    </i>
    <i>
      <x v="57"/>
    </i>
    <i>
      <x v="58"/>
    </i>
    <i>
      <x v="62"/>
    </i>
    <i>
      <x v="63"/>
    </i>
    <i>
      <x v="64"/>
    </i>
    <i>
      <x v="65"/>
    </i>
    <i>
      <x v="66"/>
    </i>
    <i>
      <x v="67"/>
    </i>
    <i t="grand">
      <x/>
    </i>
  </rowItems>
  <colFields count="1">
    <field x="0"/>
  </colFields>
  <colItems count="3">
    <i>
      <x/>
    </i>
    <i>
      <x v="1"/>
    </i>
    <i>
      <x v="2"/>
    </i>
  </colItems>
  <dataFields count="1">
    <dataField name="Average of APK SMA" fld="30"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7884FF22-F61B-4A71-9838-D7B460F55559}" name="PivotTable68" cacheId="16"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I4:L17"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x="10"/>
        <item x="14"/>
        <item m="1" x="55"/>
        <item m="1" x="31"/>
        <item m="1" x="19"/>
        <item m="1" x="40"/>
        <item m="1" x="34"/>
        <item m="1" x="20"/>
        <item m="1" x="25"/>
        <item m="1" x="17"/>
        <item m="1" x="43"/>
        <item m="1" x="30"/>
        <item m="1" x="24"/>
        <item m="1" x="51"/>
        <item m="1" x="64"/>
        <item m="1" x="46"/>
        <item m="1" x="63"/>
        <item m="1" x="28"/>
        <item m="1" x="41"/>
        <item m="1" x="57"/>
        <item m="1" x="23"/>
        <item m="1" x="59"/>
        <item m="1" x="26"/>
        <item m="1" x="33"/>
        <item m="1" x="49"/>
        <item m="1" x="52"/>
        <item m="1" x="18"/>
        <item m="1" x="27"/>
        <item m="1" x="37"/>
        <item m="1" x="29"/>
        <item m="1" x="21"/>
        <item m="1" x="66"/>
        <item m="1" x="39"/>
        <item m="1" x="67"/>
        <item m="1" x="48"/>
        <item m="1" x="65"/>
        <item m="1" x="61"/>
        <item m="1" x="45"/>
        <item m="1" x="38"/>
        <item m="1" x="54"/>
        <item m="1" x="47"/>
        <item m="1" x="32"/>
        <item m="1" x="58"/>
        <item m="1" x="50"/>
        <item m="1" x="42"/>
        <item m="1" x="35"/>
        <item m="1" x="22"/>
        <item x="9"/>
        <item m="1" x="60"/>
        <item m="1" x="36"/>
        <item m="1" x="53"/>
        <item x="8"/>
        <item x="6"/>
        <item m="1" x="62"/>
        <item x="7"/>
        <item m="1" x="56"/>
        <item m="1" x="44"/>
        <item x="0"/>
        <item x="3"/>
        <item x="1"/>
        <item x="2"/>
        <item x="16"/>
        <item x="11"/>
        <item x="4"/>
        <item x="5"/>
        <item x="13"/>
        <item x="12"/>
        <item x="15"/>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2"/>
  </rowFields>
  <rowItems count="12">
    <i>
      <x v="1"/>
    </i>
    <i>
      <x v="51"/>
    </i>
    <i>
      <x v="54"/>
    </i>
    <i>
      <x v="57"/>
    </i>
    <i>
      <x v="58"/>
    </i>
    <i>
      <x v="62"/>
    </i>
    <i>
      <x v="63"/>
    </i>
    <i>
      <x v="64"/>
    </i>
    <i>
      <x v="65"/>
    </i>
    <i>
      <x v="66"/>
    </i>
    <i>
      <x v="67"/>
    </i>
    <i t="grand">
      <x/>
    </i>
  </rowItems>
  <colFields count="1">
    <field x="0"/>
  </colFields>
  <colItems count="3">
    <i>
      <x/>
    </i>
    <i>
      <x v="1"/>
    </i>
    <i>
      <x v="2"/>
    </i>
  </colItems>
  <dataFields count="1">
    <dataField name="Average of APK SMP" fld="29"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4ED25302-CAFE-4AC8-A9BB-9ECB0DB563B4}" name="PivotTable67" cacheId="16"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E4:H17"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x="10"/>
        <item x="14"/>
        <item m="1" x="55"/>
        <item m="1" x="31"/>
        <item m="1" x="19"/>
        <item m="1" x="40"/>
        <item m="1" x="34"/>
        <item m="1" x="20"/>
        <item m="1" x="25"/>
        <item m="1" x="17"/>
        <item m="1" x="43"/>
        <item m="1" x="30"/>
        <item m="1" x="24"/>
        <item m="1" x="51"/>
        <item m="1" x="64"/>
        <item m="1" x="46"/>
        <item m="1" x="63"/>
        <item m="1" x="28"/>
        <item m="1" x="41"/>
        <item m="1" x="57"/>
        <item m="1" x="23"/>
        <item m="1" x="59"/>
        <item m="1" x="26"/>
        <item m="1" x="33"/>
        <item m="1" x="49"/>
        <item m="1" x="52"/>
        <item m="1" x="18"/>
        <item m="1" x="27"/>
        <item m="1" x="37"/>
        <item m="1" x="29"/>
        <item m="1" x="21"/>
        <item m="1" x="66"/>
        <item m="1" x="39"/>
        <item m="1" x="67"/>
        <item m="1" x="48"/>
        <item m="1" x="65"/>
        <item m="1" x="61"/>
        <item m="1" x="45"/>
        <item m="1" x="38"/>
        <item m="1" x="54"/>
        <item m="1" x="47"/>
        <item m="1" x="32"/>
        <item m="1" x="58"/>
        <item m="1" x="50"/>
        <item m="1" x="42"/>
        <item m="1" x="35"/>
        <item m="1" x="22"/>
        <item x="9"/>
        <item m="1" x="60"/>
        <item m="1" x="36"/>
        <item m="1" x="53"/>
        <item x="8"/>
        <item x="6"/>
        <item m="1" x="62"/>
        <item x="7"/>
        <item m="1" x="56"/>
        <item m="1" x="44"/>
        <item x="0"/>
        <item x="3"/>
        <item x="1"/>
        <item x="2"/>
        <item x="16"/>
        <item x="11"/>
        <item x="4"/>
        <item x="5"/>
        <item x="13"/>
        <item x="12"/>
        <item x="15"/>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12">
    <i>
      <x v="1"/>
    </i>
    <i>
      <x v="51"/>
    </i>
    <i>
      <x v="54"/>
    </i>
    <i>
      <x v="57"/>
    </i>
    <i>
      <x v="58"/>
    </i>
    <i>
      <x v="62"/>
    </i>
    <i>
      <x v="63"/>
    </i>
    <i>
      <x v="64"/>
    </i>
    <i>
      <x v="65"/>
    </i>
    <i>
      <x v="66"/>
    </i>
    <i>
      <x v="67"/>
    </i>
    <i t="grand">
      <x/>
    </i>
  </rowItems>
  <colFields count="1">
    <field x="0"/>
  </colFields>
  <colItems count="3">
    <i>
      <x/>
    </i>
    <i>
      <x v="1"/>
    </i>
    <i>
      <x v="2"/>
    </i>
  </colItems>
  <dataFields count="1">
    <dataField name="Average of APK SD" fld="28"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59D2BA27-9D23-4E3C-9921-457891CF362B}" name="PivotTable72" cacheId="16"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Y4:AB17"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x="10"/>
        <item x="14"/>
        <item m="1" x="55"/>
        <item m="1" x="31"/>
        <item m="1" x="19"/>
        <item m="1" x="40"/>
        <item m="1" x="34"/>
        <item m="1" x="20"/>
        <item m="1" x="25"/>
        <item m="1" x="17"/>
        <item m="1" x="43"/>
        <item m="1" x="30"/>
        <item m="1" x="24"/>
        <item m="1" x="51"/>
        <item m="1" x="64"/>
        <item m="1" x="46"/>
        <item m="1" x="63"/>
        <item m="1" x="28"/>
        <item m="1" x="41"/>
        <item m="1" x="57"/>
        <item m="1" x="23"/>
        <item m="1" x="59"/>
        <item m="1" x="26"/>
        <item m="1" x="33"/>
        <item m="1" x="49"/>
        <item m="1" x="52"/>
        <item m="1" x="18"/>
        <item m="1" x="27"/>
        <item m="1" x="37"/>
        <item m="1" x="29"/>
        <item m="1" x="21"/>
        <item m="1" x="66"/>
        <item m="1" x="39"/>
        <item m="1" x="67"/>
        <item m="1" x="48"/>
        <item m="1" x="65"/>
        <item m="1" x="61"/>
        <item m="1" x="45"/>
        <item m="1" x="38"/>
        <item m="1" x="54"/>
        <item m="1" x="47"/>
        <item m="1" x="32"/>
        <item m="1" x="58"/>
        <item m="1" x="50"/>
        <item m="1" x="42"/>
        <item m="1" x="35"/>
        <item m="1" x="22"/>
        <item x="9"/>
        <item m="1" x="60"/>
        <item m="1" x="36"/>
        <item m="1" x="53"/>
        <item x="8"/>
        <item x="6"/>
        <item m="1" x="62"/>
        <item x="7"/>
        <item m="1" x="56"/>
        <item m="1" x="44"/>
        <item x="0"/>
        <item x="3"/>
        <item x="1"/>
        <item x="2"/>
        <item x="16"/>
        <item x="11"/>
        <item x="4"/>
        <item x="5"/>
        <item x="13"/>
        <item x="12"/>
        <item x="15"/>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2"/>
  </rowFields>
  <rowItems count="12">
    <i>
      <x v="1"/>
    </i>
    <i>
      <x v="51"/>
    </i>
    <i>
      <x v="54"/>
    </i>
    <i>
      <x v="57"/>
    </i>
    <i>
      <x v="58"/>
    </i>
    <i>
      <x v="62"/>
    </i>
    <i>
      <x v="63"/>
    </i>
    <i>
      <x v="64"/>
    </i>
    <i>
      <x v="65"/>
    </i>
    <i>
      <x v="66"/>
    </i>
    <i>
      <x v="67"/>
    </i>
    <i t="grand">
      <x/>
    </i>
  </rowItems>
  <colFields count="1">
    <field x="0"/>
  </colFields>
  <colItems count="3">
    <i>
      <x/>
    </i>
    <i>
      <x v="1"/>
    </i>
    <i>
      <x v="2"/>
    </i>
  </colItems>
  <dataFields count="1">
    <dataField name="Average of APM SMA" fld="33"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F809D3ED-EEAF-4223-B422-49815E29A41B}" name="PivotTable71" cacheId="16"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U4:X17"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x="10"/>
        <item x="14"/>
        <item m="1" x="55"/>
        <item m="1" x="31"/>
        <item m="1" x="19"/>
        <item m="1" x="40"/>
        <item m="1" x="34"/>
        <item m="1" x="20"/>
        <item m="1" x="25"/>
        <item m="1" x="17"/>
        <item m="1" x="43"/>
        <item m="1" x="30"/>
        <item m="1" x="24"/>
        <item m="1" x="51"/>
        <item m="1" x="64"/>
        <item m="1" x="46"/>
        <item m="1" x="63"/>
        <item m="1" x="28"/>
        <item m="1" x="41"/>
        <item m="1" x="57"/>
        <item m="1" x="23"/>
        <item m="1" x="59"/>
        <item m="1" x="26"/>
        <item m="1" x="33"/>
        <item m="1" x="49"/>
        <item m="1" x="52"/>
        <item m="1" x="18"/>
        <item m="1" x="27"/>
        <item m="1" x="37"/>
        <item m="1" x="29"/>
        <item m="1" x="21"/>
        <item m="1" x="66"/>
        <item m="1" x="39"/>
        <item m="1" x="67"/>
        <item m="1" x="48"/>
        <item m="1" x="65"/>
        <item m="1" x="61"/>
        <item m="1" x="45"/>
        <item m="1" x="38"/>
        <item m="1" x="54"/>
        <item m="1" x="47"/>
        <item m="1" x="32"/>
        <item m="1" x="58"/>
        <item m="1" x="50"/>
        <item m="1" x="42"/>
        <item m="1" x="35"/>
        <item m="1" x="22"/>
        <item x="9"/>
        <item m="1" x="60"/>
        <item m="1" x="36"/>
        <item m="1" x="53"/>
        <item x="8"/>
        <item x="6"/>
        <item m="1" x="62"/>
        <item x="7"/>
        <item m="1" x="56"/>
        <item m="1" x="44"/>
        <item x="0"/>
        <item x="3"/>
        <item x="1"/>
        <item x="2"/>
        <item x="16"/>
        <item x="11"/>
        <item x="4"/>
        <item x="5"/>
        <item x="13"/>
        <item x="12"/>
        <item x="15"/>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2"/>
  </rowFields>
  <rowItems count="12">
    <i>
      <x v="1"/>
    </i>
    <i>
      <x v="51"/>
    </i>
    <i>
      <x v="54"/>
    </i>
    <i>
      <x v="57"/>
    </i>
    <i>
      <x v="58"/>
    </i>
    <i>
      <x v="62"/>
    </i>
    <i>
      <x v="63"/>
    </i>
    <i>
      <x v="64"/>
    </i>
    <i>
      <x v="65"/>
    </i>
    <i>
      <x v="66"/>
    </i>
    <i>
      <x v="67"/>
    </i>
    <i t="grand">
      <x/>
    </i>
  </rowItems>
  <colFields count="1">
    <field x="0"/>
  </colFields>
  <colItems count="3">
    <i>
      <x/>
    </i>
    <i>
      <x v="1"/>
    </i>
    <i>
      <x v="2"/>
    </i>
  </colItems>
  <dataFields count="1">
    <dataField name="Average of APM SMP" fld="32"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1E6B3C4F-1E7C-4A3E-8FA9-78508E9A741B}" name="PivotTable87" cacheId="16"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location ref="B4:O20" firstHeaderRow="0" firstDataRow="2" firstDataCol="1"/>
  <pivotFields count="36">
    <pivotField axis="axisCol" showAll="0" defaultSubtotal="0">
      <items count="3">
        <item sd="0" x="0"/>
        <item sd="0" x="1"/>
        <item x="2"/>
      </items>
      <extLst>
        <ext xmlns:x14="http://schemas.microsoft.com/office/spreadsheetml/2009/9/main" uri="{2946ED86-A175-432a-8AC1-64E0C546D7DE}">
          <x14:pivotField fillDownLabels="1"/>
        </ext>
      </extLst>
    </pivotField>
    <pivotField showAll="0" defaultSubtotal="0">
      <items count="15">
        <item h="1" m="1" x="13"/>
        <item h="1" m="1" x="6"/>
        <item h="1" m="1" x="14"/>
        <item h="1" m="1" x="2"/>
        <item h="1" m="1" x="7"/>
        <item h="1" m="1" x="8"/>
        <item h="1" m="1" x="3"/>
        <item h="1" m="1" x="9"/>
        <item h="1" m="1" x="12"/>
        <item h="1" m="1" x="10"/>
        <item h="1" m="1" x="5"/>
        <item h="1" x="1"/>
        <item x="0"/>
        <item h="1" m="1" x="4"/>
        <item h="1" m="1" x="11"/>
      </items>
      <extLst>
        <ext xmlns:x14="http://schemas.microsoft.com/office/spreadsheetml/2009/9/main" uri="{2946ED86-A175-432a-8AC1-64E0C546D7DE}">
          <x14:pivotField fillDownLabels="1"/>
        </ext>
      </extLst>
    </pivotField>
    <pivotField axis="axisCol" showAll="0" defaultSubtotal="0">
      <items count="68">
        <item x="10"/>
        <item x="14"/>
        <item m="1" x="55"/>
        <item m="1" x="31"/>
        <item m="1" x="19"/>
        <item m="1" x="40"/>
        <item m="1" x="34"/>
        <item m="1" x="20"/>
        <item m="1" x="25"/>
        <item m="1" x="17"/>
        <item m="1" x="43"/>
        <item m="1" x="30"/>
        <item m="1" x="24"/>
        <item m="1" x="51"/>
        <item m="1" x="64"/>
        <item m="1" x="46"/>
        <item m="1" x="63"/>
        <item m="1" x="28"/>
        <item m="1" x="41"/>
        <item m="1" x="57"/>
        <item m="1" x="23"/>
        <item m="1" x="59"/>
        <item m="1" x="26"/>
        <item m="1" x="33"/>
        <item m="1" x="49"/>
        <item m="1" x="52"/>
        <item m="1" x="18"/>
        <item m="1" x="27"/>
        <item m="1" x="37"/>
        <item m="1" x="29"/>
        <item m="1" x="21"/>
        <item m="1" x="66"/>
        <item m="1" x="39"/>
        <item m="1" x="67"/>
        <item m="1" x="48"/>
        <item m="1" x="65"/>
        <item m="1" x="61"/>
        <item m="1" x="45"/>
        <item m="1" x="38"/>
        <item m="1" x="54"/>
        <item m="1" x="47"/>
        <item m="1" x="32"/>
        <item m="1" x="58"/>
        <item m="1" x="50"/>
        <item m="1" x="42"/>
        <item m="1" x="35"/>
        <item m="1" x="22"/>
        <item x="9"/>
        <item m="1" x="60"/>
        <item m="1" x="36"/>
        <item m="1" x="53"/>
        <item x="8"/>
        <item x="6"/>
        <item m="1" x="62"/>
        <item x="7"/>
        <item m="1" x="56"/>
        <item m="1" x="44"/>
        <item x="0"/>
        <item x="3"/>
        <item x="1"/>
        <item x="2"/>
        <item x="16"/>
        <item x="11"/>
        <item x="4"/>
        <item x="5"/>
        <item x="13"/>
        <item x="12"/>
        <item x="15"/>
      </items>
      <extLst>
        <ext xmlns:x14="http://schemas.microsoft.com/office/spreadsheetml/2009/9/main" uri="{2946ED86-A175-432a-8AC1-64E0C546D7DE}">
          <x14:pivotField fillDownLabels="1"/>
        </ext>
      </extLst>
    </pivotField>
    <pivotField showAll="0" defaultSubtotal="0">
      <items count="12">
        <item x="6"/>
        <item x="4"/>
        <item x="10"/>
        <item x="7"/>
        <item x="11"/>
        <item x="2"/>
        <item x="9"/>
        <item x="8"/>
        <item x="1"/>
        <item x="5"/>
        <item x="3"/>
        <item x="0"/>
      </items>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13">
    <i>
      <x/>
    </i>
    <i>
      <x v="1"/>
    </i>
    <i>
      <x v="2"/>
      <x v="1"/>
    </i>
    <i r="1">
      <x v="51"/>
    </i>
    <i r="1">
      <x v="54"/>
    </i>
    <i r="1">
      <x v="57"/>
    </i>
    <i r="1">
      <x v="58"/>
    </i>
    <i r="1">
      <x v="62"/>
    </i>
    <i r="1">
      <x v="63"/>
    </i>
    <i r="1">
      <x v="64"/>
    </i>
    <i r="1">
      <x v="65"/>
    </i>
    <i r="1">
      <x v="66"/>
    </i>
    <i r="1">
      <x v="67"/>
    </i>
  </colItems>
  <dataFields count="15">
    <dataField name="Sum of DBH PPh" fld="11" baseField="0" baseItem="0"/>
    <dataField name="Sum of DBH PBB" fld="12" baseField="0" baseItem="0"/>
    <dataField name="Sum of DBH CHT" fld="34" baseField="0" baseItem="0"/>
    <dataField name="Sum of DBH SDA Migas" fld="13" baseField="0" baseItem="0"/>
    <dataField name="Sum of DBH SDA Minerba" fld="14" baseField="0" baseItem="0"/>
    <dataField name="Sum of DBH SDA Kehutanan" fld="15" baseField="0" baseItem="0"/>
    <dataField name="Sum of DBH SDA Perikanan" fld="16" baseField="0" baseItem="0"/>
    <dataField name="Sum of DBH SDA Panas Bumi" fld="17" baseField="0" baseItem="0"/>
    <dataField name="Sum of DAU" fld="8" baseField="2" baseItem="0"/>
    <dataField name="Sum of DAK Fisik Reguler" fld="4" baseField="0" baseItem="0"/>
    <dataField name="Sum of DAK Fisik Penugasan" fld="5" baseField="2" baseItem="1"/>
    <dataField name="Sum of DAK Fisik Afirmasi" fld="6" baseField="0" baseItem="0"/>
    <dataField name="Sum of DAK Non Fisik" fld="7" baseField="0" baseItem="0"/>
    <dataField name="Sum of DID" fld="9" baseField="0" baseItem="0"/>
    <dataField name="Sum of Dana Desa" fld="10" baseField="0" baseItem="0"/>
  </dataFields>
  <formats count="11">
    <format dxfId="10">
      <pivotArea outline="0" collapsedLevelsAreSubtotals="1" fieldPosition="0"/>
    </format>
    <format dxfId="9">
      <pivotArea dataOnly="0" labelOnly="1" outline="0" fieldPosition="0">
        <references count="1">
          <reference field="4294967294" count="15">
            <x v="0"/>
            <x v="1"/>
            <x v="2"/>
            <x v="3"/>
            <x v="4"/>
            <x v="5"/>
            <x v="6"/>
            <x v="7"/>
            <x v="8"/>
            <x v="9"/>
            <x v="10"/>
            <x v="11"/>
            <x v="12"/>
            <x v="13"/>
            <x v="14"/>
          </reference>
        </references>
      </pivotArea>
    </format>
    <format dxfId="8">
      <pivotArea type="all" dataOnly="0" outline="0" fieldPosition="0"/>
    </format>
    <format dxfId="7">
      <pivotArea outline="0" collapsedLevelsAreSubtotals="1" fieldPosition="0"/>
    </format>
    <format dxfId="6">
      <pivotArea dataOnly="0" labelOnly="1" outline="0" fieldPosition="0">
        <references count="1">
          <reference field="4294967294" count="15">
            <x v="0"/>
            <x v="1"/>
            <x v="2"/>
            <x v="3"/>
            <x v="4"/>
            <x v="5"/>
            <x v="6"/>
            <x v="7"/>
            <x v="8"/>
            <x v="9"/>
            <x v="10"/>
            <x v="11"/>
            <x v="12"/>
            <x v="13"/>
            <x v="14"/>
          </reference>
        </references>
      </pivotArea>
    </format>
    <format dxfId="5">
      <pivotArea dataOnly="0" labelOnly="1" fieldPosition="0">
        <references count="1">
          <reference field="0" count="0"/>
        </references>
      </pivotArea>
    </format>
    <format dxfId="4">
      <pivotArea type="all" dataOnly="0" outline="0" fieldPosition="0"/>
    </format>
    <format dxfId="3">
      <pivotArea outline="0" collapsedLevelsAreSubtotals="1" fieldPosition="0"/>
    </format>
    <format dxfId="2">
      <pivotArea dataOnly="0" labelOnly="1" outline="0" fieldPosition="0">
        <references count="1">
          <reference field="4294967294" count="15">
            <x v="0"/>
            <x v="1"/>
            <x v="2"/>
            <x v="3"/>
            <x v="4"/>
            <x v="5"/>
            <x v="6"/>
            <x v="7"/>
            <x v="8"/>
            <x v="9"/>
            <x v="10"/>
            <x v="11"/>
            <x v="12"/>
            <x v="13"/>
            <x v="14"/>
          </reference>
        </references>
      </pivotArea>
    </format>
    <format dxfId="1">
      <pivotArea dataOnly="0" labelOnly="1" fieldPosition="0">
        <references count="1">
          <reference field="0" count="0"/>
        </references>
      </pivotArea>
    </format>
    <format dxfId="0">
      <pivotArea dataOnly="0" labelOnly="1" fieldPosition="0">
        <references count="1">
          <reference field="0" count="0"/>
        </references>
      </pivotArea>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E5319-93F7-45D2-A116-E5150F9F5A40}"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AK Non Fisik" fld="7" baseField="0" baseItem="0" numFmtId="164"/>
  </dataFields>
  <formats count="1">
    <format dxfId="28">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95E50F-C2DA-4CEC-8E6F-4FBAB96519A7}"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AU" fld="8" baseField="0" baseItem="0" numFmtId="164"/>
  </dataFields>
  <formats count="1">
    <format dxfId="27">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9E8BF-1FFF-4174-A13E-A286BFA64E73}"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ID" fld="9" baseField="0" baseItem="0" numFmtId="164"/>
  </dataFields>
  <formats count="1">
    <format dxfId="26">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FDDEF7-A1F0-48C0-9ACE-654294857B08}"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ana Desa" fld="10" baseField="0" baseItem="0" numFmtId="164"/>
  </dataFields>
  <formats count="2">
    <format dxfId="25">
      <pivotArea outline="0" collapsedLevelsAreSubtotals="1" fieldPosition="0"/>
    </format>
    <format dxfId="24">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17AEAA-D7CD-47CC-B00C-EFD76C1DB66E}" name="PivotTable7"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BH PBB" fld="12" baseField="0" baseItem="0"/>
  </dataFields>
  <formats count="1">
    <format dxfId="15">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671DE3-156C-451F-A85C-398EA98D5B8F}" name="PivotTable9"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16" firstHeaderRow="1" firstDataRow="2" firstDataCol="1"/>
  <pivotFields count="36">
    <pivotField axis="axisCol" showAll="0">
      <items count="4">
        <item x="0"/>
        <item x="1"/>
        <item x="2"/>
        <item t="default"/>
      </items>
    </pivotField>
    <pivotField showAll="0">
      <items count="16">
        <item h="1" m="1" x="13"/>
        <item h="1" m="1" x="6"/>
        <item h="1" m="1" x="14"/>
        <item h="1" m="1" x="2"/>
        <item h="1" m="1" x="7"/>
        <item h="1" m="1" x="8"/>
        <item h="1" m="1" x="3"/>
        <item h="1" m="1" x="9"/>
        <item h="1" m="1" x="12"/>
        <item h="1" m="1" x="10"/>
        <item h="1" m="1" x="5"/>
        <item h="1" x="1"/>
        <item x="0"/>
        <item h="1" m="1" x="4"/>
        <item h="1" m="1" x="11"/>
        <item t="default"/>
      </items>
    </pivotField>
    <pivotField axis="axisRow" showAll="0">
      <items count="69">
        <item m="1" x="55"/>
        <item m="1" x="19"/>
        <item m="1" x="40"/>
        <item m="1" x="34"/>
        <item m="1" x="20"/>
        <item m="1" x="17"/>
        <item m="1" x="43"/>
        <item m="1" x="30"/>
        <item m="1" x="24"/>
        <item m="1" x="64"/>
        <item m="1" x="46"/>
        <item m="1" x="63"/>
        <item m="1" x="28"/>
        <item m="1" x="41"/>
        <item m="1" x="57"/>
        <item m="1" x="49"/>
        <item m="1" x="52"/>
        <item m="1" x="66"/>
        <item m="1" x="39"/>
        <item m="1" x="67"/>
        <item m="1" x="65"/>
        <item m="1" x="61"/>
        <item m="1" x="45"/>
        <item m="1" x="38"/>
        <item m="1" x="54"/>
        <item m="1" x="47"/>
        <item m="1" x="32"/>
        <item m="1" x="58"/>
        <item m="1" x="50"/>
        <item m="1" x="42"/>
        <item m="1" x="35"/>
        <item m="1" x="22"/>
        <item m="1" x="60"/>
        <item m="1" x="36"/>
        <item m="1" x="53"/>
        <item m="1" x="62"/>
        <item m="1" x="56"/>
        <item m="1" x="44"/>
        <item m="1" x="51"/>
        <item m="1" x="59"/>
        <item m="1" x="26"/>
        <item m="1" x="23"/>
        <item m="1" x="27"/>
        <item m="1" x="37"/>
        <item x="6"/>
        <item x="7"/>
        <item x="8"/>
        <item x="9"/>
        <item m="1" x="31"/>
        <item m="1" x="18"/>
        <item m="1" x="21"/>
        <item m="1" x="29"/>
        <item m="1" x="25"/>
        <item m="1" x="48"/>
        <item m="1" x="33"/>
        <item x="0"/>
        <item x="1"/>
        <item x="2"/>
        <item x="3"/>
        <item x="4"/>
        <item x="5"/>
        <item x="10"/>
        <item x="11"/>
        <item x="12"/>
        <item x="13"/>
        <item x="14"/>
        <item x="15"/>
        <item x="16"/>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2">
    <i>
      <x v="45"/>
    </i>
    <i>
      <x v="46"/>
    </i>
    <i>
      <x v="55"/>
    </i>
    <i>
      <x v="58"/>
    </i>
    <i>
      <x v="59"/>
    </i>
    <i>
      <x v="60"/>
    </i>
    <i>
      <x v="62"/>
    </i>
    <i>
      <x v="63"/>
    </i>
    <i>
      <x v="64"/>
    </i>
    <i>
      <x v="65"/>
    </i>
    <i>
      <x v="66"/>
    </i>
    <i t="grand">
      <x/>
    </i>
  </rowItems>
  <colFields count="1">
    <field x="0"/>
  </colFields>
  <colItems count="4">
    <i>
      <x/>
    </i>
    <i>
      <x v="1"/>
    </i>
    <i>
      <x v="2"/>
    </i>
    <i t="grand">
      <x/>
    </i>
  </colItems>
  <dataFields count="1">
    <dataField name="Sum of DBH SDA Minerba" fld="14" baseField="0" baseItem="0"/>
  </dataFields>
  <formats count="1">
    <format dxfId="16">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5EE628EE-B55D-4AEF-8263-0704ED1A5296}"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59"/>
    <pivotTable tabId="18" name="PivotTable18"/>
    <pivotTable tabId="18" name="PivotTable60"/>
    <pivotTable tabId="18" name="PivotTable61"/>
    <pivotTable tabId="19" name="PivotTable66"/>
    <pivotTable tabId="19" name="PivotTable67"/>
    <pivotTable tabId="19" name="PivotTable68"/>
    <pivotTable tabId="19" name="PivotTable69"/>
    <pivotTable tabId="19" name="PivotTable70"/>
    <pivotTable tabId="19" name="PivotTable71"/>
    <pivotTable tabId="19" name="PivotTable72"/>
    <pivotTable tabId="20" name="PivotTable87"/>
  </pivotTables>
  <data>
    <tabular pivotCacheId="1508825348">
      <items count="15">
        <i x="1"/>
        <i x="0" s="1"/>
        <i x="13" nd="1"/>
        <i x="6" nd="1"/>
        <i x="14" nd="1"/>
        <i x="2" nd="1"/>
        <i x="7" nd="1"/>
        <i x="8" nd="1"/>
        <i x="3" nd="1"/>
        <i x="9" nd="1"/>
        <i x="12" nd="1"/>
        <i x="10" nd="1"/>
        <i x="5" nd="1"/>
        <i x="4" nd="1"/>
        <i x="1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85F0DADE-BD5D-4D75-AD54-C924296E3F4B}"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59"/>
    <pivotTable tabId="18" name="PivotTable18"/>
    <pivotTable tabId="18" name="PivotTable60"/>
    <pivotTable tabId="18" name="PivotTable61"/>
    <pivotTable tabId="19" name="PivotTable66"/>
    <pivotTable tabId="19" name="PivotTable67"/>
    <pivotTable tabId="19" name="PivotTable68"/>
    <pivotTable tabId="19" name="PivotTable69"/>
    <pivotTable tabId="19" name="PivotTable70"/>
    <pivotTable tabId="19" name="PivotTable71"/>
    <pivotTable tabId="19" name="PivotTable72"/>
    <pivotTable tabId="20" name="PivotTable87"/>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4026A911-242B-44EC-A7EB-08B05D28AE4C}"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59"/>
    <pivotTable tabId="18" name="PivotTable18"/>
    <pivotTable tabId="18" name="PivotTable60"/>
    <pivotTable tabId="18" name="PivotTable61"/>
    <pivotTable tabId="19" name="PivotTable66"/>
    <pivotTable tabId="19" name="PivotTable67"/>
    <pivotTable tabId="19" name="PivotTable68"/>
    <pivotTable tabId="19" name="PivotTable69"/>
    <pivotTable tabId="19" name="PivotTable70"/>
    <pivotTable tabId="19" name="PivotTable71"/>
    <pivotTable tabId="19" name="PivotTable72"/>
    <pivotTable tabId="20" name="PivotTable87"/>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48AAF3A9-8F1C-4907-9E5F-9A80B8650D3B}" cache="Slicer_Daerah_Pemilihan" caption="Daerah Pemilihan" style="SlicerStyleLight4" rowHeight="241300"/>
  <slicer name="Bidang" xr10:uid="{82A57F0C-C712-460D-A521-0C0A17B1D6F6}" cache="Slicer_Bidang" caption="Bidang" rowHeight="241300"/>
  <slicer name="Tahun" xr10:uid="{BC3BD9C0-8732-424E-92E0-13B6D82FC0CE}"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A8104-4080-420C-88D9-8F580A687A58}" name="Sumatera_Selatan" displayName="Sumatera_Selatan" ref="A1:AI613" totalsRowShown="0" headerRowDxfId="68" dataDxfId="67" headerRowCellStyle="Comma" dataCellStyle="Comma">
  <autoFilter ref="A1:AI613" xr:uid="{032511A6-0B26-4EAE-8EDC-F4B02C704E0D}"/>
  <tableColumns count="35">
    <tableColumn id="1" xr3:uid="{8C691686-EF66-4053-969B-DF5C60539707}" name="Tahun" dataDxfId="66" dataCellStyle="Comma"/>
    <tableColumn id="2" xr3:uid="{4DA588A7-DF71-4E7C-83A7-BA5521C8196C}" name="Daerah Pemilihan" dataDxfId="65" dataCellStyle="Comma"/>
    <tableColumn id="3" xr3:uid="{D54C0D10-DC2F-4948-9CC7-8A2AE37A5B97}" name="Nama Daerah" dataDxfId="64" dataCellStyle="Comma"/>
    <tableColumn id="4" xr3:uid="{68A10EC7-8B27-4713-ABD1-D1369CA7F16A}" name="Bidang" dataDxfId="63" dataCellStyle="Comma"/>
    <tableColumn id="5" xr3:uid="{A7479874-5843-4A07-8A7B-A58DC69092C3}" name="DAK Fisik Reguler" dataDxfId="62" dataCellStyle="Comma"/>
    <tableColumn id="6" xr3:uid="{52ADAE8D-FFAD-4E7C-8A65-AFDF75B0E4D3}" name="DAK Fisik Penugasan" dataDxfId="61" dataCellStyle="Comma"/>
    <tableColumn id="7" xr3:uid="{93667917-5EC9-4D6E-845A-7C67A6D988E0}" name="DAK Fisik Afirmasi" dataDxfId="60" dataCellStyle="Comma"/>
    <tableColumn id="8" xr3:uid="{7FBE1236-C05C-4021-A3CE-AF2C830E855F}" name="DAK Non Fisik" dataDxfId="59" dataCellStyle="Comma"/>
    <tableColumn id="9" xr3:uid="{04D48674-9F86-4BFD-A060-E0C5F06B26C4}" name="DAU" dataDxfId="58" dataCellStyle="Comma"/>
    <tableColumn id="10" xr3:uid="{D77D5E0C-AFEB-4F19-965A-18692EEF40F1}" name="DID" dataDxfId="57" dataCellStyle="Comma"/>
    <tableColumn id="11" xr3:uid="{4E448F1B-2A59-4C93-A761-A3CEAFBAE039}" name="Dana Desa" dataDxfId="56" dataCellStyle="Comma"/>
    <tableColumn id="12" xr3:uid="{4DD6069E-D117-454A-A2BB-C599FA388538}" name="DBH PPh" dataDxfId="55" dataCellStyle="Comma"/>
    <tableColumn id="13" xr3:uid="{FBA90FB3-FDE0-42EB-912F-1F1CE965942C}" name="DBH PBB" dataDxfId="54" dataCellStyle="Comma"/>
    <tableColumn id="14" xr3:uid="{58D2B1A3-FFBC-4B96-BDF6-2447CE3C4580}" name="DBH SDA Migas" dataDxfId="53" dataCellStyle="Comma"/>
    <tableColumn id="15" xr3:uid="{03855E66-F410-4670-A4E6-50BAB104127F}" name="DBH SDA Minerba" dataDxfId="52" dataCellStyle="Comma"/>
    <tableColumn id="16" xr3:uid="{DD75722B-25D5-459D-9715-804D5820A693}" name="DBH SDA Kehutanan" dataDxfId="51" dataCellStyle="Comma"/>
    <tableColumn id="17" xr3:uid="{58107161-8310-4AC8-B806-0D2F19C3AD43}" name="DBH SDA Perikanan" dataDxfId="50" dataCellStyle="Comma"/>
    <tableColumn id="18" xr3:uid="{78C3DEF1-800B-473F-AD97-782DD97D3247}" name="DBH SDA Panas Bumi" dataDxfId="49" dataCellStyle="Comma"/>
    <tableColumn id="19" xr3:uid="{0145AF31-8700-4F11-B461-DC6C4746309E}" name="IPM (%)" dataDxfId="48" dataCellStyle="Comma"/>
    <tableColumn id="20" xr3:uid="{97F9D2FD-C3D6-463B-B07E-61930D0BAE58}" name="AHH (thn)" dataDxfId="47" dataCellStyle="Comma"/>
    <tableColumn id="21" xr3:uid="{42362E3F-38F8-4EB4-8410-F0A89BA14936}" name="HLS (thn)" dataDxfId="46" dataCellStyle="Comma"/>
    <tableColumn id="22" xr3:uid="{D7DFE82D-741B-4884-8A9A-356E164C073F}" name="RLS (thn)" dataDxfId="45" dataCellStyle="Comma"/>
    <tableColumn id="23" xr3:uid="{763F7910-C7AF-4044-ABB6-DC7195BEE933}" name="Pengeluaran per Kapita (Rp 000)" dataDxfId="44" dataCellStyle="Comma"/>
    <tableColumn id="24" xr3:uid="{E25B5614-607A-4332-8331-F9F658049372}" name="TPT (%)" dataDxfId="43" dataCellStyle="Comma"/>
    <tableColumn id="25" xr3:uid="{056FE4AD-4D82-47D5-A9EC-F61B1C34F9A6}" name="TPAK (%)" dataDxfId="42" dataCellStyle="Comma"/>
    <tableColumn id="26" xr3:uid="{72DECF6B-5901-410B-9147-04439EA0B611}" name="Jml. Pend. Miskin (juta jiwa)" dataDxfId="41" dataCellStyle="Comma"/>
    <tableColumn id="27" xr3:uid="{D9FFD548-476A-4646-87BF-E745717A1B08}" name="% Pend. Miskin" dataDxfId="40" dataCellStyle="Comma"/>
    <tableColumn id="28" xr3:uid="{C7B82E01-6183-4D1B-B3B8-5F0D3FCEC5C2}" name="APK PAUD" dataDxfId="39" dataCellStyle="Comma"/>
    <tableColumn id="29" xr3:uid="{8C9B9464-8D88-44FF-94F7-EB64D28AB039}" name="APK SD" dataDxfId="38" dataCellStyle="Comma"/>
    <tableColumn id="30" xr3:uid="{870BD326-6EA5-4564-942E-2CF3182F6521}" name="APK SMP" dataDxfId="37" dataCellStyle="Comma"/>
    <tableColumn id="31" xr3:uid="{5DAC6872-6B81-4CBA-B801-967F7E4F7CC5}" name="APK SMA" dataDxfId="36" dataCellStyle="Comma"/>
    <tableColumn id="32" xr3:uid="{54EF19A3-8E35-4CAC-8F53-C0EEE9E98075}" name="APM SD" dataDxfId="35" dataCellStyle="Comma"/>
    <tableColumn id="33" xr3:uid="{2E6F19AB-8DE8-4383-8E39-962C0C5F14B4}" name="APM SMP" dataDxfId="34" dataCellStyle="Comma"/>
    <tableColumn id="34" xr3:uid="{129F6540-1FE7-4CB6-ACD0-2D969F70DCF5}" name="APM SMA" dataDxfId="33" dataCellStyle="Comma"/>
    <tableColumn id="35" xr3:uid="{E6D2150C-B451-4545-BD09-41FDE5533D44}" name="DBH CHT" dataDxfId="32"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2.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7720-F2B9-48F6-8336-385FDC4F00DE}">
  <dimension ref="A1:C543"/>
  <sheetViews>
    <sheetView showGridLines="0" topLeftCell="A244" workbookViewId="0">
      <selection activeCell="B152" sqref="B152:B178"/>
    </sheetView>
  </sheetViews>
  <sheetFormatPr defaultRowHeight="15" x14ac:dyDescent="0.25"/>
  <cols>
    <col min="1" max="1" width="14.5703125" bestFit="1" customWidth="1"/>
    <col min="2" max="2" width="28" bestFit="1" customWidth="1"/>
    <col min="3" max="3" width="22.140625" bestFit="1" customWidth="1"/>
  </cols>
  <sheetData>
    <row r="1" spans="1:3" x14ac:dyDescent="0.25">
      <c r="A1" s="1" t="s">
        <v>0</v>
      </c>
      <c r="B1" s="1" t="s">
        <v>2</v>
      </c>
      <c r="C1" s="1" t="s">
        <v>1</v>
      </c>
    </row>
    <row r="2" spans="1:3" x14ac:dyDescent="0.25">
      <c r="A2" s="1"/>
      <c r="B2" s="1" t="s">
        <v>4</v>
      </c>
      <c r="C2" s="1" t="s">
        <v>3</v>
      </c>
    </row>
    <row r="3" spans="1:3" x14ac:dyDescent="0.25">
      <c r="A3" s="1" t="s">
        <v>5</v>
      </c>
      <c r="B3" s="1" t="s">
        <v>6</v>
      </c>
      <c r="C3" s="1" t="s">
        <v>3</v>
      </c>
    </row>
    <row r="4" spans="1:3" x14ac:dyDescent="0.25">
      <c r="A4" s="1" t="s">
        <v>5</v>
      </c>
      <c r="B4" s="1" t="s">
        <v>7</v>
      </c>
      <c r="C4" s="1" t="s">
        <v>3</v>
      </c>
    </row>
    <row r="5" spans="1:3" x14ac:dyDescent="0.25">
      <c r="A5" s="1" t="s">
        <v>5</v>
      </c>
      <c r="B5" s="1" t="s">
        <v>8</v>
      </c>
      <c r="C5" s="1" t="s">
        <v>3</v>
      </c>
    </row>
    <row r="6" spans="1:3" x14ac:dyDescent="0.25">
      <c r="A6" s="1" t="s">
        <v>5</v>
      </c>
      <c r="B6" s="1" t="s">
        <v>9</v>
      </c>
      <c r="C6" s="1" t="s">
        <v>3</v>
      </c>
    </row>
    <row r="7" spans="1:3" x14ac:dyDescent="0.25">
      <c r="A7" s="1" t="s">
        <v>10</v>
      </c>
      <c r="B7" s="1" t="s">
        <v>11</v>
      </c>
      <c r="C7" s="1" t="s">
        <v>3</v>
      </c>
    </row>
    <row r="8" spans="1:3" x14ac:dyDescent="0.25">
      <c r="A8" s="1" t="s">
        <v>5</v>
      </c>
      <c r="B8" s="1" t="s">
        <v>12</v>
      </c>
      <c r="C8" s="1" t="s">
        <v>3</v>
      </c>
    </row>
    <row r="9" spans="1:3" x14ac:dyDescent="0.25">
      <c r="A9" s="1" t="s">
        <v>10</v>
      </c>
      <c r="B9" s="1" t="s">
        <v>13</v>
      </c>
      <c r="C9" s="1" t="s">
        <v>3</v>
      </c>
    </row>
    <row r="10" spans="1:3" x14ac:dyDescent="0.25">
      <c r="A10" s="1" t="s">
        <v>10</v>
      </c>
      <c r="B10" s="1" t="s">
        <v>14</v>
      </c>
      <c r="C10" s="1" t="s">
        <v>3</v>
      </c>
    </row>
    <row r="11" spans="1:3" x14ac:dyDescent="0.25">
      <c r="A11" s="1" t="s">
        <v>10</v>
      </c>
      <c r="B11" s="1" t="s">
        <v>15</v>
      </c>
      <c r="C11" s="1" t="s">
        <v>3</v>
      </c>
    </row>
    <row r="12" spans="1:3" x14ac:dyDescent="0.25">
      <c r="A12" s="1" t="s">
        <v>5</v>
      </c>
      <c r="B12" s="1" t="s">
        <v>16</v>
      </c>
      <c r="C12" s="1" t="s">
        <v>3</v>
      </c>
    </row>
    <row r="13" spans="1:3" x14ac:dyDescent="0.25">
      <c r="A13" s="1" t="s">
        <v>5</v>
      </c>
      <c r="B13" s="1" t="s">
        <v>17</v>
      </c>
      <c r="C13" s="1" t="s">
        <v>3</v>
      </c>
    </row>
    <row r="14" spans="1:3" x14ac:dyDescent="0.25">
      <c r="A14" s="1" t="s">
        <v>5</v>
      </c>
      <c r="B14" s="1" t="s">
        <v>18</v>
      </c>
      <c r="C14" s="1" t="s">
        <v>3</v>
      </c>
    </row>
    <row r="15" spans="1:3" x14ac:dyDescent="0.25">
      <c r="A15" s="1" t="s">
        <v>5</v>
      </c>
      <c r="B15" s="1" t="s">
        <v>19</v>
      </c>
      <c r="C15" s="1" t="s">
        <v>3</v>
      </c>
    </row>
    <row r="16" spans="1:3" x14ac:dyDescent="0.25">
      <c r="A16" s="1" t="s">
        <v>10</v>
      </c>
      <c r="B16" s="1" t="s">
        <v>20</v>
      </c>
      <c r="C16" s="1" t="s">
        <v>3</v>
      </c>
    </row>
    <row r="17" spans="1:3" x14ac:dyDescent="0.25">
      <c r="A17" s="1" t="s">
        <v>10</v>
      </c>
      <c r="B17" s="1" t="s">
        <v>21</v>
      </c>
      <c r="C17" s="1" t="s">
        <v>3</v>
      </c>
    </row>
    <row r="18" spans="1:3" x14ac:dyDescent="0.25">
      <c r="A18" s="1" t="s">
        <v>5</v>
      </c>
      <c r="B18" s="1" t="s">
        <v>22</v>
      </c>
      <c r="C18" s="1" t="s">
        <v>3</v>
      </c>
    </row>
    <row r="19" spans="1:3" x14ac:dyDescent="0.25">
      <c r="A19" s="1" t="s">
        <v>5</v>
      </c>
      <c r="B19" s="1" t="s">
        <v>23</v>
      </c>
      <c r="C19" s="1" t="s">
        <v>3</v>
      </c>
    </row>
    <row r="20" spans="1:3" x14ac:dyDescent="0.25">
      <c r="A20" s="1" t="s">
        <v>5</v>
      </c>
      <c r="B20" s="1" t="s">
        <v>24</v>
      </c>
      <c r="C20" s="1" t="s">
        <v>3</v>
      </c>
    </row>
    <row r="21" spans="1:3" x14ac:dyDescent="0.25">
      <c r="A21" s="1" t="s">
        <v>5</v>
      </c>
      <c r="B21" s="1" t="s">
        <v>25</v>
      </c>
      <c r="C21" s="1" t="s">
        <v>3</v>
      </c>
    </row>
    <row r="22" spans="1:3" x14ac:dyDescent="0.25">
      <c r="A22" s="1" t="s">
        <v>10</v>
      </c>
      <c r="B22" s="1" t="s">
        <v>26</v>
      </c>
      <c r="C22" s="1" t="s">
        <v>3</v>
      </c>
    </row>
    <row r="23" spans="1:3" x14ac:dyDescent="0.25">
      <c r="A23" s="1" t="s">
        <v>10</v>
      </c>
      <c r="B23" s="1" t="s">
        <v>27</v>
      </c>
      <c r="C23" s="1" t="s">
        <v>3</v>
      </c>
    </row>
    <row r="24" spans="1:3" x14ac:dyDescent="0.25">
      <c r="A24" s="1" t="s">
        <v>5</v>
      </c>
      <c r="B24" s="1" t="s">
        <v>28</v>
      </c>
      <c r="C24" s="1" t="s">
        <v>3</v>
      </c>
    </row>
    <row r="25" spans="1:3" x14ac:dyDescent="0.25">
      <c r="A25" s="1" t="s">
        <v>5</v>
      </c>
      <c r="B25" s="1" t="s">
        <v>29</v>
      </c>
      <c r="C25" s="1" t="s">
        <v>3</v>
      </c>
    </row>
    <row r="26" spans="1:3" x14ac:dyDescent="0.25">
      <c r="A26" s="1"/>
      <c r="B26" s="1" t="s">
        <v>31</v>
      </c>
      <c r="C26" s="1" t="s">
        <v>30</v>
      </c>
    </row>
    <row r="27" spans="1:3" x14ac:dyDescent="0.25">
      <c r="A27" s="1" t="s">
        <v>32</v>
      </c>
      <c r="B27" s="1" t="s">
        <v>33</v>
      </c>
      <c r="C27" s="1" t="s">
        <v>30</v>
      </c>
    </row>
    <row r="28" spans="1:3" x14ac:dyDescent="0.25">
      <c r="A28" s="1" t="s">
        <v>32</v>
      </c>
      <c r="B28" s="1" t="s">
        <v>34</v>
      </c>
      <c r="C28" s="1" t="s">
        <v>30</v>
      </c>
    </row>
    <row r="29" spans="1:3" x14ac:dyDescent="0.25">
      <c r="A29" s="1" t="s">
        <v>35</v>
      </c>
      <c r="B29" s="1" t="s">
        <v>36</v>
      </c>
      <c r="C29" s="1" t="s">
        <v>30</v>
      </c>
    </row>
    <row r="30" spans="1:3" x14ac:dyDescent="0.25">
      <c r="A30" s="1" t="s">
        <v>32</v>
      </c>
      <c r="B30" s="1" t="s">
        <v>37</v>
      </c>
      <c r="C30" s="1" t="s">
        <v>30</v>
      </c>
    </row>
    <row r="31" spans="1:3" x14ac:dyDescent="0.25">
      <c r="A31" s="1" t="s">
        <v>38</v>
      </c>
      <c r="B31" s="1" t="s">
        <v>39</v>
      </c>
      <c r="C31" s="1" t="s">
        <v>30</v>
      </c>
    </row>
    <row r="32" spans="1:3" x14ac:dyDescent="0.25">
      <c r="A32" s="1" t="s">
        <v>32</v>
      </c>
      <c r="B32" s="1" t="s">
        <v>40</v>
      </c>
      <c r="C32" s="1" t="s">
        <v>30</v>
      </c>
    </row>
    <row r="33" spans="1:3" x14ac:dyDescent="0.25">
      <c r="A33" s="1" t="s">
        <v>38</v>
      </c>
      <c r="B33" s="1" t="s">
        <v>41</v>
      </c>
      <c r="C33" s="1" t="s">
        <v>30</v>
      </c>
    </row>
    <row r="34" spans="1:3" x14ac:dyDescent="0.25">
      <c r="A34" s="1" t="s">
        <v>38</v>
      </c>
      <c r="B34" s="1" t="s">
        <v>42</v>
      </c>
      <c r="C34" s="1" t="s">
        <v>30</v>
      </c>
    </row>
    <row r="35" spans="1:3" x14ac:dyDescent="0.25">
      <c r="A35" s="1" t="s">
        <v>32</v>
      </c>
      <c r="B35" s="1" t="s">
        <v>43</v>
      </c>
      <c r="C35" s="1" t="s">
        <v>30</v>
      </c>
    </row>
    <row r="36" spans="1:3" x14ac:dyDescent="0.25">
      <c r="A36" s="1" t="s">
        <v>38</v>
      </c>
      <c r="B36" s="1" t="s">
        <v>44</v>
      </c>
      <c r="C36" s="1" t="s">
        <v>30</v>
      </c>
    </row>
    <row r="37" spans="1:3" x14ac:dyDescent="0.25">
      <c r="A37" s="1" t="s">
        <v>38</v>
      </c>
      <c r="B37" s="1" t="s">
        <v>45</v>
      </c>
      <c r="C37" s="1" t="s">
        <v>30</v>
      </c>
    </row>
    <row r="38" spans="1:3" x14ac:dyDescent="0.25">
      <c r="A38" s="1" t="s">
        <v>38</v>
      </c>
      <c r="B38" s="1" t="s">
        <v>46</v>
      </c>
      <c r="C38" s="1" t="s">
        <v>30</v>
      </c>
    </row>
    <row r="39" spans="1:3" x14ac:dyDescent="0.25">
      <c r="A39" s="1" t="s">
        <v>38</v>
      </c>
      <c r="B39" s="1" t="s">
        <v>47</v>
      </c>
      <c r="C39" s="1" t="s">
        <v>30</v>
      </c>
    </row>
    <row r="40" spans="1:3" x14ac:dyDescent="0.25">
      <c r="A40" s="1" t="s">
        <v>32</v>
      </c>
      <c r="B40" s="1" t="s">
        <v>48</v>
      </c>
      <c r="C40" s="1" t="s">
        <v>30</v>
      </c>
    </row>
    <row r="41" spans="1:3" x14ac:dyDescent="0.25">
      <c r="A41" s="1" t="s">
        <v>35</v>
      </c>
      <c r="B41" s="1" t="s">
        <v>49</v>
      </c>
      <c r="C41" s="1" t="s">
        <v>30</v>
      </c>
    </row>
    <row r="42" spans="1:3" x14ac:dyDescent="0.25">
      <c r="A42" s="1" t="s">
        <v>32</v>
      </c>
      <c r="B42" s="1" t="s">
        <v>50</v>
      </c>
      <c r="C42" s="1" t="s">
        <v>30</v>
      </c>
    </row>
    <row r="43" spans="1:3" x14ac:dyDescent="0.25">
      <c r="A43" s="1" t="s">
        <v>38</v>
      </c>
      <c r="B43" s="1" t="s">
        <v>51</v>
      </c>
      <c r="C43" s="1" t="s">
        <v>30</v>
      </c>
    </row>
    <row r="44" spans="1:3" x14ac:dyDescent="0.25">
      <c r="A44" s="1" t="s">
        <v>32</v>
      </c>
      <c r="B44" s="1" t="s">
        <v>52</v>
      </c>
      <c r="C44" s="1" t="s">
        <v>30</v>
      </c>
    </row>
    <row r="45" spans="1:3" x14ac:dyDescent="0.25">
      <c r="A45" s="1" t="s">
        <v>35</v>
      </c>
      <c r="B45" s="1" t="s">
        <v>53</v>
      </c>
      <c r="C45" s="1" t="s">
        <v>30</v>
      </c>
    </row>
    <row r="46" spans="1:3" x14ac:dyDescent="0.25">
      <c r="A46" s="1" t="s">
        <v>38</v>
      </c>
      <c r="B46" s="1" t="s">
        <v>54</v>
      </c>
      <c r="C46" s="1" t="s">
        <v>30</v>
      </c>
    </row>
    <row r="47" spans="1:3" x14ac:dyDescent="0.25">
      <c r="A47" s="1" t="s">
        <v>32</v>
      </c>
      <c r="B47" s="1" t="s">
        <v>55</v>
      </c>
      <c r="C47" s="1" t="s">
        <v>30</v>
      </c>
    </row>
    <row r="48" spans="1:3" x14ac:dyDescent="0.25">
      <c r="A48" s="1" t="s">
        <v>38</v>
      </c>
      <c r="B48" s="1" t="s">
        <v>56</v>
      </c>
      <c r="C48" s="1" t="s">
        <v>30</v>
      </c>
    </row>
    <row r="49" spans="1:3" x14ac:dyDescent="0.25">
      <c r="A49" s="1" t="s">
        <v>38</v>
      </c>
      <c r="B49" s="1" t="s">
        <v>57</v>
      </c>
      <c r="C49" s="1" t="s">
        <v>30</v>
      </c>
    </row>
    <row r="50" spans="1:3" x14ac:dyDescent="0.25">
      <c r="A50" s="1" t="s">
        <v>35</v>
      </c>
      <c r="B50" s="1" t="s">
        <v>58</v>
      </c>
      <c r="C50" s="1" t="s">
        <v>30</v>
      </c>
    </row>
    <row r="51" spans="1:3" x14ac:dyDescent="0.25">
      <c r="A51" s="1" t="s">
        <v>38</v>
      </c>
      <c r="B51" s="1" t="s">
        <v>59</v>
      </c>
      <c r="C51" s="1" t="s">
        <v>30</v>
      </c>
    </row>
    <row r="52" spans="1:3" x14ac:dyDescent="0.25">
      <c r="A52" s="1" t="s">
        <v>32</v>
      </c>
      <c r="B52" s="1" t="s">
        <v>60</v>
      </c>
      <c r="C52" s="1" t="s">
        <v>30</v>
      </c>
    </row>
    <row r="53" spans="1:3" x14ac:dyDescent="0.25">
      <c r="A53" s="1" t="s">
        <v>38</v>
      </c>
      <c r="B53" s="1" t="s">
        <v>61</v>
      </c>
      <c r="C53" s="1" t="s">
        <v>30</v>
      </c>
    </row>
    <row r="54" spans="1:3" x14ac:dyDescent="0.25">
      <c r="A54" s="1" t="s">
        <v>38</v>
      </c>
      <c r="B54" s="1" t="s">
        <v>62</v>
      </c>
      <c r="C54" s="1" t="s">
        <v>30</v>
      </c>
    </row>
    <row r="55" spans="1:3" x14ac:dyDescent="0.25">
      <c r="A55" s="1" t="s">
        <v>38</v>
      </c>
      <c r="B55" s="1" t="s">
        <v>63</v>
      </c>
      <c r="C55" s="1" t="s">
        <v>30</v>
      </c>
    </row>
    <row r="56" spans="1:3" x14ac:dyDescent="0.25">
      <c r="A56" s="1" t="s">
        <v>38</v>
      </c>
      <c r="B56" s="1" t="s">
        <v>64</v>
      </c>
      <c r="C56" s="1" t="s">
        <v>30</v>
      </c>
    </row>
    <row r="57" spans="1:3" x14ac:dyDescent="0.25">
      <c r="A57" s="1" t="s">
        <v>38</v>
      </c>
      <c r="B57" s="1" t="s">
        <v>65</v>
      </c>
      <c r="C57" s="1" t="s">
        <v>30</v>
      </c>
    </row>
    <row r="58" spans="1:3" x14ac:dyDescent="0.25">
      <c r="A58" s="1" t="s">
        <v>38</v>
      </c>
      <c r="B58" s="1" t="s">
        <v>66</v>
      </c>
      <c r="C58" s="1" t="s">
        <v>30</v>
      </c>
    </row>
    <row r="59" spans="1:3" x14ac:dyDescent="0.25">
      <c r="A59" s="1" t="s">
        <v>38</v>
      </c>
      <c r="B59" s="1" t="s">
        <v>67</v>
      </c>
      <c r="C59" s="1" t="s">
        <v>30</v>
      </c>
    </row>
    <row r="60" spans="1:3" x14ac:dyDescent="0.25">
      <c r="A60" s="1"/>
      <c r="B60" s="1" t="s">
        <v>69</v>
      </c>
      <c r="C60" s="1" t="s">
        <v>68</v>
      </c>
    </row>
    <row r="61" spans="1:3" x14ac:dyDescent="0.25">
      <c r="A61" s="1" t="s">
        <v>70</v>
      </c>
      <c r="B61" s="1" t="s">
        <v>71</v>
      </c>
      <c r="C61" s="1" t="s">
        <v>68</v>
      </c>
    </row>
    <row r="62" spans="1:3" x14ac:dyDescent="0.25">
      <c r="A62" s="1" t="s">
        <v>70</v>
      </c>
      <c r="B62" s="1" t="s">
        <v>72</v>
      </c>
      <c r="C62" s="1" t="s">
        <v>68</v>
      </c>
    </row>
    <row r="63" spans="1:3" x14ac:dyDescent="0.25">
      <c r="A63" s="1" t="s">
        <v>73</v>
      </c>
      <c r="B63" s="1" t="s">
        <v>74</v>
      </c>
      <c r="C63" s="1" t="s">
        <v>68</v>
      </c>
    </row>
    <row r="64" spans="1:3" x14ac:dyDescent="0.25">
      <c r="A64" s="1" t="s">
        <v>70</v>
      </c>
      <c r="B64" s="1" t="s">
        <v>75</v>
      </c>
      <c r="C64" s="1" t="s">
        <v>68</v>
      </c>
    </row>
    <row r="65" spans="1:3" x14ac:dyDescent="0.25">
      <c r="A65" s="1" t="s">
        <v>70</v>
      </c>
      <c r="B65" s="1" t="s">
        <v>76</v>
      </c>
      <c r="C65" s="1" t="s">
        <v>68</v>
      </c>
    </row>
    <row r="66" spans="1:3" x14ac:dyDescent="0.25">
      <c r="A66" s="1" t="s">
        <v>73</v>
      </c>
      <c r="B66" s="1" t="s">
        <v>77</v>
      </c>
      <c r="C66" s="1" t="s">
        <v>68</v>
      </c>
    </row>
    <row r="67" spans="1:3" x14ac:dyDescent="0.25">
      <c r="A67" s="1" t="s">
        <v>73</v>
      </c>
      <c r="B67" s="1" t="s">
        <v>78</v>
      </c>
      <c r="C67" s="1" t="s">
        <v>68</v>
      </c>
    </row>
    <row r="68" spans="1:3" x14ac:dyDescent="0.25">
      <c r="A68" s="1" t="s">
        <v>73</v>
      </c>
      <c r="B68" s="1" t="s">
        <v>79</v>
      </c>
      <c r="C68" s="1" t="s">
        <v>68</v>
      </c>
    </row>
    <row r="69" spans="1:3" x14ac:dyDescent="0.25">
      <c r="A69" s="1" t="s">
        <v>73</v>
      </c>
      <c r="B69" s="1" t="s">
        <v>80</v>
      </c>
      <c r="C69" s="1" t="s">
        <v>68</v>
      </c>
    </row>
    <row r="70" spans="1:3" x14ac:dyDescent="0.25">
      <c r="A70" s="1" t="s">
        <v>70</v>
      </c>
      <c r="B70" s="1" t="s">
        <v>81</v>
      </c>
      <c r="C70" s="1" t="s">
        <v>68</v>
      </c>
    </row>
    <row r="71" spans="1:3" x14ac:dyDescent="0.25">
      <c r="A71" s="1" t="s">
        <v>73</v>
      </c>
      <c r="B71" s="1" t="s">
        <v>82</v>
      </c>
      <c r="C71" s="1" t="s">
        <v>68</v>
      </c>
    </row>
    <row r="72" spans="1:3" x14ac:dyDescent="0.25">
      <c r="A72" s="1" t="s">
        <v>73</v>
      </c>
      <c r="B72" s="1" t="s">
        <v>83</v>
      </c>
      <c r="C72" s="1" t="s">
        <v>68</v>
      </c>
    </row>
    <row r="73" spans="1:3" x14ac:dyDescent="0.25">
      <c r="A73" s="1" t="s">
        <v>70</v>
      </c>
      <c r="B73" s="1" t="s">
        <v>84</v>
      </c>
      <c r="C73" s="1" t="s">
        <v>68</v>
      </c>
    </row>
    <row r="74" spans="1:3" x14ac:dyDescent="0.25">
      <c r="A74" s="1" t="s">
        <v>73</v>
      </c>
      <c r="B74" s="1" t="s">
        <v>85</v>
      </c>
      <c r="C74" s="1" t="s">
        <v>68</v>
      </c>
    </row>
    <row r="75" spans="1:3" x14ac:dyDescent="0.25">
      <c r="A75" s="1" t="s">
        <v>73</v>
      </c>
      <c r="B75" s="1" t="s">
        <v>86</v>
      </c>
      <c r="C75" s="1" t="s">
        <v>68</v>
      </c>
    </row>
    <row r="76" spans="1:3" x14ac:dyDescent="0.25">
      <c r="A76" s="1" t="s">
        <v>70</v>
      </c>
      <c r="B76" s="1" t="s">
        <v>87</v>
      </c>
      <c r="C76" s="1" t="s">
        <v>68</v>
      </c>
    </row>
    <row r="77" spans="1:3" x14ac:dyDescent="0.25">
      <c r="A77" s="1" t="s">
        <v>70</v>
      </c>
      <c r="B77" s="1" t="s">
        <v>88</v>
      </c>
      <c r="C77" s="1" t="s">
        <v>68</v>
      </c>
    </row>
    <row r="78" spans="1:3" x14ac:dyDescent="0.25">
      <c r="A78" s="1" t="s">
        <v>73</v>
      </c>
      <c r="B78" s="1" t="s">
        <v>89</v>
      </c>
      <c r="C78" s="1" t="s">
        <v>68</v>
      </c>
    </row>
    <row r="79" spans="1:3" x14ac:dyDescent="0.25">
      <c r="A79" s="1" t="s">
        <v>73</v>
      </c>
      <c r="B79" s="1" t="s">
        <v>90</v>
      </c>
      <c r="C79" s="1" t="s">
        <v>68</v>
      </c>
    </row>
    <row r="80" spans="1:3" x14ac:dyDescent="0.25">
      <c r="A80" s="1"/>
      <c r="B80" s="1" t="s">
        <v>92</v>
      </c>
      <c r="C80" s="1" t="s">
        <v>91</v>
      </c>
    </row>
    <row r="81" spans="1:3" x14ac:dyDescent="0.25">
      <c r="A81" s="1" t="s">
        <v>93</v>
      </c>
      <c r="B81" s="1" t="s">
        <v>94</v>
      </c>
      <c r="C81" s="1" t="s">
        <v>91</v>
      </c>
    </row>
    <row r="82" spans="1:3" x14ac:dyDescent="0.25">
      <c r="A82" s="1" t="s">
        <v>95</v>
      </c>
      <c r="B82" s="1" t="s">
        <v>96</v>
      </c>
      <c r="C82" s="1" t="s">
        <v>91</v>
      </c>
    </row>
    <row r="83" spans="1:3" x14ac:dyDescent="0.25">
      <c r="A83" s="1" t="s">
        <v>95</v>
      </c>
      <c r="B83" s="1" t="s">
        <v>97</v>
      </c>
      <c r="C83" s="1" t="s">
        <v>91</v>
      </c>
    </row>
    <row r="84" spans="1:3" x14ac:dyDescent="0.25">
      <c r="A84" s="1" t="s">
        <v>95</v>
      </c>
      <c r="B84" s="1" t="s">
        <v>98</v>
      </c>
      <c r="C84" s="1" t="s">
        <v>91</v>
      </c>
    </row>
    <row r="85" spans="1:3" x14ac:dyDescent="0.25">
      <c r="A85" s="1" t="s">
        <v>95</v>
      </c>
      <c r="B85" s="1" t="s">
        <v>99</v>
      </c>
      <c r="C85" s="1" t="s">
        <v>91</v>
      </c>
    </row>
    <row r="86" spans="1:3" x14ac:dyDescent="0.25">
      <c r="A86" s="1" t="s">
        <v>95</v>
      </c>
      <c r="B86" s="1" t="s">
        <v>100</v>
      </c>
      <c r="C86" s="1" t="s">
        <v>91</v>
      </c>
    </row>
    <row r="87" spans="1:3" x14ac:dyDescent="0.25">
      <c r="A87" s="1" t="s">
        <v>93</v>
      </c>
      <c r="B87" s="1" t="s">
        <v>101</v>
      </c>
      <c r="C87" s="1" t="s">
        <v>91</v>
      </c>
    </row>
    <row r="88" spans="1:3" x14ac:dyDescent="0.25">
      <c r="A88" s="1" t="s">
        <v>93</v>
      </c>
      <c r="B88" s="1" t="s">
        <v>102</v>
      </c>
      <c r="C88" s="1" t="s">
        <v>91</v>
      </c>
    </row>
    <row r="89" spans="1:3" x14ac:dyDescent="0.25">
      <c r="A89" s="1" t="s">
        <v>93</v>
      </c>
      <c r="B89" s="1" t="s">
        <v>103</v>
      </c>
      <c r="C89" s="1" t="s">
        <v>91</v>
      </c>
    </row>
    <row r="90" spans="1:3" x14ac:dyDescent="0.25">
      <c r="A90" s="1" t="s">
        <v>93</v>
      </c>
      <c r="B90" s="1" t="s">
        <v>104</v>
      </c>
      <c r="C90" s="1" t="s">
        <v>91</v>
      </c>
    </row>
    <row r="91" spans="1:3" x14ac:dyDescent="0.25">
      <c r="A91" s="1" t="s">
        <v>93</v>
      </c>
      <c r="B91" s="1" t="s">
        <v>105</v>
      </c>
      <c r="C91" s="1" t="s">
        <v>91</v>
      </c>
    </row>
    <row r="92" spans="1:3" x14ac:dyDescent="0.25">
      <c r="A92" s="1" t="s">
        <v>93</v>
      </c>
      <c r="B92" s="1" t="s">
        <v>106</v>
      </c>
      <c r="C92" s="1" t="s">
        <v>91</v>
      </c>
    </row>
    <row r="93" spans="1:3" x14ac:dyDescent="0.25">
      <c r="A93" s="1"/>
      <c r="B93" s="1" t="s">
        <v>108</v>
      </c>
      <c r="C93" s="1" t="s">
        <v>107</v>
      </c>
    </row>
    <row r="94" spans="1:3" x14ac:dyDescent="0.25">
      <c r="A94" s="1" t="s">
        <v>109</v>
      </c>
      <c r="B94" s="1" t="s">
        <v>110</v>
      </c>
      <c r="C94" s="1" t="s">
        <v>107</v>
      </c>
    </row>
    <row r="95" spans="1:3" x14ac:dyDescent="0.25">
      <c r="A95" s="1" t="s">
        <v>109</v>
      </c>
      <c r="B95" s="1" t="s">
        <v>111</v>
      </c>
      <c r="C95" s="1" t="s">
        <v>107</v>
      </c>
    </row>
    <row r="96" spans="1:3" x14ac:dyDescent="0.25">
      <c r="A96" s="1" t="s">
        <v>109</v>
      </c>
      <c r="B96" s="1" t="s">
        <v>112</v>
      </c>
      <c r="C96" s="1" t="s">
        <v>107</v>
      </c>
    </row>
    <row r="97" spans="1:3" x14ac:dyDescent="0.25">
      <c r="A97" s="1" t="s">
        <v>109</v>
      </c>
      <c r="B97" s="1" t="s">
        <v>113</v>
      </c>
      <c r="C97" s="1" t="s">
        <v>107</v>
      </c>
    </row>
    <row r="98" spans="1:3" x14ac:dyDescent="0.25">
      <c r="A98" s="1" t="s">
        <v>109</v>
      </c>
      <c r="B98" s="1" t="s">
        <v>114</v>
      </c>
      <c r="C98" s="1" t="s">
        <v>107</v>
      </c>
    </row>
    <row r="99" spans="1:3" x14ac:dyDescent="0.25">
      <c r="A99" s="1" t="s">
        <v>109</v>
      </c>
      <c r="B99" s="1" t="s">
        <v>115</v>
      </c>
      <c r="C99" s="1" t="s">
        <v>107</v>
      </c>
    </row>
    <row r="100" spans="1:3" x14ac:dyDescent="0.25">
      <c r="A100" s="1" t="s">
        <v>109</v>
      </c>
      <c r="B100" s="1" t="s">
        <v>116</v>
      </c>
      <c r="C100" s="1" t="s">
        <v>107</v>
      </c>
    </row>
    <row r="101" spans="1:3" x14ac:dyDescent="0.25">
      <c r="A101" s="1" t="s">
        <v>109</v>
      </c>
      <c r="B101" s="1" t="s">
        <v>117</v>
      </c>
      <c r="C101" s="1" t="s">
        <v>107</v>
      </c>
    </row>
    <row r="102" spans="1:3" x14ac:dyDescent="0.25">
      <c r="A102" s="1" t="s">
        <v>109</v>
      </c>
      <c r="B102" s="1" t="s">
        <v>118</v>
      </c>
      <c r="C102" s="1" t="s">
        <v>107</v>
      </c>
    </row>
    <row r="103" spans="1:3" x14ac:dyDescent="0.25">
      <c r="A103" s="1" t="s">
        <v>109</v>
      </c>
      <c r="B103" s="1" t="s">
        <v>119</v>
      </c>
      <c r="C103" s="1" t="s">
        <v>107</v>
      </c>
    </row>
    <row r="104" spans="1:3" x14ac:dyDescent="0.25">
      <c r="A104" s="1" t="s">
        <v>109</v>
      </c>
      <c r="B104" s="1" t="s">
        <v>120</v>
      </c>
      <c r="C104" s="1" t="s">
        <v>107</v>
      </c>
    </row>
    <row r="105" spans="1:3" x14ac:dyDescent="0.25">
      <c r="A105" s="1"/>
      <c r="B105" s="1" t="s">
        <v>122</v>
      </c>
      <c r="C105" s="1" t="s">
        <v>121</v>
      </c>
    </row>
    <row r="106" spans="1:3" x14ac:dyDescent="0.25">
      <c r="A106" s="1" t="s">
        <v>123</v>
      </c>
      <c r="B106" s="1" t="s">
        <v>124</v>
      </c>
      <c r="C106" s="1" t="s">
        <v>121</v>
      </c>
    </row>
    <row r="107" spans="1:3" x14ac:dyDescent="0.25">
      <c r="A107" s="1" t="s">
        <v>125</v>
      </c>
      <c r="B107" s="1" t="s">
        <v>126</v>
      </c>
      <c r="C107" s="1" t="s">
        <v>121</v>
      </c>
    </row>
    <row r="108" spans="1:3" x14ac:dyDescent="0.25">
      <c r="A108" s="1" t="s">
        <v>125</v>
      </c>
      <c r="B108" s="1" t="s">
        <v>127</v>
      </c>
      <c r="C108" s="1" t="s">
        <v>121</v>
      </c>
    </row>
    <row r="109" spans="1:3" x14ac:dyDescent="0.25">
      <c r="A109" s="1" t="s">
        <v>123</v>
      </c>
      <c r="B109" s="1" t="s">
        <v>128</v>
      </c>
      <c r="C109" s="1" t="s">
        <v>121</v>
      </c>
    </row>
    <row r="110" spans="1:3" x14ac:dyDescent="0.25">
      <c r="A110" s="1" t="s">
        <v>123</v>
      </c>
      <c r="B110" s="1" t="s">
        <v>129</v>
      </c>
      <c r="C110" s="1" t="s">
        <v>121</v>
      </c>
    </row>
    <row r="111" spans="1:3" x14ac:dyDescent="0.25">
      <c r="A111" s="1" t="s">
        <v>123</v>
      </c>
      <c r="B111" s="1" t="s">
        <v>130</v>
      </c>
      <c r="C111" s="1" t="s">
        <v>121</v>
      </c>
    </row>
    <row r="112" spans="1:3" x14ac:dyDescent="0.25">
      <c r="A112" s="1" t="s">
        <v>125</v>
      </c>
      <c r="B112" s="1" t="s">
        <v>131</v>
      </c>
      <c r="C112" s="1" t="s">
        <v>121</v>
      </c>
    </row>
    <row r="113" spans="1:3" x14ac:dyDescent="0.25">
      <c r="A113" s="1" t="s">
        <v>123</v>
      </c>
      <c r="B113" s="1" t="s">
        <v>132</v>
      </c>
      <c r="C113" s="1" t="s">
        <v>121</v>
      </c>
    </row>
    <row r="114" spans="1:3" x14ac:dyDescent="0.25">
      <c r="A114" s="1" t="s">
        <v>123</v>
      </c>
      <c r="B114" s="1" t="s">
        <v>133</v>
      </c>
      <c r="C114" s="1" t="s">
        <v>121</v>
      </c>
    </row>
    <row r="115" spans="1:3" x14ac:dyDescent="0.25">
      <c r="A115" s="1" t="s">
        <v>125</v>
      </c>
      <c r="B115" s="1" t="s">
        <v>134</v>
      </c>
      <c r="C115" s="1" t="s">
        <v>121</v>
      </c>
    </row>
    <row r="116" spans="1:3" x14ac:dyDescent="0.25">
      <c r="A116" s="1" t="s">
        <v>125</v>
      </c>
      <c r="B116" s="1" t="s">
        <v>135</v>
      </c>
      <c r="C116" s="1" t="s">
        <v>121</v>
      </c>
    </row>
    <row r="117" spans="1:3" x14ac:dyDescent="0.25">
      <c r="A117" s="1" t="s">
        <v>123</v>
      </c>
      <c r="B117" s="1" t="s">
        <v>136</v>
      </c>
      <c r="C117" s="1" t="s">
        <v>121</v>
      </c>
    </row>
    <row r="118" spans="1:3" x14ac:dyDescent="0.25">
      <c r="A118" s="1" t="s">
        <v>123</v>
      </c>
      <c r="B118" s="1" t="s">
        <v>137</v>
      </c>
      <c r="C118" s="1" t="s">
        <v>121</v>
      </c>
    </row>
    <row r="119" spans="1:3" x14ac:dyDescent="0.25">
      <c r="A119" s="1" t="s">
        <v>123</v>
      </c>
      <c r="B119" s="1" t="s">
        <v>138</v>
      </c>
      <c r="C119" s="1" t="s">
        <v>121</v>
      </c>
    </row>
    <row r="120" spans="1:3" x14ac:dyDescent="0.25">
      <c r="A120" s="1" t="s">
        <v>123</v>
      </c>
      <c r="B120" s="1" t="s">
        <v>139</v>
      </c>
      <c r="C120" s="1" t="s">
        <v>121</v>
      </c>
    </row>
    <row r="121" spans="1:3" x14ac:dyDescent="0.25">
      <c r="A121" s="1" t="s">
        <v>123</v>
      </c>
      <c r="B121" s="1" t="s">
        <v>140</v>
      </c>
      <c r="C121" s="1" t="s">
        <v>121</v>
      </c>
    </row>
    <row r="122" spans="1:3" x14ac:dyDescent="0.25">
      <c r="A122" s="1" t="s">
        <v>125</v>
      </c>
      <c r="B122" s="1" t="s">
        <v>141</v>
      </c>
      <c r="C122" s="1" t="s">
        <v>121</v>
      </c>
    </row>
    <row r="123" spans="1:3" x14ac:dyDescent="0.25">
      <c r="A123" s="1"/>
      <c r="B123" s="1" t="s">
        <v>143</v>
      </c>
      <c r="C123" s="1" t="s">
        <v>142</v>
      </c>
    </row>
    <row r="124" spans="1:3" x14ac:dyDescent="0.25">
      <c r="A124" s="1" t="s">
        <v>144</v>
      </c>
      <c r="B124" s="1" t="s">
        <v>145</v>
      </c>
      <c r="C124" s="1" t="s">
        <v>142</v>
      </c>
    </row>
    <row r="125" spans="1:3" x14ac:dyDescent="0.25">
      <c r="A125" s="1" t="s">
        <v>144</v>
      </c>
      <c r="B125" s="1" t="s">
        <v>146</v>
      </c>
      <c r="C125" s="1" t="s">
        <v>142</v>
      </c>
    </row>
    <row r="126" spans="1:3" x14ac:dyDescent="0.25">
      <c r="A126" s="1" t="s">
        <v>144</v>
      </c>
      <c r="B126" s="1" t="s">
        <v>147</v>
      </c>
      <c r="C126" s="1" t="s">
        <v>142</v>
      </c>
    </row>
    <row r="127" spans="1:3" x14ac:dyDescent="0.25">
      <c r="A127" s="1" t="s">
        <v>144</v>
      </c>
      <c r="B127" s="1" t="s">
        <v>148</v>
      </c>
      <c r="C127" s="1" t="s">
        <v>142</v>
      </c>
    </row>
    <row r="128" spans="1:3" x14ac:dyDescent="0.25">
      <c r="A128" s="1" t="s">
        <v>144</v>
      </c>
      <c r="B128" s="1" t="s">
        <v>149</v>
      </c>
      <c r="C128" s="1" t="s">
        <v>142</v>
      </c>
    </row>
    <row r="129" spans="1:3" x14ac:dyDescent="0.25">
      <c r="A129" s="1" t="s">
        <v>144</v>
      </c>
      <c r="B129" s="1" t="s">
        <v>150</v>
      </c>
      <c r="C129" s="1" t="s">
        <v>142</v>
      </c>
    </row>
    <row r="130" spans="1:3" x14ac:dyDescent="0.25">
      <c r="A130" s="1" t="s">
        <v>144</v>
      </c>
      <c r="B130" s="1" t="s">
        <v>151</v>
      </c>
      <c r="C130" s="1" t="s">
        <v>142</v>
      </c>
    </row>
    <row r="131" spans="1:3" x14ac:dyDescent="0.25">
      <c r="A131" s="1" t="s">
        <v>144</v>
      </c>
      <c r="B131" s="1" t="s">
        <v>152</v>
      </c>
      <c r="C131" s="1" t="s">
        <v>142</v>
      </c>
    </row>
    <row r="132" spans="1:3" x14ac:dyDescent="0.25">
      <c r="A132" s="1" t="s">
        <v>144</v>
      </c>
      <c r="B132" s="1" t="s">
        <v>153</v>
      </c>
      <c r="C132" s="1" t="s">
        <v>142</v>
      </c>
    </row>
    <row r="133" spans="1:3" x14ac:dyDescent="0.25">
      <c r="A133" s="1" t="s">
        <v>144</v>
      </c>
      <c r="B133" s="1" t="s">
        <v>154</v>
      </c>
      <c r="C133" s="1" t="s">
        <v>142</v>
      </c>
    </row>
    <row r="134" spans="1:3" x14ac:dyDescent="0.25">
      <c r="A134" s="1"/>
      <c r="B134" s="1" t="s">
        <v>156</v>
      </c>
      <c r="C134" s="1" t="s">
        <v>155</v>
      </c>
    </row>
    <row r="135" spans="1:3" x14ac:dyDescent="0.25">
      <c r="A135" s="1" t="s">
        <v>157</v>
      </c>
      <c r="B135" s="1" t="s">
        <v>158</v>
      </c>
      <c r="C135" s="1" t="s">
        <v>155</v>
      </c>
    </row>
    <row r="136" spans="1:3" x14ac:dyDescent="0.25">
      <c r="A136" s="1" t="s">
        <v>157</v>
      </c>
      <c r="B136" s="1" t="s">
        <v>159</v>
      </c>
      <c r="C136" s="1" t="s">
        <v>155</v>
      </c>
    </row>
    <row r="137" spans="1:3" x14ac:dyDescent="0.25">
      <c r="A137" s="1" t="s">
        <v>160</v>
      </c>
      <c r="B137" s="1" t="s">
        <v>161</v>
      </c>
      <c r="C137" s="1" t="s">
        <v>155</v>
      </c>
    </row>
    <row r="138" spans="1:3" x14ac:dyDescent="0.25">
      <c r="A138" s="1" t="s">
        <v>160</v>
      </c>
      <c r="B138" s="1" t="s">
        <v>162</v>
      </c>
      <c r="C138" s="1" t="s">
        <v>155</v>
      </c>
    </row>
    <row r="139" spans="1:3" x14ac:dyDescent="0.25">
      <c r="A139" s="1" t="s">
        <v>160</v>
      </c>
      <c r="B139" s="1" t="s">
        <v>163</v>
      </c>
      <c r="C139" s="1" t="s">
        <v>155</v>
      </c>
    </row>
    <row r="140" spans="1:3" x14ac:dyDescent="0.25">
      <c r="A140" s="1" t="s">
        <v>157</v>
      </c>
      <c r="B140" s="1" t="s">
        <v>164</v>
      </c>
      <c r="C140" s="1" t="s">
        <v>155</v>
      </c>
    </row>
    <row r="141" spans="1:3" x14ac:dyDescent="0.25">
      <c r="A141" s="1" t="s">
        <v>160</v>
      </c>
      <c r="B141" s="1" t="s">
        <v>165</v>
      </c>
      <c r="C141" s="1" t="s">
        <v>155</v>
      </c>
    </row>
    <row r="142" spans="1:3" x14ac:dyDescent="0.25">
      <c r="A142" s="1" t="s">
        <v>160</v>
      </c>
      <c r="B142" s="1" t="s">
        <v>166</v>
      </c>
      <c r="C142" s="1" t="s">
        <v>155</v>
      </c>
    </row>
    <row r="143" spans="1:3" x14ac:dyDescent="0.25">
      <c r="A143" s="1" t="s">
        <v>157</v>
      </c>
      <c r="B143" s="1" t="s">
        <v>167</v>
      </c>
      <c r="C143" s="1" t="s">
        <v>155</v>
      </c>
    </row>
    <row r="144" spans="1:3" x14ac:dyDescent="0.25">
      <c r="A144" s="1" t="s">
        <v>157</v>
      </c>
      <c r="B144" s="1" t="s">
        <v>168</v>
      </c>
      <c r="C144" s="1" t="s">
        <v>155</v>
      </c>
    </row>
    <row r="145" spans="1:3" x14ac:dyDescent="0.25">
      <c r="A145" s="1" t="s">
        <v>157</v>
      </c>
      <c r="B145" s="1" t="s">
        <v>169</v>
      </c>
      <c r="C145" s="1" t="s">
        <v>155</v>
      </c>
    </row>
    <row r="146" spans="1:3" x14ac:dyDescent="0.25">
      <c r="A146" s="1" t="s">
        <v>157</v>
      </c>
      <c r="B146" s="1" t="s">
        <v>170</v>
      </c>
      <c r="C146" s="1" t="s">
        <v>155</v>
      </c>
    </row>
    <row r="147" spans="1:3" x14ac:dyDescent="0.25">
      <c r="A147" s="1" t="s">
        <v>160</v>
      </c>
      <c r="B147" s="1" t="s">
        <v>171</v>
      </c>
      <c r="C147" s="1" t="s">
        <v>155</v>
      </c>
    </row>
    <row r="148" spans="1:3" x14ac:dyDescent="0.25">
      <c r="A148" s="1" t="s">
        <v>160</v>
      </c>
      <c r="B148" s="1" t="s">
        <v>172</v>
      </c>
      <c r="C148" s="1" t="s">
        <v>155</v>
      </c>
    </row>
    <row r="149" spans="1:3" x14ac:dyDescent="0.25">
      <c r="A149" s="1" t="s">
        <v>157</v>
      </c>
      <c r="B149" s="1" t="s">
        <v>173</v>
      </c>
      <c r="C149" s="1" t="s">
        <v>155</v>
      </c>
    </row>
    <row r="150" spans="1:3" x14ac:dyDescent="0.25">
      <c r="A150" s="1" t="s">
        <v>174</v>
      </c>
      <c r="B150" s="1" t="s">
        <v>176</v>
      </c>
      <c r="C150" s="1" t="s">
        <v>175</v>
      </c>
    </row>
    <row r="151" spans="1:3" x14ac:dyDescent="0.25">
      <c r="A151" s="1"/>
      <c r="B151" s="1" t="s">
        <v>178</v>
      </c>
      <c r="C151" s="1" t="s">
        <v>177</v>
      </c>
    </row>
    <row r="152" spans="1:3" x14ac:dyDescent="0.25">
      <c r="A152" s="1" t="s">
        <v>179</v>
      </c>
      <c r="B152" s="1" t="s">
        <v>180</v>
      </c>
      <c r="C152" s="1" t="s">
        <v>177</v>
      </c>
    </row>
    <row r="153" spans="1:3" x14ac:dyDescent="0.25">
      <c r="A153" s="1" t="s">
        <v>181</v>
      </c>
      <c r="B153" s="1" t="s">
        <v>182</v>
      </c>
      <c r="C153" s="1" t="s">
        <v>177</v>
      </c>
    </row>
    <row r="154" spans="1:3" x14ac:dyDescent="0.25">
      <c r="A154" s="1" t="s">
        <v>183</v>
      </c>
      <c r="B154" s="1" t="s">
        <v>184</v>
      </c>
      <c r="C154" s="1" t="s">
        <v>177</v>
      </c>
    </row>
    <row r="155" spans="1:3" x14ac:dyDescent="0.25">
      <c r="A155" s="1" t="s">
        <v>185</v>
      </c>
      <c r="B155" s="1" t="s">
        <v>186</v>
      </c>
      <c r="C155" s="1" t="s">
        <v>177</v>
      </c>
    </row>
    <row r="156" spans="1:3" x14ac:dyDescent="0.25">
      <c r="A156" s="1" t="s">
        <v>187</v>
      </c>
      <c r="B156" s="1" t="s">
        <v>188</v>
      </c>
      <c r="C156" s="1" t="s">
        <v>177</v>
      </c>
    </row>
    <row r="157" spans="1:3" x14ac:dyDescent="0.25">
      <c r="A157" s="1" t="s">
        <v>189</v>
      </c>
      <c r="B157" s="1" t="s">
        <v>190</v>
      </c>
      <c r="C157" s="1" t="s">
        <v>177</v>
      </c>
    </row>
    <row r="158" spans="1:3" x14ac:dyDescent="0.25">
      <c r="A158" s="1" t="s">
        <v>191</v>
      </c>
      <c r="B158" s="1" t="s">
        <v>192</v>
      </c>
      <c r="C158" s="1" t="s">
        <v>177</v>
      </c>
    </row>
    <row r="159" spans="1:3" x14ac:dyDescent="0.25">
      <c r="A159" s="1" t="s">
        <v>189</v>
      </c>
      <c r="B159" s="1" t="s">
        <v>193</v>
      </c>
      <c r="C159" s="1" t="s">
        <v>177</v>
      </c>
    </row>
    <row r="160" spans="1:3" x14ac:dyDescent="0.25">
      <c r="A160" s="1" t="s">
        <v>181</v>
      </c>
      <c r="B160" s="1" t="s">
        <v>194</v>
      </c>
      <c r="C160" s="1" t="s">
        <v>177</v>
      </c>
    </row>
    <row r="161" spans="1:3" x14ac:dyDescent="0.25">
      <c r="A161" s="1" t="s">
        <v>185</v>
      </c>
      <c r="B161" s="1" t="s">
        <v>195</v>
      </c>
      <c r="C161" s="1" t="s">
        <v>177</v>
      </c>
    </row>
    <row r="162" spans="1:3" x14ac:dyDescent="0.25">
      <c r="A162" s="1" t="s">
        <v>196</v>
      </c>
      <c r="B162" s="1" t="s">
        <v>197</v>
      </c>
      <c r="C162" s="1" t="s">
        <v>177</v>
      </c>
    </row>
    <row r="163" spans="1:3" x14ac:dyDescent="0.25">
      <c r="A163" s="1" t="s">
        <v>181</v>
      </c>
      <c r="B163" s="1" t="s">
        <v>198</v>
      </c>
      <c r="C163" s="1" t="s">
        <v>177</v>
      </c>
    </row>
    <row r="164" spans="1:3" x14ac:dyDescent="0.25">
      <c r="A164" s="1" t="s">
        <v>196</v>
      </c>
      <c r="B164" s="1" t="s">
        <v>199</v>
      </c>
      <c r="C164" s="1" t="s">
        <v>177</v>
      </c>
    </row>
    <row r="165" spans="1:3" x14ac:dyDescent="0.25">
      <c r="A165" s="1" t="s">
        <v>200</v>
      </c>
      <c r="B165" s="1" t="s">
        <v>201</v>
      </c>
      <c r="C165" s="1" t="s">
        <v>177</v>
      </c>
    </row>
    <row r="166" spans="1:3" x14ac:dyDescent="0.25">
      <c r="A166" s="1" t="s">
        <v>196</v>
      </c>
      <c r="B166" s="1" t="s">
        <v>202</v>
      </c>
      <c r="C166" s="1" t="s">
        <v>177</v>
      </c>
    </row>
    <row r="167" spans="1:3" x14ac:dyDescent="0.25">
      <c r="A167" s="1" t="s">
        <v>191</v>
      </c>
      <c r="B167" s="1" t="s">
        <v>203</v>
      </c>
      <c r="C167" s="1" t="s">
        <v>177</v>
      </c>
    </row>
    <row r="168" spans="1:3" x14ac:dyDescent="0.25">
      <c r="A168" s="1" t="s">
        <v>204</v>
      </c>
      <c r="B168" s="1" t="s">
        <v>205</v>
      </c>
      <c r="C168" s="1" t="s">
        <v>177</v>
      </c>
    </row>
    <row r="169" spans="1:3" x14ac:dyDescent="0.25">
      <c r="A169" s="1" t="s">
        <v>206</v>
      </c>
      <c r="B169" s="1" t="s">
        <v>207</v>
      </c>
      <c r="C169" s="1" t="s">
        <v>177</v>
      </c>
    </row>
    <row r="170" spans="1:3" x14ac:dyDescent="0.25">
      <c r="A170" s="1" t="s">
        <v>187</v>
      </c>
      <c r="B170" s="1" t="s">
        <v>208</v>
      </c>
      <c r="C170" s="1" t="s">
        <v>177</v>
      </c>
    </row>
    <row r="171" spans="1:3" x14ac:dyDescent="0.25">
      <c r="A171" s="1" t="s">
        <v>189</v>
      </c>
      <c r="B171" s="1" t="s">
        <v>209</v>
      </c>
      <c r="C171" s="1" t="s">
        <v>177</v>
      </c>
    </row>
    <row r="172" spans="1:3" x14ac:dyDescent="0.25">
      <c r="A172" s="1" t="s">
        <v>206</v>
      </c>
      <c r="B172" s="1" t="s">
        <v>210</v>
      </c>
      <c r="C172" s="1" t="s">
        <v>177</v>
      </c>
    </row>
    <row r="173" spans="1:3" x14ac:dyDescent="0.25">
      <c r="A173" s="1" t="s">
        <v>200</v>
      </c>
      <c r="B173" s="1" t="s">
        <v>211</v>
      </c>
      <c r="C173" s="1" t="s">
        <v>177</v>
      </c>
    </row>
    <row r="174" spans="1:3" x14ac:dyDescent="0.25">
      <c r="A174" s="1" t="s">
        <v>191</v>
      </c>
      <c r="B174" s="1" t="s">
        <v>212</v>
      </c>
      <c r="C174" s="1" t="s">
        <v>177</v>
      </c>
    </row>
    <row r="175" spans="1:3" x14ac:dyDescent="0.25">
      <c r="A175" s="1" t="s">
        <v>204</v>
      </c>
      <c r="B175" s="1" t="s">
        <v>213</v>
      </c>
      <c r="C175" s="1" t="s">
        <v>177</v>
      </c>
    </row>
    <row r="176" spans="1:3" x14ac:dyDescent="0.25">
      <c r="A176" s="1" t="s">
        <v>185</v>
      </c>
      <c r="B176" s="1" t="s">
        <v>214</v>
      </c>
      <c r="C176" s="1" t="s">
        <v>177</v>
      </c>
    </row>
    <row r="177" spans="1:3" x14ac:dyDescent="0.25">
      <c r="A177" s="1" t="s">
        <v>179</v>
      </c>
      <c r="B177" s="1" t="s">
        <v>215</v>
      </c>
      <c r="C177" s="1" t="s">
        <v>177</v>
      </c>
    </row>
    <row r="178" spans="1:3" x14ac:dyDescent="0.25">
      <c r="A178" s="1" t="s">
        <v>185</v>
      </c>
      <c r="B178" s="1" t="s">
        <v>216</v>
      </c>
      <c r="C178" s="1" t="s">
        <v>177</v>
      </c>
    </row>
    <row r="179" spans="1:3" x14ac:dyDescent="0.25">
      <c r="A179" s="1"/>
      <c r="B179" s="1" t="s">
        <v>218</v>
      </c>
      <c r="C179" s="1" t="s">
        <v>217</v>
      </c>
    </row>
    <row r="180" spans="1:3" x14ac:dyDescent="0.25">
      <c r="A180" s="1" t="s">
        <v>219</v>
      </c>
      <c r="B180" s="1" t="s">
        <v>220</v>
      </c>
      <c r="C180" s="1" t="s">
        <v>217</v>
      </c>
    </row>
    <row r="181" spans="1:3" x14ac:dyDescent="0.25">
      <c r="A181" s="1" t="s">
        <v>221</v>
      </c>
      <c r="B181" s="1" t="s">
        <v>222</v>
      </c>
      <c r="C181" s="1" t="s">
        <v>217</v>
      </c>
    </row>
    <row r="182" spans="1:3" x14ac:dyDescent="0.25">
      <c r="A182" s="1" t="s">
        <v>223</v>
      </c>
      <c r="B182" s="1" t="s">
        <v>224</v>
      </c>
      <c r="C182" s="1" t="s">
        <v>217</v>
      </c>
    </row>
    <row r="183" spans="1:3" x14ac:dyDescent="0.25">
      <c r="A183" s="1" t="s">
        <v>225</v>
      </c>
      <c r="B183" s="1" t="s">
        <v>226</v>
      </c>
      <c r="C183" s="1" t="s">
        <v>217</v>
      </c>
    </row>
    <row r="184" spans="1:3" x14ac:dyDescent="0.25">
      <c r="A184" s="1" t="s">
        <v>227</v>
      </c>
      <c r="B184" s="1" t="s">
        <v>228</v>
      </c>
      <c r="C184" s="1" t="s">
        <v>217</v>
      </c>
    </row>
    <row r="185" spans="1:3" x14ac:dyDescent="0.25">
      <c r="A185" s="1" t="s">
        <v>229</v>
      </c>
      <c r="B185" s="1" t="s">
        <v>230</v>
      </c>
      <c r="C185" s="1" t="s">
        <v>217</v>
      </c>
    </row>
    <row r="186" spans="1:3" x14ac:dyDescent="0.25">
      <c r="A186" s="1" t="s">
        <v>221</v>
      </c>
      <c r="B186" s="1" t="s">
        <v>231</v>
      </c>
      <c r="C186" s="1" t="s">
        <v>217</v>
      </c>
    </row>
    <row r="187" spans="1:3" x14ac:dyDescent="0.25">
      <c r="A187" s="1" t="s">
        <v>232</v>
      </c>
      <c r="B187" s="1" t="s">
        <v>233</v>
      </c>
      <c r="C187" s="1" t="s">
        <v>217</v>
      </c>
    </row>
    <row r="188" spans="1:3" x14ac:dyDescent="0.25">
      <c r="A188" s="1" t="s">
        <v>225</v>
      </c>
      <c r="B188" s="1" t="s">
        <v>234</v>
      </c>
      <c r="C188" s="1" t="s">
        <v>217</v>
      </c>
    </row>
    <row r="189" spans="1:3" x14ac:dyDescent="0.25">
      <c r="A189" s="1" t="s">
        <v>232</v>
      </c>
      <c r="B189" s="1" t="s">
        <v>235</v>
      </c>
      <c r="C189" s="1" t="s">
        <v>217</v>
      </c>
    </row>
    <row r="190" spans="1:3" x14ac:dyDescent="0.25">
      <c r="A190" s="1" t="s">
        <v>236</v>
      </c>
      <c r="B190" s="1" t="s">
        <v>237</v>
      </c>
      <c r="C190" s="1" t="s">
        <v>217</v>
      </c>
    </row>
    <row r="191" spans="1:3" x14ac:dyDescent="0.25">
      <c r="A191" s="1" t="s">
        <v>219</v>
      </c>
      <c r="B191" s="1" t="s">
        <v>238</v>
      </c>
      <c r="C191" s="1" t="s">
        <v>217</v>
      </c>
    </row>
    <row r="192" spans="1:3" x14ac:dyDescent="0.25">
      <c r="A192" s="1" t="s">
        <v>239</v>
      </c>
      <c r="B192" s="1" t="s">
        <v>240</v>
      </c>
      <c r="C192" s="1" t="s">
        <v>217</v>
      </c>
    </row>
    <row r="193" spans="1:3" x14ac:dyDescent="0.25">
      <c r="A193" s="1" t="s">
        <v>227</v>
      </c>
      <c r="B193" s="1" t="s">
        <v>241</v>
      </c>
      <c r="C193" s="1" t="s">
        <v>217</v>
      </c>
    </row>
    <row r="194" spans="1:3" x14ac:dyDescent="0.25">
      <c r="A194" s="1" t="s">
        <v>232</v>
      </c>
      <c r="B194" s="1" t="s">
        <v>242</v>
      </c>
      <c r="C194" s="1" t="s">
        <v>217</v>
      </c>
    </row>
    <row r="195" spans="1:3" x14ac:dyDescent="0.25">
      <c r="A195" s="1" t="s">
        <v>243</v>
      </c>
      <c r="B195" s="1" t="s">
        <v>244</v>
      </c>
      <c r="C195" s="1" t="s">
        <v>217</v>
      </c>
    </row>
    <row r="196" spans="1:3" x14ac:dyDescent="0.25">
      <c r="A196" s="1" t="s">
        <v>225</v>
      </c>
      <c r="B196" s="1" t="s">
        <v>245</v>
      </c>
      <c r="C196" s="1" t="s">
        <v>217</v>
      </c>
    </row>
    <row r="197" spans="1:3" x14ac:dyDescent="0.25">
      <c r="A197" s="1" t="s">
        <v>223</v>
      </c>
      <c r="B197" s="1" t="s">
        <v>246</v>
      </c>
      <c r="C197" s="1" t="s">
        <v>217</v>
      </c>
    </row>
    <row r="198" spans="1:3" x14ac:dyDescent="0.25">
      <c r="A198" s="1" t="s">
        <v>223</v>
      </c>
      <c r="B198" s="1" t="s">
        <v>247</v>
      </c>
      <c r="C198" s="1" t="s">
        <v>217</v>
      </c>
    </row>
    <row r="199" spans="1:3" x14ac:dyDescent="0.25">
      <c r="A199" s="1" t="s">
        <v>219</v>
      </c>
      <c r="B199" s="1" t="s">
        <v>248</v>
      </c>
      <c r="C199" s="1" t="s">
        <v>217</v>
      </c>
    </row>
    <row r="200" spans="1:3" x14ac:dyDescent="0.25">
      <c r="A200" s="1" t="s">
        <v>243</v>
      </c>
      <c r="B200" s="1" t="s">
        <v>249</v>
      </c>
      <c r="C200" s="1" t="s">
        <v>217</v>
      </c>
    </row>
    <row r="201" spans="1:3" x14ac:dyDescent="0.25">
      <c r="A201" s="1" t="s">
        <v>225</v>
      </c>
      <c r="B201" s="1" t="s">
        <v>250</v>
      </c>
      <c r="C201" s="1" t="s">
        <v>217</v>
      </c>
    </row>
    <row r="202" spans="1:3" x14ac:dyDescent="0.25">
      <c r="A202" s="1" t="s">
        <v>239</v>
      </c>
      <c r="B202" s="1" t="s">
        <v>251</v>
      </c>
      <c r="C202" s="1" t="s">
        <v>217</v>
      </c>
    </row>
    <row r="203" spans="1:3" x14ac:dyDescent="0.25">
      <c r="A203" s="1" t="s">
        <v>236</v>
      </c>
      <c r="B203" s="1" t="s">
        <v>252</v>
      </c>
      <c r="C203" s="1" t="s">
        <v>217</v>
      </c>
    </row>
    <row r="204" spans="1:3" x14ac:dyDescent="0.25">
      <c r="A204" s="1" t="s">
        <v>227</v>
      </c>
      <c r="B204" s="1" t="s">
        <v>253</v>
      </c>
      <c r="C204" s="1" t="s">
        <v>217</v>
      </c>
    </row>
    <row r="205" spans="1:3" x14ac:dyDescent="0.25">
      <c r="A205" s="1" t="s">
        <v>229</v>
      </c>
      <c r="B205" s="1" t="s">
        <v>254</v>
      </c>
      <c r="C205" s="1" t="s">
        <v>217</v>
      </c>
    </row>
    <row r="206" spans="1:3" x14ac:dyDescent="0.25">
      <c r="A206" s="1" t="s">
        <v>243</v>
      </c>
      <c r="B206" s="1" t="s">
        <v>255</v>
      </c>
      <c r="C206" s="1" t="s">
        <v>217</v>
      </c>
    </row>
    <row r="207" spans="1:3" x14ac:dyDescent="0.25">
      <c r="A207" s="1" t="s">
        <v>236</v>
      </c>
      <c r="B207" s="1" t="s">
        <v>256</v>
      </c>
      <c r="C207" s="1" t="s">
        <v>217</v>
      </c>
    </row>
    <row r="208" spans="1:3" x14ac:dyDescent="0.25">
      <c r="A208" s="1" t="s">
        <v>243</v>
      </c>
      <c r="B208" s="1" t="s">
        <v>257</v>
      </c>
      <c r="C208" s="1" t="s">
        <v>217</v>
      </c>
    </row>
    <row r="209" spans="1:3" x14ac:dyDescent="0.25">
      <c r="A209" s="1" t="s">
        <v>243</v>
      </c>
      <c r="B209" s="1" t="s">
        <v>258</v>
      </c>
      <c r="C209" s="1" t="s">
        <v>217</v>
      </c>
    </row>
    <row r="210" spans="1:3" x14ac:dyDescent="0.25">
      <c r="A210" s="1" t="s">
        <v>223</v>
      </c>
      <c r="B210" s="1" t="s">
        <v>259</v>
      </c>
      <c r="C210" s="1" t="s">
        <v>217</v>
      </c>
    </row>
    <row r="211" spans="1:3" x14ac:dyDescent="0.25">
      <c r="A211" s="1" t="s">
        <v>239</v>
      </c>
      <c r="B211" s="1" t="s">
        <v>260</v>
      </c>
      <c r="C211" s="1" t="s">
        <v>217</v>
      </c>
    </row>
    <row r="212" spans="1:3" x14ac:dyDescent="0.25">
      <c r="A212" s="1" t="s">
        <v>239</v>
      </c>
      <c r="B212" s="1" t="s">
        <v>261</v>
      </c>
      <c r="C212" s="1" t="s">
        <v>217</v>
      </c>
    </row>
    <row r="213" spans="1:3" x14ac:dyDescent="0.25">
      <c r="A213" s="1" t="s">
        <v>227</v>
      </c>
      <c r="B213" s="1" t="s">
        <v>262</v>
      </c>
      <c r="C213" s="1" t="s">
        <v>217</v>
      </c>
    </row>
    <row r="214" spans="1:3" x14ac:dyDescent="0.25">
      <c r="A214" s="1" t="s">
        <v>229</v>
      </c>
      <c r="B214" s="1" t="s">
        <v>263</v>
      </c>
      <c r="C214" s="1" t="s">
        <v>217</v>
      </c>
    </row>
    <row r="215" spans="1:3" x14ac:dyDescent="0.25">
      <c r="A215" s="1"/>
      <c r="B215" s="1" t="s">
        <v>265</v>
      </c>
      <c r="C215" s="1" t="s">
        <v>264</v>
      </c>
    </row>
    <row r="216" spans="1:3" x14ac:dyDescent="0.25">
      <c r="A216" s="1" t="s">
        <v>266</v>
      </c>
      <c r="B216" s="1" t="s">
        <v>267</v>
      </c>
      <c r="C216" s="1" t="s">
        <v>264</v>
      </c>
    </row>
    <row r="217" spans="1:3" x14ac:dyDescent="0.25">
      <c r="A217" s="1" t="s">
        <v>266</v>
      </c>
      <c r="B217" s="1" t="s">
        <v>268</v>
      </c>
      <c r="C217" s="1" t="s">
        <v>264</v>
      </c>
    </row>
    <row r="218" spans="1:3" x14ac:dyDescent="0.25">
      <c r="A218" s="1" t="s">
        <v>266</v>
      </c>
      <c r="B218" s="1" t="s">
        <v>269</v>
      </c>
      <c r="C218" s="1" t="s">
        <v>264</v>
      </c>
    </row>
    <row r="219" spans="1:3" x14ac:dyDescent="0.25">
      <c r="A219" s="1" t="s">
        <v>266</v>
      </c>
      <c r="B219" s="1" t="s">
        <v>270</v>
      </c>
      <c r="C219" s="1" t="s">
        <v>264</v>
      </c>
    </row>
    <row r="220" spans="1:3" x14ac:dyDescent="0.25">
      <c r="A220" s="1" t="s">
        <v>266</v>
      </c>
      <c r="B220" s="1" t="s">
        <v>271</v>
      </c>
      <c r="C220" s="1" t="s">
        <v>264</v>
      </c>
    </row>
    <row r="221" spans="1:3" x14ac:dyDescent="0.25">
      <c r="A221" s="1"/>
      <c r="B221" s="1" t="s">
        <v>273</v>
      </c>
      <c r="C221" s="1" t="s">
        <v>272</v>
      </c>
    </row>
    <row r="222" spans="1:3" x14ac:dyDescent="0.25">
      <c r="A222" s="1" t="s">
        <v>274</v>
      </c>
      <c r="B222" s="1" t="s">
        <v>275</v>
      </c>
      <c r="C222" s="1" t="s">
        <v>272</v>
      </c>
    </row>
    <row r="223" spans="1:3" x14ac:dyDescent="0.25">
      <c r="A223" s="1" t="s">
        <v>276</v>
      </c>
      <c r="B223" s="1" t="s">
        <v>277</v>
      </c>
      <c r="C223" s="1" t="s">
        <v>272</v>
      </c>
    </row>
    <row r="224" spans="1:3" x14ac:dyDescent="0.25">
      <c r="A224" s="1" t="s">
        <v>278</v>
      </c>
      <c r="B224" s="1" t="s">
        <v>279</v>
      </c>
      <c r="C224" s="1" t="s">
        <v>272</v>
      </c>
    </row>
    <row r="225" spans="1:3" x14ac:dyDescent="0.25">
      <c r="A225" s="1" t="s">
        <v>280</v>
      </c>
      <c r="B225" s="1" t="s">
        <v>281</v>
      </c>
      <c r="C225" s="1" t="s">
        <v>272</v>
      </c>
    </row>
    <row r="226" spans="1:3" x14ac:dyDescent="0.25">
      <c r="A226" s="1" t="s">
        <v>276</v>
      </c>
      <c r="B226" s="1" t="s">
        <v>282</v>
      </c>
      <c r="C226" s="1" t="s">
        <v>272</v>
      </c>
    </row>
    <row r="227" spans="1:3" x14ac:dyDescent="0.25">
      <c r="A227" s="1" t="s">
        <v>283</v>
      </c>
      <c r="B227" s="1" t="s">
        <v>284</v>
      </c>
      <c r="C227" s="1" t="s">
        <v>272</v>
      </c>
    </row>
    <row r="228" spans="1:3" x14ac:dyDescent="0.25">
      <c r="A228" s="1" t="s">
        <v>285</v>
      </c>
      <c r="B228" s="1" t="s">
        <v>286</v>
      </c>
      <c r="C228" s="1" t="s">
        <v>272</v>
      </c>
    </row>
    <row r="229" spans="1:3" x14ac:dyDescent="0.25">
      <c r="A229" s="1" t="s">
        <v>287</v>
      </c>
      <c r="B229" s="1" t="s">
        <v>288</v>
      </c>
      <c r="C229" s="1" t="s">
        <v>272</v>
      </c>
    </row>
    <row r="230" spans="1:3" x14ac:dyDescent="0.25">
      <c r="A230" s="1" t="s">
        <v>278</v>
      </c>
      <c r="B230" s="1" t="s">
        <v>289</v>
      </c>
      <c r="C230" s="1" t="s">
        <v>272</v>
      </c>
    </row>
    <row r="231" spans="1:3" x14ac:dyDescent="0.25">
      <c r="A231" s="1" t="s">
        <v>283</v>
      </c>
      <c r="B231" s="1" t="s">
        <v>290</v>
      </c>
      <c r="C231" s="1" t="s">
        <v>272</v>
      </c>
    </row>
    <row r="232" spans="1:3" x14ac:dyDescent="0.25">
      <c r="A232" s="1" t="s">
        <v>285</v>
      </c>
      <c r="B232" s="1" t="s">
        <v>291</v>
      </c>
      <c r="C232" s="1" t="s">
        <v>272</v>
      </c>
    </row>
    <row r="233" spans="1:3" x14ac:dyDescent="0.25">
      <c r="A233" s="1" t="s">
        <v>287</v>
      </c>
      <c r="B233" s="1" t="s">
        <v>292</v>
      </c>
      <c r="C233" s="1" t="s">
        <v>272</v>
      </c>
    </row>
    <row r="234" spans="1:3" x14ac:dyDescent="0.25">
      <c r="A234" s="1" t="s">
        <v>293</v>
      </c>
      <c r="B234" s="1" t="s">
        <v>294</v>
      </c>
      <c r="C234" s="1" t="s">
        <v>272</v>
      </c>
    </row>
    <row r="235" spans="1:3" x14ac:dyDescent="0.25">
      <c r="A235" s="1" t="s">
        <v>295</v>
      </c>
      <c r="B235" s="1" t="s">
        <v>296</v>
      </c>
      <c r="C235" s="1" t="s">
        <v>272</v>
      </c>
    </row>
    <row r="236" spans="1:3" x14ac:dyDescent="0.25">
      <c r="A236" s="1" t="s">
        <v>287</v>
      </c>
      <c r="B236" s="1" t="s">
        <v>297</v>
      </c>
      <c r="C236" s="1" t="s">
        <v>272</v>
      </c>
    </row>
    <row r="237" spans="1:3" x14ac:dyDescent="0.25">
      <c r="A237" s="1" t="s">
        <v>287</v>
      </c>
      <c r="B237" s="1" t="s">
        <v>298</v>
      </c>
      <c r="C237" s="1" t="s">
        <v>272</v>
      </c>
    </row>
    <row r="238" spans="1:3" x14ac:dyDescent="0.25">
      <c r="A238" s="1" t="s">
        <v>293</v>
      </c>
      <c r="B238" s="1" t="s">
        <v>299</v>
      </c>
      <c r="C238" s="1" t="s">
        <v>272</v>
      </c>
    </row>
    <row r="239" spans="1:3" x14ac:dyDescent="0.25">
      <c r="A239" s="1" t="s">
        <v>293</v>
      </c>
      <c r="B239" s="1" t="s">
        <v>300</v>
      </c>
      <c r="C239" s="1" t="s">
        <v>272</v>
      </c>
    </row>
    <row r="240" spans="1:3" x14ac:dyDescent="0.25">
      <c r="A240" s="1" t="s">
        <v>274</v>
      </c>
      <c r="B240" s="1" t="s">
        <v>301</v>
      </c>
      <c r="C240" s="1" t="s">
        <v>272</v>
      </c>
    </row>
    <row r="241" spans="1:3" x14ac:dyDescent="0.25">
      <c r="A241" s="1" t="s">
        <v>302</v>
      </c>
      <c r="B241" s="1" t="s">
        <v>303</v>
      </c>
      <c r="C241" s="1" t="s">
        <v>272</v>
      </c>
    </row>
    <row r="242" spans="1:3" x14ac:dyDescent="0.25">
      <c r="A242" s="1" t="s">
        <v>293</v>
      </c>
      <c r="B242" s="1" t="s">
        <v>304</v>
      </c>
      <c r="C242" s="1" t="s">
        <v>272</v>
      </c>
    </row>
    <row r="243" spans="1:3" x14ac:dyDescent="0.25">
      <c r="A243" s="1" t="s">
        <v>302</v>
      </c>
      <c r="B243" s="1" t="s">
        <v>305</v>
      </c>
      <c r="C243" s="1" t="s">
        <v>272</v>
      </c>
    </row>
    <row r="244" spans="1:3" x14ac:dyDescent="0.25">
      <c r="A244" s="1" t="s">
        <v>274</v>
      </c>
      <c r="B244" s="1" t="s">
        <v>306</v>
      </c>
      <c r="C244" s="1" t="s">
        <v>272</v>
      </c>
    </row>
    <row r="245" spans="1:3" x14ac:dyDescent="0.25">
      <c r="A245" s="1" t="s">
        <v>307</v>
      </c>
      <c r="B245" s="1" t="s">
        <v>308</v>
      </c>
      <c r="C245" s="1" t="s">
        <v>272</v>
      </c>
    </row>
    <row r="246" spans="1:3" x14ac:dyDescent="0.25">
      <c r="A246" s="1" t="s">
        <v>276</v>
      </c>
      <c r="B246" s="1" t="s">
        <v>309</v>
      </c>
      <c r="C246" s="1" t="s">
        <v>272</v>
      </c>
    </row>
    <row r="247" spans="1:3" x14ac:dyDescent="0.25">
      <c r="A247" s="1" t="s">
        <v>274</v>
      </c>
      <c r="B247" s="1" t="s">
        <v>310</v>
      </c>
      <c r="C247" s="1" t="s">
        <v>272</v>
      </c>
    </row>
    <row r="248" spans="1:3" x14ac:dyDescent="0.25">
      <c r="A248" s="1" t="s">
        <v>293</v>
      </c>
      <c r="B248" s="1" t="s">
        <v>311</v>
      </c>
      <c r="C248" s="1" t="s">
        <v>272</v>
      </c>
    </row>
    <row r="249" spans="1:3" x14ac:dyDescent="0.25">
      <c r="A249" s="1" t="s">
        <v>280</v>
      </c>
      <c r="B249" s="1" t="s">
        <v>312</v>
      </c>
      <c r="C249" s="1" t="s">
        <v>272</v>
      </c>
    </row>
    <row r="250" spans="1:3" x14ac:dyDescent="0.25">
      <c r="A250" s="1" t="s">
        <v>278</v>
      </c>
      <c r="B250" s="1" t="s">
        <v>313</v>
      </c>
      <c r="C250" s="1" t="s">
        <v>272</v>
      </c>
    </row>
    <row r="251" spans="1:3" x14ac:dyDescent="0.25">
      <c r="A251" s="1" t="s">
        <v>278</v>
      </c>
      <c r="B251" s="1" t="s">
        <v>314</v>
      </c>
      <c r="C251" s="1" t="s">
        <v>272</v>
      </c>
    </row>
    <row r="252" spans="1:3" x14ac:dyDescent="0.25">
      <c r="A252" s="1" t="s">
        <v>278</v>
      </c>
      <c r="B252" s="1" t="s">
        <v>315</v>
      </c>
      <c r="C252" s="1" t="s">
        <v>272</v>
      </c>
    </row>
    <row r="253" spans="1:3" x14ac:dyDescent="0.25">
      <c r="A253" s="1" t="s">
        <v>287</v>
      </c>
      <c r="B253" s="1" t="s">
        <v>316</v>
      </c>
      <c r="C253" s="1" t="s">
        <v>272</v>
      </c>
    </row>
    <row r="254" spans="1:3" x14ac:dyDescent="0.25">
      <c r="A254" s="1" t="s">
        <v>295</v>
      </c>
      <c r="B254" s="1" t="s">
        <v>317</v>
      </c>
      <c r="C254" s="1" t="s">
        <v>272</v>
      </c>
    </row>
    <row r="255" spans="1:3" x14ac:dyDescent="0.25">
      <c r="A255" s="1" t="s">
        <v>287</v>
      </c>
      <c r="B255" s="1" t="s">
        <v>318</v>
      </c>
      <c r="C255" s="1" t="s">
        <v>272</v>
      </c>
    </row>
    <row r="256" spans="1:3" x14ac:dyDescent="0.25">
      <c r="A256" s="1" t="s">
        <v>302</v>
      </c>
      <c r="B256" s="1" t="s">
        <v>319</v>
      </c>
      <c r="C256" s="1" t="s">
        <v>272</v>
      </c>
    </row>
    <row r="257" spans="1:3" x14ac:dyDescent="0.25">
      <c r="A257" s="1" t="s">
        <v>302</v>
      </c>
      <c r="B257" s="1" t="s">
        <v>320</v>
      </c>
      <c r="C257" s="1" t="s">
        <v>272</v>
      </c>
    </row>
    <row r="258" spans="1:3" x14ac:dyDescent="0.25">
      <c r="A258" s="1" t="s">
        <v>307</v>
      </c>
      <c r="B258" s="1" t="s">
        <v>321</v>
      </c>
      <c r="C258" s="1" t="s">
        <v>272</v>
      </c>
    </row>
    <row r="259" spans="1:3" x14ac:dyDescent="0.25">
      <c r="A259" s="1" t="s">
        <v>295</v>
      </c>
      <c r="B259" s="1" t="s">
        <v>322</v>
      </c>
      <c r="C259" s="1" t="s">
        <v>272</v>
      </c>
    </row>
    <row r="260" spans="1:3" x14ac:dyDescent="0.25">
      <c r="A260" s="1"/>
      <c r="B260" s="1" t="s">
        <v>324</v>
      </c>
      <c r="C260" s="1" t="s">
        <v>323</v>
      </c>
    </row>
    <row r="261" spans="1:3" x14ac:dyDescent="0.25">
      <c r="A261" s="1" t="s">
        <v>325</v>
      </c>
      <c r="B261" s="1" t="s">
        <v>326</v>
      </c>
      <c r="C261" s="1" t="s">
        <v>323</v>
      </c>
    </row>
    <row r="262" spans="1:3" x14ac:dyDescent="0.25">
      <c r="A262" s="1" t="s">
        <v>325</v>
      </c>
      <c r="B262" s="1" t="s">
        <v>327</v>
      </c>
      <c r="C262" s="1" t="s">
        <v>323</v>
      </c>
    </row>
    <row r="263" spans="1:3" x14ac:dyDescent="0.25">
      <c r="A263" s="1" t="s">
        <v>328</v>
      </c>
      <c r="B263" s="1" t="s">
        <v>329</v>
      </c>
      <c r="C263" s="1" t="s">
        <v>323</v>
      </c>
    </row>
    <row r="264" spans="1:3" x14ac:dyDescent="0.25">
      <c r="A264" s="1" t="s">
        <v>325</v>
      </c>
      <c r="B264" s="1" t="s">
        <v>330</v>
      </c>
      <c r="C264" s="1" t="s">
        <v>323</v>
      </c>
    </row>
    <row r="265" spans="1:3" x14ac:dyDescent="0.25">
      <c r="A265" s="1" t="s">
        <v>325</v>
      </c>
      <c r="B265" s="1" t="s">
        <v>331</v>
      </c>
      <c r="C265" s="1" t="s">
        <v>323</v>
      </c>
    </row>
    <row r="266" spans="1:3" x14ac:dyDescent="0.25">
      <c r="A266" s="1" t="s">
        <v>325</v>
      </c>
      <c r="B266" s="1" t="s">
        <v>332</v>
      </c>
      <c r="C266" s="1" t="s">
        <v>323</v>
      </c>
    </row>
    <row r="267" spans="1:3" x14ac:dyDescent="0.25">
      <c r="A267" s="1" t="s">
        <v>328</v>
      </c>
      <c r="B267" s="1" t="s">
        <v>333</v>
      </c>
      <c r="C267" s="1" t="s">
        <v>323</v>
      </c>
    </row>
    <row r="268" spans="1:3" x14ac:dyDescent="0.25">
      <c r="A268" s="1" t="s">
        <v>328</v>
      </c>
      <c r="B268" s="1" t="s">
        <v>334</v>
      </c>
      <c r="C268" s="1" t="s">
        <v>323</v>
      </c>
    </row>
    <row r="269" spans="1:3" x14ac:dyDescent="0.25">
      <c r="A269" s="1" t="s">
        <v>325</v>
      </c>
      <c r="B269" s="1" t="s">
        <v>335</v>
      </c>
      <c r="C269" s="1" t="s">
        <v>323</v>
      </c>
    </row>
    <row r="270" spans="1:3" x14ac:dyDescent="0.25">
      <c r="A270" s="1" t="s">
        <v>325</v>
      </c>
      <c r="B270" s="1" t="s">
        <v>336</v>
      </c>
      <c r="C270" s="1" t="s">
        <v>323</v>
      </c>
    </row>
    <row r="271" spans="1:3" x14ac:dyDescent="0.25">
      <c r="A271" s="1" t="s">
        <v>328</v>
      </c>
      <c r="B271" s="1" t="s">
        <v>337</v>
      </c>
      <c r="C271" s="1" t="s">
        <v>323</v>
      </c>
    </row>
    <row r="272" spans="1:3" x14ac:dyDescent="0.25">
      <c r="A272" s="1" t="s">
        <v>328</v>
      </c>
      <c r="B272" s="1" t="s">
        <v>338</v>
      </c>
      <c r="C272" s="1" t="s">
        <v>323</v>
      </c>
    </row>
    <row r="273" spans="1:3" x14ac:dyDescent="0.25">
      <c r="A273" s="1" t="s">
        <v>325</v>
      </c>
      <c r="B273" s="1" t="s">
        <v>339</v>
      </c>
      <c r="C273" s="1" t="s">
        <v>323</v>
      </c>
    </row>
    <row r="274" spans="1:3" x14ac:dyDescent="0.25">
      <c r="A274" s="1" t="s">
        <v>325</v>
      </c>
      <c r="B274" s="1" t="s">
        <v>340</v>
      </c>
      <c r="C274" s="1" t="s">
        <v>323</v>
      </c>
    </row>
    <row r="275" spans="1:3" x14ac:dyDescent="0.25">
      <c r="A275" s="1"/>
      <c r="B275" s="1" t="s">
        <v>342</v>
      </c>
      <c r="C275" s="1" t="s">
        <v>341</v>
      </c>
    </row>
    <row r="276" spans="1:3" x14ac:dyDescent="0.25">
      <c r="A276" s="1" t="s">
        <v>343</v>
      </c>
      <c r="B276" s="1" t="s">
        <v>344</v>
      </c>
      <c r="C276" s="1" t="s">
        <v>341</v>
      </c>
    </row>
    <row r="277" spans="1:3" x14ac:dyDescent="0.25">
      <c r="A277" s="1" t="s">
        <v>343</v>
      </c>
      <c r="B277" s="1" t="s">
        <v>345</v>
      </c>
      <c r="C277" s="1" t="s">
        <v>341</v>
      </c>
    </row>
    <row r="278" spans="1:3" x14ac:dyDescent="0.25">
      <c r="A278" s="1" t="s">
        <v>343</v>
      </c>
      <c r="B278" s="1" t="s">
        <v>346</v>
      </c>
      <c r="C278" s="1" t="s">
        <v>341</v>
      </c>
    </row>
    <row r="279" spans="1:3" x14ac:dyDescent="0.25">
      <c r="A279" s="1" t="s">
        <v>343</v>
      </c>
      <c r="B279" s="1" t="s">
        <v>347</v>
      </c>
      <c r="C279" s="1" t="s">
        <v>341</v>
      </c>
    </row>
    <row r="280" spans="1:3" x14ac:dyDescent="0.25">
      <c r="A280" s="1" t="s">
        <v>343</v>
      </c>
      <c r="B280" s="1" t="s">
        <v>348</v>
      </c>
      <c r="C280" s="1" t="s">
        <v>341</v>
      </c>
    </row>
    <row r="281" spans="1:3" x14ac:dyDescent="0.25">
      <c r="A281" s="1" t="s">
        <v>343</v>
      </c>
      <c r="B281" s="1" t="s">
        <v>349</v>
      </c>
      <c r="C281" s="1" t="s">
        <v>341</v>
      </c>
    </row>
    <row r="282" spans="1:3" x14ac:dyDescent="0.25">
      <c r="A282" s="1" t="s">
        <v>343</v>
      </c>
      <c r="B282" s="1" t="s">
        <v>350</v>
      </c>
      <c r="C282" s="1" t="s">
        <v>341</v>
      </c>
    </row>
    <row r="283" spans="1:3" x14ac:dyDescent="0.25">
      <c r="A283" s="1" t="s">
        <v>343</v>
      </c>
      <c r="B283" s="1" t="s">
        <v>351</v>
      </c>
      <c r="C283" s="1" t="s">
        <v>341</v>
      </c>
    </row>
    <row r="284" spans="1:3" x14ac:dyDescent="0.25">
      <c r="A284" s="1" t="s">
        <v>343</v>
      </c>
      <c r="B284" s="1" t="s">
        <v>352</v>
      </c>
      <c r="C284" s="1" t="s">
        <v>341</v>
      </c>
    </row>
    <row r="285" spans="1:3" x14ac:dyDescent="0.25">
      <c r="A285" s="1" t="s">
        <v>343</v>
      </c>
      <c r="B285" s="1" t="s">
        <v>353</v>
      </c>
      <c r="C285" s="1" t="s">
        <v>341</v>
      </c>
    </row>
    <row r="286" spans="1:3" x14ac:dyDescent="0.25">
      <c r="A286" s="1" t="s">
        <v>343</v>
      </c>
      <c r="B286" s="1" t="s">
        <v>354</v>
      </c>
      <c r="C286" s="1" t="s">
        <v>341</v>
      </c>
    </row>
    <row r="287" spans="1:3" x14ac:dyDescent="0.25">
      <c r="A287" s="1" t="s">
        <v>343</v>
      </c>
      <c r="B287" s="1" t="s">
        <v>355</v>
      </c>
      <c r="C287" s="1" t="s">
        <v>341</v>
      </c>
    </row>
    <row r="288" spans="1:3" x14ac:dyDescent="0.25">
      <c r="A288" s="1" t="s">
        <v>343</v>
      </c>
      <c r="B288" s="1" t="s">
        <v>356</v>
      </c>
      <c r="C288" s="1" t="s">
        <v>341</v>
      </c>
    </row>
    <row r="289" spans="1:3" x14ac:dyDescent="0.25">
      <c r="A289" s="1" t="s">
        <v>343</v>
      </c>
      <c r="B289" s="1" t="s">
        <v>357</v>
      </c>
      <c r="C289" s="1" t="s">
        <v>341</v>
      </c>
    </row>
    <row r="290" spans="1:3" x14ac:dyDescent="0.25">
      <c r="A290" s="1"/>
      <c r="B290" s="1" t="s">
        <v>359</v>
      </c>
      <c r="C290" s="1" t="s">
        <v>358</v>
      </c>
    </row>
    <row r="291" spans="1:3" x14ac:dyDescent="0.25">
      <c r="A291" s="1" t="s">
        <v>360</v>
      </c>
      <c r="B291" s="1" t="s">
        <v>361</v>
      </c>
      <c r="C291" s="1" t="s">
        <v>358</v>
      </c>
    </row>
    <row r="292" spans="1:3" x14ac:dyDescent="0.25">
      <c r="A292" s="1" t="s">
        <v>360</v>
      </c>
      <c r="B292" s="1" t="s">
        <v>362</v>
      </c>
      <c r="C292" s="1" t="s">
        <v>358</v>
      </c>
    </row>
    <row r="293" spans="1:3" x14ac:dyDescent="0.25">
      <c r="A293" s="1" t="s">
        <v>360</v>
      </c>
      <c r="B293" s="1" t="s">
        <v>363</v>
      </c>
      <c r="C293" s="1" t="s">
        <v>358</v>
      </c>
    </row>
    <row r="294" spans="1:3" x14ac:dyDescent="0.25">
      <c r="A294" s="1" t="s">
        <v>360</v>
      </c>
      <c r="B294" s="1" t="s">
        <v>364</v>
      </c>
      <c r="C294" s="1" t="s">
        <v>358</v>
      </c>
    </row>
    <row r="295" spans="1:3" x14ac:dyDescent="0.25">
      <c r="A295" s="1" t="s">
        <v>360</v>
      </c>
      <c r="B295" s="1" t="s">
        <v>365</v>
      </c>
      <c r="C295" s="1" t="s">
        <v>358</v>
      </c>
    </row>
    <row r="296" spans="1:3" x14ac:dyDescent="0.25">
      <c r="A296" s="1" t="s">
        <v>366</v>
      </c>
      <c r="B296" s="1" t="s">
        <v>367</v>
      </c>
      <c r="C296" s="1" t="s">
        <v>358</v>
      </c>
    </row>
    <row r="297" spans="1:3" x14ac:dyDescent="0.25">
      <c r="A297" s="1" t="s">
        <v>360</v>
      </c>
      <c r="B297" s="1" t="s">
        <v>368</v>
      </c>
      <c r="C297" s="1" t="s">
        <v>358</v>
      </c>
    </row>
    <row r="298" spans="1:3" x14ac:dyDescent="0.25">
      <c r="A298" s="1" t="s">
        <v>366</v>
      </c>
      <c r="B298" s="1" t="s">
        <v>369</v>
      </c>
      <c r="C298" s="1" t="s">
        <v>358</v>
      </c>
    </row>
    <row r="299" spans="1:3" x14ac:dyDescent="0.25">
      <c r="A299" s="1" t="s">
        <v>360</v>
      </c>
      <c r="B299" s="1" t="s">
        <v>370</v>
      </c>
      <c r="C299" s="1" t="s">
        <v>358</v>
      </c>
    </row>
    <row r="300" spans="1:3" x14ac:dyDescent="0.25">
      <c r="A300" s="1" t="s">
        <v>366</v>
      </c>
      <c r="B300" s="1" t="s">
        <v>371</v>
      </c>
      <c r="C300" s="1" t="s">
        <v>358</v>
      </c>
    </row>
    <row r="301" spans="1:3" x14ac:dyDescent="0.25">
      <c r="A301" s="1" t="s">
        <v>366</v>
      </c>
      <c r="B301" s="1" t="s">
        <v>372</v>
      </c>
      <c r="C301" s="1" t="s">
        <v>358</v>
      </c>
    </row>
    <row r="302" spans="1:3" x14ac:dyDescent="0.25">
      <c r="A302" s="1" t="s">
        <v>360</v>
      </c>
      <c r="B302" s="1" t="s">
        <v>373</v>
      </c>
      <c r="C302" s="1" t="s">
        <v>358</v>
      </c>
    </row>
    <row r="303" spans="1:3" x14ac:dyDescent="0.25">
      <c r="A303" s="1" t="s">
        <v>366</v>
      </c>
      <c r="B303" s="1" t="s">
        <v>374</v>
      </c>
      <c r="C303" s="1" t="s">
        <v>358</v>
      </c>
    </row>
    <row r="304" spans="1:3" x14ac:dyDescent="0.25">
      <c r="A304" s="1"/>
      <c r="B304" s="1" t="s">
        <v>376</v>
      </c>
      <c r="C304" s="1" t="s">
        <v>375</v>
      </c>
    </row>
    <row r="305" spans="1:3" x14ac:dyDescent="0.25">
      <c r="A305" s="1" t="s">
        <v>377</v>
      </c>
      <c r="B305" s="1" t="s">
        <v>378</v>
      </c>
      <c r="C305" s="1" t="s">
        <v>375</v>
      </c>
    </row>
    <row r="306" spans="1:3" x14ac:dyDescent="0.25">
      <c r="A306" s="1" t="s">
        <v>377</v>
      </c>
      <c r="B306" s="1" t="s">
        <v>379</v>
      </c>
      <c r="C306" s="1" t="s">
        <v>375</v>
      </c>
    </row>
    <row r="307" spans="1:3" x14ac:dyDescent="0.25">
      <c r="A307" s="1" t="s">
        <v>377</v>
      </c>
      <c r="B307" s="1" t="s">
        <v>380</v>
      </c>
      <c r="C307" s="1" t="s">
        <v>375</v>
      </c>
    </row>
    <row r="308" spans="1:3" x14ac:dyDescent="0.25">
      <c r="A308" s="1" t="s">
        <v>377</v>
      </c>
      <c r="B308" s="1" t="s">
        <v>381</v>
      </c>
      <c r="C308" s="1" t="s">
        <v>375</v>
      </c>
    </row>
    <row r="309" spans="1:3" x14ac:dyDescent="0.25">
      <c r="A309" s="1" t="s">
        <v>377</v>
      </c>
      <c r="B309" s="1" t="s">
        <v>382</v>
      </c>
      <c r="C309" s="1" t="s">
        <v>375</v>
      </c>
    </row>
    <row r="310" spans="1:3" x14ac:dyDescent="0.25">
      <c r="A310" s="1" t="s">
        <v>377</v>
      </c>
      <c r="B310" s="1" t="s">
        <v>383</v>
      </c>
      <c r="C310" s="1" t="s">
        <v>375</v>
      </c>
    </row>
    <row r="311" spans="1:3" x14ac:dyDescent="0.25">
      <c r="A311" s="1" t="s">
        <v>377</v>
      </c>
      <c r="B311" s="1" t="s">
        <v>384</v>
      </c>
      <c r="C311" s="1" t="s">
        <v>375</v>
      </c>
    </row>
    <row r="312" spans="1:3" x14ac:dyDescent="0.25">
      <c r="A312" s="1" t="s">
        <v>377</v>
      </c>
      <c r="B312" s="1" t="s">
        <v>385</v>
      </c>
      <c r="C312" s="1" t="s">
        <v>375</v>
      </c>
    </row>
    <row r="313" spans="1:3" x14ac:dyDescent="0.25">
      <c r="A313" s="1" t="s">
        <v>377</v>
      </c>
      <c r="B313" s="1" t="s">
        <v>386</v>
      </c>
      <c r="C313" s="1" t="s">
        <v>375</v>
      </c>
    </row>
    <row r="314" spans="1:3" x14ac:dyDescent="0.25">
      <c r="A314" s="1" t="s">
        <v>377</v>
      </c>
      <c r="B314" s="1" t="s">
        <v>387</v>
      </c>
      <c r="C314" s="1" t="s">
        <v>375</v>
      </c>
    </row>
    <row r="315" spans="1:3" x14ac:dyDescent="0.25">
      <c r="A315" s="1"/>
      <c r="B315" s="1" t="s">
        <v>389</v>
      </c>
      <c r="C315" s="1" t="s">
        <v>388</v>
      </c>
    </row>
    <row r="316" spans="1:3" x14ac:dyDescent="0.25">
      <c r="A316" s="1" t="s">
        <v>390</v>
      </c>
      <c r="B316" s="1" t="s">
        <v>391</v>
      </c>
      <c r="C316" s="1" t="s">
        <v>388</v>
      </c>
    </row>
    <row r="317" spans="1:3" x14ac:dyDescent="0.25">
      <c r="A317" s="1" t="s">
        <v>390</v>
      </c>
      <c r="B317" s="1" t="s">
        <v>392</v>
      </c>
      <c r="C317" s="1" t="s">
        <v>388</v>
      </c>
    </row>
    <row r="318" spans="1:3" x14ac:dyDescent="0.25">
      <c r="A318" s="1" t="s">
        <v>390</v>
      </c>
      <c r="B318" s="1" t="s">
        <v>393</v>
      </c>
      <c r="C318" s="1" t="s">
        <v>388</v>
      </c>
    </row>
    <row r="319" spans="1:3" x14ac:dyDescent="0.25">
      <c r="A319" s="1" t="s">
        <v>390</v>
      </c>
      <c r="B319" s="1" t="s">
        <v>394</v>
      </c>
      <c r="C319" s="1" t="s">
        <v>388</v>
      </c>
    </row>
    <row r="320" spans="1:3" x14ac:dyDescent="0.25">
      <c r="A320" s="1" t="s">
        <v>390</v>
      </c>
      <c r="B320" s="1" t="s">
        <v>395</v>
      </c>
      <c r="C320" s="1" t="s">
        <v>388</v>
      </c>
    </row>
    <row r="321" spans="1:3" x14ac:dyDescent="0.25">
      <c r="A321" s="1" t="s">
        <v>390</v>
      </c>
      <c r="B321" s="1" t="s">
        <v>396</v>
      </c>
      <c r="C321" s="1" t="s">
        <v>388</v>
      </c>
    </row>
    <row r="322" spans="1:3" x14ac:dyDescent="0.25">
      <c r="A322" s="1" t="s">
        <v>390</v>
      </c>
      <c r="B322" s="1" t="s">
        <v>397</v>
      </c>
      <c r="C322" s="1" t="s">
        <v>388</v>
      </c>
    </row>
    <row r="323" spans="1:3" x14ac:dyDescent="0.25">
      <c r="A323" s="1" t="s">
        <v>390</v>
      </c>
      <c r="B323" s="1" t="s">
        <v>398</v>
      </c>
      <c r="C323" s="1" t="s">
        <v>388</v>
      </c>
    </row>
    <row r="324" spans="1:3" x14ac:dyDescent="0.25">
      <c r="A324" s="1" t="s">
        <v>390</v>
      </c>
      <c r="B324" s="1" t="s">
        <v>399</v>
      </c>
      <c r="C324" s="1" t="s">
        <v>388</v>
      </c>
    </row>
    <row r="325" spans="1:3" x14ac:dyDescent="0.25">
      <c r="A325" s="1" t="s">
        <v>390</v>
      </c>
      <c r="B325" s="1" t="s">
        <v>400</v>
      </c>
      <c r="C325" s="1" t="s">
        <v>388</v>
      </c>
    </row>
    <row r="326" spans="1:3" x14ac:dyDescent="0.25">
      <c r="A326" s="1" t="s">
        <v>390</v>
      </c>
      <c r="B326" s="1" t="s">
        <v>401</v>
      </c>
      <c r="C326" s="1" t="s">
        <v>388</v>
      </c>
    </row>
    <row r="327" spans="1:3" x14ac:dyDescent="0.25">
      <c r="A327" s="1" t="s">
        <v>390</v>
      </c>
      <c r="B327" s="1" t="s">
        <v>402</v>
      </c>
      <c r="C327" s="1" t="s">
        <v>388</v>
      </c>
    </row>
    <row r="328" spans="1:3" x14ac:dyDescent="0.25">
      <c r="A328" s="1" t="s">
        <v>390</v>
      </c>
      <c r="B328" s="1" t="s">
        <v>403</v>
      </c>
      <c r="C328" s="1" t="s">
        <v>388</v>
      </c>
    </row>
    <row r="329" spans="1:3" x14ac:dyDescent="0.25">
      <c r="A329" s="1" t="s">
        <v>390</v>
      </c>
      <c r="B329" s="1" t="s">
        <v>404</v>
      </c>
      <c r="C329" s="1" t="s">
        <v>388</v>
      </c>
    </row>
    <row r="330" spans="1:3" x14ac:dyDescent="0.25">
      <c r="A330" s="1" t="s">
        <v>390</v>
      </c>
      <c r="B330" s="1" t="s">
        <v>405</v>
      </c>
      <c r="C330" s="1" t="s">
        <v>388</v>
      </c>
    </row>
    <row r="331" spans="1:3" x14ac:dyDescent="0.25">
      <c r="A331" s="1"/>
      <c r="B331" s="1" t="s">
        <v>407</v>
      </c>
      <c r="C331" s="1" t="s">
        <v>406</v>
      </c>
    </row>
    <row r="332" spans="1:3" x14ac:dyDescent="0.25">
      <c r="A332" s="1" t="s">
        <v>408</v>
      </c>
      <c r="B332" s="1" t="s">
        <v>409</v>
      </c>
      <c r="C332" s="1" t="s">
        <v>406</v>
      </c>
    </row>
    <row r="333" spans="1:3" x14ac:dyDescent="0.25">
      <c r="A333" s="1" t="s">
        <v>408</v>
      </c>
      <c r="B333" s="1" t="s">
        <v>410</v>
      </c>
      <c r="C333" s="1" t="s">
        <v>406</v>
      </c>
    </row>
    <row r="334" spans="1:3" x14ac:dyDescent="0.25">
      <c r="A334" s="1" t="s">
        <v>408</v>
      </c>
      <c r="B334" s="1" t="s">
        <v>411</v>
      </c>
      <c r="C334" s="1" t="s">
        <v>406</v>
      </c>
    </row>
    <row r="335" spans="1:3" x14ac:dyDescent="0.25">
      <c r="A335" s="1" t="s">
        <v>408</v>
      </c>
      <c r="B335" s="1" t="s">
        <v>412</v>
      </c>
      <c r="C335" s="1" t="s">
        <v>406</v>
      </c>
    </row>
    <row r="336" spans="1:3" x14ac:dyDescent="0.25">
      <c r="A336" s="1" t="s">
        <v>408</v>
      </c>
      <c r="B336" s="1" t="s">
        <v>413</v>
      </c>
      <c r="C336" s="1" t="s">
        <v>406</v>
      </c>
    </row>
    <row r="337" spans="1:3" x14ac:dyDescent="0.25">
      <c r="A337" s="1" t="s">
        <v>408</v>
      </c>
      <c r="B337" s="1" t="s">
        <v>414</v>
      </c>
      <c r="C337" s="1" t="s">
        <v>406</v>
      </c>
    </row>
    <row r="338" spans="1:3" x14ac:dyDescent="0.25">
      <c r="A338" s="1" t="s">
        <v>408</v>
      </c>
      <c r="B338" s="1" t="s">
        <v>415</v>
      </c>
      <c r="C338" s="1" t="s">
        <v>406</v>
      </c>
    </row>
    <row r="339" spans="1:3" x14ac:dyDescent="0.25">
      <c r="A339" s="1" t="s">
        <v>408</v>
      </c>
      <c r="B339" s="1" t="s">
        <v>416</v>
      </c>
      <c r="C339" s="1" t="s">
        <v>406</v>
      </c>
    </row>
    <row r="340" spans="1:3" x14ac:dyDescent="0.25">
      <c r="A340" s="1" t="s">
        <v>408</v>
      </c>
      <c r="B340" s="1" t="s">
        <v>417</v>
      </c>
      <c r="C340" s="1" t="s">
        <v>406</v>
      </c>
    </row>
    <row r="341" spans="1:3" x14ac:dyDescent="0.25">
      <c r="A341" s="1" t="s">
        <v>408</v>
      </c>
      <c r="B341" s="1" t="s">
        <v>418</v>
      </c>
      <c r="C341" s="1" t="s">
        <v>406</v>
      </c>
    </row>
    <row r="342" spans="1:3" x14ac:dyDescent="0.25">
      <c r="A342" s="1" t="s">
        <v>408</v>
      </c>
      <c r="B342" s="1" t="s">
        <v>419</v>
      </c>
      <c r="C342" s="1" t="s">
        <v>406</v>
      </c>
    </row>
    <row r="343" spans="1:3" x14ac:dyDescent="0.25">
      <c r="A343" s="1" t="s">
        <v>408</v>
      </c>
      <c r="B343" s="1" t="s">
        <v>420</v>
      </c>
      <c r="C343" s="1" t="s">
        <v>406</v>
      </c>
    </row>
    <row r="344" spans="1:3" x14ac:dyDescent="0.25">
      <c r="A344" s="1" t="s">
        <v>408</v>
      </c>
      <c r="B344" s="1" t="s">
        <v>421</v>
      </c>
      <c r="C344" s="1" t="s">
        <v>406</v>
      </c>
    </row>
    <row r="345" spans="1:3" x14ac:dyDescent="0.25">
      <c r="A345" s="1"/>
      <c r="B345" s="1" t="s">
        <v>423</v>
      </c>
      <c r="C345" s="1" t="s">
        <v>422</v>
      </c>
    </row>
    <row r="346" spans="1:3" x14ac:dyDescent="0.25">
      <c r="A346" s="1" t="s">
        <v>424</v>
      </c>
      <c r="B346" s="1" t="s">
        <v>425</v>
      </c>
      <c r="C346" s="1" t="s">
        <v>422</v>
      </c>
    </row>
    <row r="347" spans="1:3" x14ac:dyDescent="0.25">
      <c r="A347" s="1" t="s">
        <v>426</v>
      </c>
      <c r="B347" s="1" t="s">
        <v>427</v>
      </c>
      <c r="C347" s="1" t="s">
        <v>422</v>
      </c>
    </row>
    <row r="348" spans="1:3" x14ac:dyDescent="0.25">
      <c r="A348" s="1" t="s">
        <v>426</v>
      </c>
      <c r="B348" s="1" t="s">
        <v>428</v>
      </c>
      <c r="C348" s="1" t="s">
        <v>422</v>
      </c>
    </row>
    <row r="349" spans="1:3" x14ac:dyDescent="0.25">
      <c r="A349" s="1" t="s">
        <v>426</v>
      </c>
      <c r="B349" s="1" t="s">
        <v>429</v>
      </c>
      <c r="C349" s="1" t="s">
        <v>422</v>
      </c>
    </row>
    <row r="350" spans="1:3" x14ac:dyDescent="0.25">
      <c r="A350" s="1" t="s">
        <v>430</v>
      </c>
      <c r="B350" s="1" t="s">
        <v>431</v>
      </c>
      <c r="C350" s="1" t="s">
        <v>422</v>
      </c>
    </row>
    <row r="351" spans="1:3" x14ac:dyDescent="0.25">
      <c r="A351" s="1" t="s">
        <v>424</v>
      </c>
      <c r="B351" s="1" t="s">
        <v>432</v>
      </c>
      <c r="C351" s="1" t="s">
        <v>422</v>
      </c>
    </row>
    <row r="352" spans="1:3" x14ac:dyDescent="0.25">
      <c r="A352" s="1" t="s">
        <v>424</v>
      </c>
      <c r="B352" s="1" t="s">
        <v>433</v>
      </c>
      <c r="C352" s="1" t="s">
        <v>422</v>
      </c>
    </row>
    <row r="353" spans="1:3" x14ac:dyDescent="0.25">
      <c r="A353" s="1" t="s">
        <v>430</v>
      </c>
      <c r="B353" s="1" t="s">
        <v>434</v>
      </c>
      <c r="C353" s="1" t="s">
        <v>422</v>
      </c>
    </row>
    <row r="354" spans="1:3" x14ac:dyDescent="0.25">
      <c r="A354" s="1" t="s">
        <v>430</v>
      </c>
      <c r="B354" s="1" t="s">
        <v>435</v>
      </c>
      <c r="C354" s="1" t="s">
        <v>422</v>
      </c>
    </row>
    <row r="355" spans="1:3" x14ac:dyDescent="0.25">
      <c r="A355" s="1" t="s">
        <v>426</v>
      </c>
      <c r="B355" s="1" t="s">
        <v>436</v>
      </c>
      <c r="C355" s="1" t="s">
        <v>422</v>
      </c>
    </row>
    <row r="356" spans="1:3" x14ac:dyDescent="0.25">
      <c r="A356" s="1" t="s">
        <v>426</v>
      </c>
      <c r="B356" s="1" t="s">
        <v>437</v>
      </c>
      <c r="C356" s="1" t="s">
        <v>422</v>
      </c>
    </row>
    <row r="357" spans="1:3" x14ac:dyDescent="0.25">
      <c r="A357" s="1" t="s">
        <v>430</v>
      </c>
      <c r="B357" s="1" t="s">
        <v>438</v>
      </c>
      <c r="C357" s="1" t="s">
        <v>422</v>
      </c>
    </row>
    <row r="358" spans="1:3" x14ac:dyDescent="0.25">
      <c r="A358" s="1" t="s">
        <v>430</v>
      </c>
      <c r="B358" s="1" t="s">
        <v>439</v>
      </c>
      <c r="C358" s="1" t="s">
        <v>422</v>
      </c>
    </row>
    <row r="359" spans="1:3" x14ac:dyDescent="0.25">
      <c r="A359" s="1" t="s">
        <v>430</v>
      </c>
      <c r="B359" s="1" t="s">
        <v>440</v>
      </c>
      <c r="C359" s="1" t="s">
        <v>422</v>
      </c>
    </row>
    <row r="360" spans="1:3" x14ac:dyDescent="0.25">
      <c r="A360" s="1" t="s">
        <v>426</v>
      </c>
      <c r="B360" s="1" t="s">
        <v>441</v>
      </c>
      <c r="C360" s="1" t="s">
        <v>422</v>
      </c>
    </row>
    <row r="361" spans="1:3" x14ac:dyDescent="0.25">
      <c r="A361" s="1" t="s">
        <v>424</v>
      </c>
      <c r="B361" s="1" t="s">
        <v>442</v>
      </c>
      <c r="C361" s="1" t="s">
        <v>422</v>
      </c>
    </row>
    <row r="362" spans="1:3" x14ac:dyDescent="0.25">
      <c r="A362" s="1" t="s">
        <v>430</v>
      </c>
      <c r="B362" s="1" t="s">
        <v>443</v>
      </c>
      <c r="C362" s="1" t="s">
        <v>422</v>
      </c>
    </row>
    <row r="363" spans="1:3" x14ac:dyDescent="0.25">
      <c r="A363" s="1" t="s">
        <v>426</v>
      </c>
      <c r="B363" s="1" t="s">
        <v>444</v>
      </c>
      <c r="C363" s="1" t="s">
        <v>422</v>
      </c>
    </row>
    <row r="364" spans="1:3" x14ac:dyDescent="0.25">
      <c r="A364" s="1" t="s">
        <v>424</v>
      </c>
      <c r="B364" s="1" t="s">
        <v>445</v>
      </c>
      <c r="C364" s="1" t="s">
        <v>422</v>
      </c>
    </row>
    <row r="365" spans="1:3" x14ac:dyDescent="0.25">
      <c r="A365" s="1" t="s">
        <v>430</v>
      </c>
      <c r="B365" s="1" t="s">
        <v>446</v>
      </c>
      <c r="C365" s="1" t="s">
        <v>422</v>
      </c>
    </row>
    <row r="366" spans="1:3" x14ac:dyDescent="0.25">
      <c r="A366" s="1" t="s">
        <v>426</v>
      </c>
      <c r="B366" s="1" t="s">
        <v>447</v>
      </c>
      <c r="C366" s="1" t="s">
        <v>422</v>
      </c>
    </row>
    <row r="367" spans="1:3" x14ac:dyDescent="0.25">
      <c r="A367" s="1" t="s">
        <v>426</v>
      </c>
      <c r="B367" s="1" t="s">
        <v>448</v>
      </c>
      <c r="C367" s="1" t="s">
        <v>422</v>
      </c>
    </row>
    <row r="368" spans="1:3" x14ac:dyDescent="0.25">
      <c r="A368" s="1" t="s">
        <v>424</v>
      </c>
      <c r="B368" s="1" t="s">
        <v>449</v>
      </c>
      <c r="C368" s="1" t="s">
        <v>422</v>
      </c>
    </row>
    <row r="369" spans="1:3" x14ac:dyDescent="0.25">
      <c r="A369" s="1" t="s">
        <v>430</v>
      </c>
      <c r="B369" s="1" t="s">
        <v>450</v>
      </c>
      <c r="C369" s="1" t="s">
        <v>422</v>
      </c>
    </row>
    <row r="370" spans="1:3" x14ac:dyDescent="0.25">
      <c r="A370" s="1"/>
      <c r="B370" s="1" t="s">
        <v>452</v>
      </c>
      <c r="C370" s="1" t="s">
        <v>451</v>
      </c>
    </row>
    <row r="371" spans="1:3" x14ac:dyDescent="0.25">
      <c r="A371" s="1" t="s">
        <v>453</v>
      </c>
      <c r="B371" s="1" t="s">
        <v>454</v>
      </c>
      <c r="C371" s="1" t="s">
        <v>451</v>
      </c>
    </row>
    <row r="372" spans="1:3" x14ac:dyDescent="0.25">
      <c r="A372" s="1" t="s">
        <v>453</v>
      </c>
      <c r="B372" s="1" t="s">
        <v>455</v>
      </c>
      <c r="C372" s="1" t="s">
        <v>451</v>
      </c>
    </row>
    <row r="373" spans="1:3" x14ac:dyDescent="0.25">
      <c r="A373" s="1" t="s">
        <v>453</v>
      </c>
      <c r="B373" s="1" t="s">
        <v>456</v>
      </c>
      <c r="C373" s="1" t="s">
        <v>451</v>
      </c>
    </row>
    <row r="374" spans="1:3" x14ac:dyDescent="0.25">
      <c r="A374" s="1" t="s">
        <v>453</v>
      </c>
      <c r="B374" s="1" t="s">
        <v>457</v>
      </c>
      <c r="C374" s="1" t="s">
        <v>451</v>
      </c>
    </row>
    <row r="375" spans="1:3" x14ac:dyDescent="0.25">
      <c r="A375" s="1" t="s">
        <v>453</v>
      </c>
      <c r="B375" s="1" t="s">
        <v>458</v>
      </c>
      <c r="C375" s="1" t="s">
        <v>451</v>
      </c>
    </row>
    <row r="376" spans="1:3" x14ac:dyDescent="0.25">
      <c r="A376" s="1" t="s">
        <v>453</v>
      </c>
      <c r="B376" s="1" t="s">
        <v>459</v>
      </c>
      <c r="C376" s="1" t="s">
        <v>451</v>
      </c>
    </row>
    <row r="377" spans="1:3" x14ac:dyDescent="0.25">
      <c r="A377" s="1" t="s">
        <v>453</v>
      </c>
      <c r="B377" s="1" t="s">
        <v>460</v>
      </c>
      <c r="C377" s="1" t="s">
        <v>451</v>
      </c>
    </row>
    <row r="378" spans="1:3" x14ac:dyDescent="0.25">
      <c r="A378" s="1" t="s">
        <v>453</v>
      </c>
      <c r="B378" s="1" t="s">
        <v>461</v>
      </c>
      <c r="C378" s="1" t="s">
        <v>451</v>
      </c>
    </row>
    <row r="379" spans="1:3" x14ac:dyDescent="0.25">
      <c r="A379" s="1" t="s">
        <v>453</v>
      </c>
      <c r="B379" s="1" t="s">
        <v>462</v>
      </c>
      <c r="C379" s="1" t="s">
        <v>451</v>
      </c>
    </row>
    <row r="380" spans="1:3" x14ac:dyDescent="0.25">
      <c r="A380" s="1" t="s">
        <v>453</v>
      </c>
      <c r="B380" s="1" t="s">
        <v>463</v>
      </c>
      <c r="C380" s="1" t="s">
        <v>451</v>
      </c>
    </row>
    <row r="381" spans="1:3" x14ac:dyDescent="0.25">
      <c r="A381" s="1" t="s">
        <v>453</v>
      </c>
      <c r="B381" s="1" t="s">
        <v>464</v>
      </c>
      <c r="C381" s="1" t="s">
        <v>451</v>
      </c>
    </row>
    <row r="382" spans="1:3" x14ac:dyDescent="0.25">
      <c r="A382" s="1" t="s">
        <v>453</v>
      </c>
      <c r="B382" s="1" t="s">
        <v>465</v>
      </c>
      <c r="C382" s="1" t="s">
        <v>451</v>
      </c>
    </row>
    <row r="383" spans="1:3" x14ac:dyDescent="0.25">
      <c r="A383" s="1" t="s">
        <v>453</v>
      </c>
      <c r="B383" s="1" t="s">
        <v>466</v>
      </c>
      <c r="C383" s="1" t="s">
        <v>451</v>
      </c>
    </row>
    <row r="384" spans="1:3" x14ac:dyDescent="0.25">
      <c r="A384" s="1" t="s">
        <v>453</v>
      </c>
      <c r="B384" s="1" t="s">
        <v>467</v>
      </c>
      <c r="C384" s="1" t="s">
        <v>451</v>
      </c>
    </row>
    <row r="385" spans="1:3" x14ac:dyDescent="0.25">
      <c r="A385" s="1" t="s">
        <v>453</v>
      </c>
      <c r="B385" s="1" t="s">
        <v>468</v>
      </c>
      <c r="C385" s="1" t="s">
        <v>451</v>
      </c>
    </row>
    <row r="386" spans="1:3" x14ac:dyDescent="0.25">
      <c r="A386" s="1" t="s">
        <v>453</v>
      </c>
      <c r="B386" s="1" t="s">
        <v>469</v>
      </c>
      <c r="C386" s="1" t="s">
        <v>451</v>
      </c>
    </row>
    <row r="387" spans="1:3" x14ac:dyDescent="0.25">
      <c r="A387" s="1" t="s">
        <v>453</v>
      </c>
      <c r="B387" s="1" t="s">
        <v>470</v>
      </c>
      <c r="C387" s="1" t="s">
        <v>451</v>
      </c>
    </row>
    <row r="388" spans="1:3" x14ac:dyDescent="0.25">
      <c r="A388" s="1"/>
      <c r="B388" s="1" t="s">
        <v>472</v>
      </c>
      <c r="C388" s="1" t="s">
        <v>471</v>
      </c>
    </row>
    <row r="389" spans="1:3" x14ac:dyDescent="0.25">
      <c r="A389" s="1" t="s">
        <v>473</v>
      </c>
      <c r="B389" s="1" t="s">
        <v>474</v>
      </c>
      <c r="C389" s="1" t="s">
        <v>471</v>
      </c>
    </row>
    <row r="390" spans="1:3" x14ac:dyDescent="0.25">
      <c r="A390" s="1" t="s">
        <v>473</v>
      </c>
      <c r="B390" s="1" t="s">
        <v>475</v>
      </c>
      <c r="C390" s="1" t="s">
        <v>471</v>
      </c>
    </row>
    <row r="391" spans="1:3" x14ac:dyDescent="0.25">
      <c r="A391" s="1" t="s">
        <v>473</v>
      </c>
      <c r="B391" s="1" t="s">
        <v>476</v>
      </c>
      <c r="C391" s="1" t="s">
        <v>471</v>
      </c>
    </row>
    <row r="392" spans="1:3" x14ac:dyDescent="0.25">
      <c r="A392" s="1" t="s">
        <v>473</v>
      </c>
      <c r="B392" s="1" t="s">
        <v>477</v>
      </c>
      <c r="C392" s="1" t="s">
        <v>471</v>
      </c>
    </row>
    <row r="393" spans="1:3" x14ac:dyDescent="0.25">
      <c r="A393" s="1" t="s">
        <v>473</v>
      </c>
      <c r="B393" s="1" t="s">
        <v>478</v>
      </c>
      <c r="C393" s="1" t="s">
        <v>471</v>
      </c>
    </row>
    <row r="394" spans="1:3" x14ac:dyDescent="0.25">
      <c r="A394" s="1" t="s">
        <v>473</v>
      </c>
      <c r="B394" s="1" t="s">
        <v>479</v>
      </c>
      <c r="C394" s="1" t="s">
        <v>471</v>
      </c>
    </row>
    <row r="395" spans="1:3" x14ac:dyDescent="0.25">
      <c r="A395" s="1" t="s">
        <v>473</v>
      </c>
      <c r="B395" s="1" t="s">
        <v>480</v>
      </c>
      <c r="C395" s="1" t="s">
        <v>471</v>
      </c>
    </row>
    <row r="396" spans="1:3" x14ac:dyDescent="0.25">
      <c r="A396" s="1" t="s">
        <v>473</v>
      </c>
      <c r="B396" s="1" t="s">
        <v>481</v>
      </c>
      <c r="C396" s="1" t="s">
        <v>471</v>
      </c>
    </row>
    <row r="397" spans="1:3" x14ac:dyDescent="0.25">
      <c r="A397" s="1" t="s">
        <v>473</v>
      </c>
      <c r="B397" s="1" t="s">
        <v>482</v>
      </c>
      <c r="C397" s="1" t="s">
        <v>471</v>
      </c>
    </row>
    <row r="398" spans="1:3" x14ac:dyDescent="0.25">
      <c r="A398" s="1"/>
      <c r="B398" s="1" t="s">
        <v>484</v>
      </c>
      <c r="C398" s="1" t="s">
        <v>483</v>
      </c>
    </row>
    <row r="399" spans="1:3" x14ac:dyDescent="0.25">
      <c r="A399" s="1" t="s">
        <v>485</v>
      </c>
      <c r="B399" s="1" t="s">
        <v>486</v>
      </c>
      <c r="C399" s="1" t="s">
        <v>483</v>
      </c>
    </row>
    <row r="400" spans="1:3" x14ac:dyDescent="0.25">
      <c r="A400" s="1" t="s">
        <v>485</v>
      </c>
      <c r="B400" s="1" t="s">
        <v>487</v>
      </c>
      <c r="C400" s="1" t="s">
        <v>483</v>
      </c>
    </row>
    <row r="401" spans="1:3" x14ac:dyDescent="0.25">
      <c r="A401" s="1" t="s">
        <v>488</v>
      </c>
      <c r="B401" s="1" t="s">
        <v>489</v>
      </c>
      <c r="C401" s="1" t="s">
        <v>483</v>
      </c>
    </row>
    <row r="402" spans="1:3" x14ac:dyDescent="0.25">
      <c r="A402" s="1" t="s">
        <v>488</v>
      </c>
      <c r="B402" s="1" t="s">
        <v>490</v>
      </c>
      <c r="C402" s="1" t="s">
        <v>483</v>
      </c>
    </row>
    <row r="403" spans="1:3" x14ac:dyDescent="0.25">
      <c r="A403" s="1" t="s">
        <v>488</v>
      </c>
      <c r="B403" s="1" t="s">
        <v>491</v>
      </c>
      <c r="C403" s="1" t="s">
        <v>483</v>
      </c>
    </row>
    <row r="404" spans="1:3" x14ac:dyDescent="0.25">
      <c r="A404" s="1" t="s">
        <v>485</v>
      </c>
      <c r="B404" s="1" t="s">
        <v>492</v>
      </c>
      <c r="C404" s="1" t="s">
        <v>483</v>
      </c>
    </row>
    <row r="405" spans="1:3" x14ac:dyDescent="0.25">
      <c r="A405" s="1" t="s">
        <v>488</v>
      </c>
      <c r="B405" s="1" t="s">
        <v>493</v>
      </c>
      <c r="C405" s="1" t="s">
        <v>483</v>
      </c>
    </row>
    <row r="406" spans="1:3" x14ac:dyDescent="0.25">
      <c r="A406" s="1" t="s">
        <v>485</v>
      </c>
      <c r="B406" s="1" t="s">
        <v>494</v>
      </c>
      <c r="C406" s="1" t="s">
        <v>483</v>
      </c>
    </row>
    <row r="407" spans="1:3" x14ac:dyDescent="0.25">
      <c r="A407" s="1" t="s">
        <v>485</v>
      </c>
      <c r="B407" s="1" t="s">
        <v>495</v>
      </c>
      <c r="C407" s="1" t="s">
        <v>483</v>
      </c>
    </row>
    <row r="408" spans="1:3" x14ac:dyDescent="0.25">
      <c r="A408" s="1" t="s">
        <v>488</v>
      </c>
      <c r="B408" s="1" t="s">
        <v>496</v>
      </c>
      <c r="C408" s="1" t="s">
        <v>483</v>
      </c>
    </row>
    <row r="409" spans="1:3" x14ac:dyDescent="0.25">
      <c r="A409" s="1"/>
      <c r="B409" s="1" t="s">
        <v>498</v>
      </c>
      <c r="C409" s="1" t="s">
        <v>497</v>
      </c>
    </row>
    <row r="410" spans="1:3" x14ac:dyDescent="0.25">
      <c r="A410" s="1" t="s">
        <v>499</v>
      </c>
      <c r="B410" s="1" t="s">
        <v>500</v>
      </c>
      <c r="C410" s="1" t="s">
        <v>497</v>
      </c>
    </row>
    <row r="411" spans="1:3" x14ac:dyDescent="0.25">
      <c r="A411" s="1" t="s">
        <v>501</v>
      </c>
      <c r="B411" s="1" t="s">
        <v>502</v>
      </c>
      <c r="C411" s="1" t="s">
        <v>497</v>
      </c>
    </row>
    <row r="412" spans="1:3" x14ac:dyDescent="0.25">
      <c r="A412" s="1" t="s">
        <v>499</v>
      </c>
      <c r="B412" s="1" t="s">
        <v>503</v>
      </c>
      <c r="C412" s="1" t="s">
        <v>497</v>
      </c>
    </row>
    <row r="413" spans="1:3" x14ac:dyDescent="0.25">
      <c r="A413" s="1" t="s">
        <v>499</v>
      </c>
      <c r="B413" s="1" t="s">
        <v>504</v>
      </c>
      <c r="C413" s="1" t="s">
        <v>497</v>
      </c>
    </row>
    <row r="414" spans="1:3" x14ac:dyDescent="0.25">
      <c r="A414" s="1" t="s">
        <v>501</v>
      </c>
      <c r="B414" s="1" t="s">
        <v>505</v>
      </c>
      <c r="C414" s="1" t="s">
        <v>497</v>
      </c>
    </row>
    <row r="415" spans="1:3" x14ac:dyDescent="0.25">
      <c r="A415" s="1" t="s">
        <v>499</v>
      </c>
      <c r="B415" s="1" t="s">
        <v>506</v>
      </c>
      <c r="C415" s="1" t="s">
        <v>497</v>
      </c>
    </row>
    <row r="416" spans="1:3" x14ac:dyDescent="0.25">
      <c r="A416" s="1" t="s">
        <v>499</v>
      </c>
      <c r="B416" s="1" t="s">
        <v>507</v>
      </c>
      <c r="C416" s="1" t="s">
        <v>497</v>
      </c>
    </row>
    <row r="417" spans="1:3" x14ac:dyDescent="0.25">
      <c r="A417" s="1" t="s">
        <v>499</v>
      </c>
      <c r="B417" s="1" t="s">
        <v>508</v>
      </c>
      <c r="C417" s="1" t="s">
        <v>497</v>
      </c>
    </row>
    <row r="418" spans="1:3" x14ac:dyDescent="0.25">
      <c r="A418" s="1" t="s">
        <v>499</v>
      </c>
      <c r="B418" s="1" t="s">
        <v>509</v>
      </c>
      <c r="C418" s="1" t="s">
        <v>497</v>
      </c>
    </row>
    <row r="419" spans="1:3" x14ac:dyDescent="0.25">
      <c r="A419" s="1" t="s">
        <v>501</v>
      </c>
      <c r="B419" s="1" t="s">
        <v>510</v>
      </c>
      <c r="C419" s="1" t="s">
        <v>497</v>
      </c>
    </row>
    <row r="420" spans="1:3" x14ac:dyDescent="0.25">
      <c r="A420" s="1" t="s">
        <v>501</v>
      </c>
      <c r="B420" s="1" t="s">
        <v>511</v>
      </c>
      <c r="C420" s="1" t="s">
        <v>497</v>
      </c>
    </row>
    <row r="421" spans="1:3" x14ac:dyDescent="0.25">
      <c r="A421" s="1" t="s">
        <v>501</v>
      </c>
      <c r="B421" s="1" t="s">
        <v>512</v>
      </c>
      <c r="C421" s="1" t="s">
        <v>497</v>
      </c>
    </row>
    <row r="422" spans="1:3" x14ac:dyDescent="0.25">
      <c r="A422" s="1" t="s">
        <v>501</v>
      </c>
      <c r="B422" s="1" t="s">
        <v>513</v>
      </c>
      <c r="C422" s="1" t="s">
        <v>497</v>
      </c>
    </row>
    <row r="423" spans="1:3" x14ac:dyDescent="0.25">
      <c r="A423" s="1" t="s">
        <v>501</v>
      </c>
      <c r="B423" s="1" t="s">
        <v>514</v>
      </c>
      <c r="C423" s="1" t="s">
        <v>497</v>
      </c>
    </row>
    <row r="424" spans="1:3" x14ac:dyDescent="0.25">
      <c r="A424" s="1" t="s">
        <v>501</v>
      </c>
      <c r="B424" s="1" t="s">
        <v>515</v>
      </c>
      <c r="C424" s="1" t="s">
        <v>497</v>
      </c>
    </row>
    <row r="425" spans="1:3" x14ac:dyDescent="0.25">
      <c r="A425" s="1" t="s">
        <v>499</v>
      </c>
      <c r="B425" s="1" t="s">
        <v>516</v>
      </c>
      <c r="C425" s="1" t="s">
        <v>497</v>
      </c>
    </row>
    <row r="426" spans="1:3" x14ac:dyDescent="0.25">
      <c r="A426" s="1" t="s">
        <v>499</v>
      </c>
      <c r="B426" s="1" t="s">
        <v>517</v>
      </c>
      <c r="C426" s="1" t="s">
        <v>497</v>
      </c>
    </row>
    <row r="427" spans="1:3" x14ac:dyDescent="0.25">
      <c r="A427" s="1" t="s">
        <v>501</v>
      </c>
      <c r="B427" s="1" t="s">
        <v>518</v>
      </c>
      <c r="C427" s="1" t="s">
        <v>497</v>
      </c>
    </row>
    <row r="428" spans="1:3" x14ac:dyDescent="0.25">
      <c r="A428" s="1" t="s">
        <v>501</v>
      </c>
      <c r="B428" s="1" t="s">
        <v>519</v>
      </c>
      <c r="C428" s="1" t="s">
        <v>497</v>
      </c>
    </row>
    <row r="429" spans="1:3" x14ac:dyDescent="0.25">
      <c r="A429" s="1" t="s">
        <v>499</v>
      </c>
      <c r="B429" s="1" t="s">
        <v>520</v>
      </c>
      <c r="C429" s="1" t="s">
        <v>497</v>
      </c>
    </row>
    <row r="430" spans="1:3" x14ac:dyDescent="0.25">
      <c r="A430" s="1" t="s">
        <v>501</v>
      </c>
      <c r="B430" s="1" t="s">
        <v>521</v>
      </c>
      <c r="C430" s="1" t="s">
        <v>497</v>
      </c>
    </row>
    <row r="431" spans="1:3" x14ac:dyDescent="0.25">
      <c r="A431" s="1" t="s">
        <v>501</v>
      </c>
      <c r="B431" s="1" t="s">
        <v>522</v>
      </c>
      <c r="C431" s="1" t="s">
        <v>497</v>
      </c>
    </row>
    <row r="432" spans="1:3" x14ac:dyDescent="0.25">
      <c r="A432" s="1"/>
      <c r="B432" s="1" t="s">
        <v>524</v>
      </c>
      <c r="C432" s="1" t="s">
        <v>523</v>
      </c>
    </row>
    <row r="433" spans="1:3" x14ac:dyDescent="0.25">
      <c r="A433" s="1" t="s">
        <v>525</v>
      </c>
      <c r="B433" s="1" t="s">
        <v>526</v>
      </c>
      <c r="C433" s="1" t="s">
        <v>523</v>
      </c>
    </row>
    <row r="434" spans="1:3" x14ac:dyDescent="0.25">
      <c r="A434" s="1" t="s">
        <v>525</v>
      </c>
      <c r="B434" s="1" t="s">
        <v>527</v>
      </c>
      <c r="C434" s="1" t="s">
        <v>523</v>
      </c>
    </row>
    <row r="435" spans="1:3" x14ac:dyDescent="0.25">
      <c r="A435" s="1" t="s">
        <v>525</v>
      </c>
      <c r="B435" s="1" t="s">
        <v>528</v>
      </c>
      <c r="C435" s="1" t="s">
        <v>523</v>
      </c>
    </row>
    <row r="436" spans="1:3" x14ac:dyDescent="0.25">
      <c r="A436" s="1" t="s">
        <v>525</v>
      </c>
      <c r="B436" s="1" t="s">
        <v>529</v>
      </c>
      <c r="C436" s="1" t="s">
        <v>523</v>
      </c>
    </row>
    <row r="437" spans="1:3" x14ac:dyDescent="0.25">
      <c r="A437" s="1" t="s">
        <v>525</v>
      </c>
      <c r="B437" s="1" t="s">
        <v>530</v>
      </c>
      <c r="C437" s="1" t="s">
        <v>523</v>
      </c>
    </row>
    <row r="438" spans="1:3" x14ac:dyDescent="0.25">
      <c r="A438" s="1" t="s">
        <v>525</v>
      </c>
      <c r="B438" s="1" t="s">
        <v>531</v>
      </c>
      <c r="C438" s="1" t="s">
        <v>523</v>
      </c>
    </row>
    <row r="439" spans="1:3" x14ac:dyDescent="0.25">
      <c r="A439" s="1" t="s">
        <v>525</v>
      </c>
      <c r="B439" s="1" t="s">
        <v>532</v>
      </c>
      <c r="C439" s="1" t="s">
        <v>523</v>
      </c>
    </row>
    <row r="440" spans="1:3" x14ac:dyDescent="0.25">
      <c r="A440" s="1" t="s">
        <v>525</v>
      </c>
      <c r="B440" s="1" t="s">
        <v>533</v>
      </c>
      <c r="C440" s="1" t="s">
        <v>523</v>
      </c>
    </row>
    <row r="441" spans="1:3" x14ac:dyDescent="0.25">
      <c r="A441" s="1" t="s">
        <v>525</v>
      </c>
      <c r="B441" s="1" t="s">
        <v>534</v>
      </c>
      <c r="C441" s="1" t="s">
        <v>523</v>
      </c>
    </row>
    <row r="442" spans="1:3" x14ac:dyDescent="0.25">
      <c r="A442" s="1" t="s">
        <v>525</v>
      </c>
      <c r="B442" s="1" t="s">
        <v>535</v>
      </c>
      <c r="C442" s="1" t="s">
        <v>523</v>
      </c>
    </row>
    <row r="443" spans="1:3" x14ac:dyDescent="0.25">
      <c r="A443" s="1" t="s">
        <v>525</v>
      </c>
      <c r="B443" s="1" t="s">
        <v>536</v>
      </c>
      <c r="C443" s="1" t="s">
        <v>523</v>
      </c>
    </row>
    <row r="444" spans="1:3" x14ac:dyDescent="0.25">
      <c r="A444" s="1"/>
      <c r="B444" s="1" t="s">
        <v>538</v>
      </c>
      <c r="C444" s="1" t="s">
        <v>537</v>
      </c>
    </row>
    <row r="445" spans="1:3" x14ac:dyDescent="0.25">
      <c r="A445" s="1" t="s">
        <v>539</v>
      </c>
      <c r="B445" s="1" t="s">
        <v>540</v>
      </c>
      <c r="C445" s="1" t="s">
        <v>537</v>
      </c>
    </row>
    <row r="446" spans="1:3" x14ac:dyDescent="0.25">
      <c r="A446" s="1" t="s">
        <v>539</v>
      </c>
      <c r="B446" s="1" t="s">
        <v>541</v>
      </c>
      <c r="C446" s="1" t="s">
        <v>537</v>
      </c>
    </row>
    <row r="447" spans="1:3" x14ac:dyDescent="0.25">
      <c r="A447" s="1" t="s">
        <v>539</v>
      </c>
      <c r="B447" s="1" t="s">
        <v>542</v>
      </c>
      <c r="C447" s="1" t="s">
        <v>537</v>
      </c>
    </row>
    <row r="448" spans="1:3" x14ac:dyDescent="0.25">
      <c r="A448" s="1" t="s">
        <v>539</v>
      </c>
      <c r="B448" s="1" t="s">
        <v>543</v>
      </c>
      <c r="C448" s="1" t="s">
        <v>537</v>
      </c>
    </row>
    <row r="449" spans="1:3" x14ac:dyDescent="0.25">
      <c r="A449" s="1" t="s">
        <v>539</v>
      </c>
      <c r="B449" s="1" t="s">
        <v>544</v>
      </c>
      <c r="C449" s="1" t="s">
        <v>537</v>
      </c>
    </row>
    <row r="450" spans="1:3" x14ac:dyDescent="0.25">
      <c r="A450" s="1" t="s">
        <v>539</v>
      </c>
      <c r="B450" s="1" t="s">
        <v>545</v>
      </c>
      <c r="C450" s="1" t="s">
        <v>537</v>
      </c>
    </row>
    <row r="451" spans="1:3" x14ac:dyDescent="0.25">
      <c r="A451" s="1" t="s">
        <v>539</v>
      </c>
      <c r="B451" s="1" t="s">
        <v>546</v>
      </c>
      <c r="C451" s="1" t="s">
        <v>537</v>
      </c>
    </row>
    <row r="452" spans="1:3" x14ac:dyDescent="0.25">
      <c r="A452" s="1" t="s">
        <v>539</v>
      </c>
      <c r="B452" s="1" t="s">
        <v>547</v>
      </c>
      <c r="C452" s="1" t="s">
        <v>537</v>
      </c>
    </row>
    <row r="453" spans="1:3" x14ac:dyDescent="0.25">
      <c r="A453" s="1" t="s">
        <v>539</v>
      </c>
      <c r="B453" s="1" t="s">
        <v>548</v>
      </c>
      <c r="C453" s="1" t="s">
        <v>537</v>
      </c>
    </row>
    <row r="454" spans="1:3" x14ac:dyDescent="0.25">
      <c r="A454" s="1" t="s">
        <v>539</v>
      </c>
      <c r="B454" s="1" t="s">
        <v>549</v>
      </c>
      <c r="C454" s="1" t="s">
        <v>537</v>
      </c>
    </row>
    <row r="455" spans="1:3" x14ac:dyDescent="0.25">
      <c r="A455" s="1" t="s">
        <v>539</v>
      </c>
      <c r="B455" s="1" t="s">
        <v>550</v>
      </c>
      <c r="C455" s="1" t="s">
        <v>537</v>
      </c>
    </row>
    <row r="456" spans="1:3" x14ac:dyDescent="0.25">
      <c r="A456" s="1" t="s">
        <v>539</v>
      </c>
      <c r="B456" s="1" t="s">
        <v>551</v>
      </c>
      <c r="C456" s="1" t="s">
        <v>537</v>
      </c>
    </row>
    <row r="457" spans="1:3" x14ac:dyDescent="0.25">
      <c r="A457" s="1" t="s">
        <v>539</v>
      </c>
      <c r="B457" s="1" t="s">
        <v>552</v>
      </c>
      <c r="C457" s="1" t="s">
        <v>537</v>
      </c>
    </row>
    <row r="458" spans="1:3" x14ac:dyDescent="0.25">
      <c r="A458" s="1" t="s">
        <v>539</v>
      </c>
      <c r="B458" s="1" t="s">
        <v>553</v>
      </c>
      <c r="C458" s="1" t="s">
        <v>537</v>
      </c>
    </row>
    <row r="459" spans="1:3" x14ac:dyDescent="0.25">
      <c r="A459" s="1" t="s">
        <v>539</v>
      </c>
      <c r="B459" s="1" t="s">
        <v>554</v>
      </c>
      <c r="C459" s="1" t="s">
        <v>537</v>
      </c>
    </row>
    <row r="460" spans="1:3" x14ac:dyDescent="0.25">
      <c r="A460" s="1" t="s">
        <v>539</v>
      </c>
      <c r="B460" s="1" t="s">
        <v>555</v>
      </c>
      <c r="C460" s="1" t="s">
        <v>537</v>
      </c>
    </row>
    <row r="461" spans="1:3" x14ac:dyDescent="0.25">
      <c r="A461" s="1" t="s">
        <v>539</v>
      </c>
      <c r="B461" s="1" t="s">
        <v>556</v>
      </c>
      <c r="C461" s="1" t="s">
        <v>537</v>
      </c>
    </row>
    <row r="462" spans="1:3" x14ac:dyDescent="0.25">
      <c r="A462" s="1" t="s">
        <v>539</v>
      </c>
      <c r="B462" s="1" t="s">
        <v>557</v>
      </c>
      <c r="C462" s="1" t="s">
        <v>537</v>
      </c>
    </row>
    <row r="463" spans="1:3" x14ac:dyDescent="0.25">
      <c r="A463" s="1" t="s">
        <v>539</v>
      </c>
      <c r="B463" s="1" t="s">
        <v>558</v>
      </c>
      <c r="C463" s="1" t="s">
        <v>537</v>
      </c>
    </row>
    <row r="464" spans="1:3" x14ac:dyDescent="0.25">
      <c r="A464" s="1" t="s">
        <v>539</v>
      </c>
      <c r="B464" s="1" t="s">
        <v>559</v>
      </c>
      <c r="C464" s="1" t="s">
        <v>537</v>
      </c>
    </row>
    <row r="465" spans="1:3" x14ac:dyDescent="0.25">
      <c r="A465" s="1" t="s">
        <v>539</v>
      </c>
      <c r="B465" s="1" t="s">
        <v>560</v>
      </c>
      <c r="C465" s="1" t="s">
        <v>537</v>
      </c>
    </row>
    <row r="466" spans="1:3" x14ac:dyDescent="0.25">
      <c r="A466" s="1" t="s">
        <v>539</v>
      </c>
      <c r="B466" s="1" t="s">
        <v>561</v>
      </c>
      <c r="C466" s="1" t="s">
        <v>537</v>
      </c>
    </row>
    <row r="467" spans="1:3" x14ac:dyDescent="0.25">
      <c r="A467" s="1" t="s">
        <v>539</v>
      </c>
      <c r="B467" s="1" t="s">
        <v>562</v>
      </c>
      <c r="C467" s="1" t="s">
        <v>537</v>
      </c>
    </row>
    <row r="468" spans="1:3" x14ac:dyDescent="0.25">
      <c r="A468" s="1" t="s">
        <v>539</v>
      </c>
      <c r="B468" s="1" t="s">
        <v>563</v>
      </c>
      <c r="C468" s="1" t="s">
        <v>537</v>
      </c>
    </row>
    <row r="469" spans="1:3" x14ac:dyDescent="0.25">
      <c r="A469" s="1" t="s">
        <v>539</v>
      </c>
      <c r="B469" s="1" t="s">
        <v>564</v>
      </c>
      <c r="C469" s="1" t="s">
        <v>537</v>
      </c>
    </row>
    <row r="470" spans="1:3" x14ac:dyDescent="0.25">
      <c r="A470" s="1" t="s">
        <v>539</v>
      </c>
      <c r="B470" s="1" t="s">
        <v>565</v>
      </c>
      <c r="C470" s="1" t="s">
        <v>537</v>
      </c>
    </row>
    <row r="471" spans="1:3" x14ac:dyDescent="0.25">
      <c r="A471" s="1" t="s">
        <v>539</v>
      </c>
      <c r="B471" s="1" t="s">
        <v>566</v>
      </c>
      <c r="C471" s="1" t="s">
        <v>537</v>
      </c>
    </row>
    <row r="472" spans="1:3" x14ac:dyDescent="0.25">
      <c r="A472" s="1" t="s">
        <v>539</v>
      </c>
      <c r="B472" s="1" t="s">
        <v>567</v>
      </c>
      <c r="C472" s="1" t="s">
        <v>537</v>
      </c>
    </row>
    <row r="473" spans="1:3" x14ac:dyDescent="0.25">
      <c r="A473" s="1" t="s">
        <v>539</v>
      </c>
      <c r="B473" s="1" t="s">
        <v>568</v>
      </c>
      <c r="C473" s="1" t="s">
        <v>537</v>
      </c>
    </row>
    <row r="474" spans="1:3" x14ac:dyDescent="0.25">
      <c r="A474" s="1"/>
      <c r="B474" s="1" t="s">
        <v>570</v>
      </c>
      <c r="C474" s="1" t="s">
        <v>569</v>
      </c>
    </row>
    <row r="475" spans="1:3" x14ac:dyDescent="0.25">
      <c r="A475" s="1" t="s">
        <v>571</v>
      </c>
      <c r="B475" s="1" t="s">
        <v>572</v>
      </c>
      <c r="C475" s="1" t="s">
        <v>569</v>
      </c>
    </row>
    <row r="476" spans="1:3" x14ac:dyDescent="0.25">
      <c r="A476" s="1" t="s">
        <v>571</v>
      </c>
      <c r="B476" s="1" t="s">
        <v>573</v>
      </c>
      <c r="C476" s="1" t="s">
        <v>569</v>
      </c>
    </row>
    <row r="477" spans="1:3" x14ac:dyDescent="0.25">
      <c r="A477" s="1" t="s">
        <v>571</v>
      </c>
      <c r="B477" s="1" t="s">
        <v>574</v>
      </c>
      <c r="C477" s="1" t="s">
        <v>569</v>
      </c>
    </row>
    <row r="478" spans="1:3" x14ac:dyDescent="0.25">
      <c r="A478" s="1" t="s">
        <v>571</v>
      </c>
      <c r="B478" s="1" t="s">
        <v>575</v>
      </c>
      <c r="C478" s="1" t="s">
        <v>569</v>
      </c>
    </row>
    <row r="479" spans="1:3" x14ac:dyDescent="0.25">
      <c r="A479" s="1" t="s">
        <v>571</v>
      </c>
      <c r="B479" s="1" t="s">
        <v>576</v>
      </c>
      <c r="C479" s="1" t="s">
        <v>569</v>
      </c>
    </row>
    <row r="480" spans="1:3" x14ac:dyDescent="0.25">
      <c r="A480" s="1" t="s">
        <v>571</v>
      </c>
      <c r="B480" s="1" t="s">
        <v>577</v>
      </c>
      <c r="C480" s="1" t="s">
        <v>569</v>
      </c>
    </row>
    <row r="481" spans="1:3" x14ac:dyDescent="0.25">
      <c r="A481" s="1" t="s">
        <v>571</v>
      </c>
      <c r="B481" s="1" t="s">
        <v>578</v>
      </c>
      <c r="C481" s="1" t="s">
        <v>569</v>
      </c>
    </row>
    <row r="482" spans="1:3" x14ac:dyDescent="0.25">
      <c r="A482" s="1" t="s">
        <v>571</v>
      </c>
      <c r="B482" s="1" t="s">
        <v>579</v>
      </c>
      <c r="C482" s="1" t="s">
        <v>569</v>
      </c>
    </row>
    <row r="483" spans="1:3" x14ac:dyDescent="0.25">
      <c r="A483" s="1" t="s">
        <v>571</v>
      </c>
      <c r="B483" s="1" t="s">
        <v>580</v>
      </c>
      <c r="C483" s="1" t="s">
        <v>569</v>
      </c>
    </row>
    <row r="484" spans="1:3" x14ac:dyDescent="0.25">
      <c r="A484" s="1" t="s">
        <v>571</v>
      </c>
      <c r="B484" s="1" t="s">
        <v>581</v>
      </c>
      <c r="C484" s="1" t="s">
        <v>569</v>
      </c>
    </row>
    <row r="485" spans="1:3" x14ac:dyDescent="0.25">
      <c r="A485" s="1"/>
      <c r="B485" s="1" t="s">
        <v>583</v>
      </c>
      <c r="C485" s="1" t="s">
        <v>582</v>
      </c>
    </row>
    <row r="486" spans="1:3" x14ac:dyDescent="0.25">
      <c r="A486" s="1" t="s">
        <v>584</v>
      </c>
      <c r="B486" s="1" t="s">
        <v>585</v>
      </c>
      <c r="C486" s="1" t="s">
        <v>582</v>
      </c>
    </row>
    <row r="487" spans="1:3" x14ac:dyDescent="0.25">
      <c r="A487" s="1" t="s">
        <v>584</v>
      </c>
      <c r="B487" s="1" t="s">
        <v>586</v>
      </c>
      <c r="C487" s="1" t="s">
        <v>582</v>
      </c>
    </row>
    <row r="488" spans="1:3" x14ac:dyDescent="0.25">
      <c r="A488" s="1" t="s">
        <v>587</v>
      </c>
      <c r="B488" s="1" t="s">
        <v>588</v>
      </c>
      <c r="C488" s="1" t="s">
        <v>582</v>
      </c>
    </row>
    <row r="489" spans="1:3" x14ac:dyDescent="0.25">
      <c r="A489" s="1" t="s">
        <v>589</v>
      </c>
      <c r="B489" s="1" t="s">
        <v>590</v>
      </c>
      <c r="C489" s="1" t="s">
        <v>582</v>
      </c>
    </row>
    <row r="490" spans="1:3" x14ac:dyDescent="0.25">
      <c r="A490" s="1" t="s">
        <v>587</v>
      </c>
      <c r="B490" s="1" t="s">
        <v>591</v>
      </c>
      <c r="C490" s="1" t="s">
        <v>582</v>
      </c>
    </row>
    <row r="491" spans="1:3" x14ac:dyDescent="0.25">
      <c r="A491" s="1" t="s">
        <v>589</v>
      </c>
      <c r="B491" s="1" t="s">
        <v>592</v>
      </c>
      <c r="C491" s="1" t="s">
        <v>582</v>
      </c>
    </row>
    <row r="492" spans="1:3" x14ac:dyDescent="0.25">
      <c r="A492" s="1" t="s">
        <v>587</v>
      </c>
      <c r="B492" s="1" t="s">
        <v>593</v>
      </c>
      <c r="C492" s="1" t="s">
        <v>582</v>
      </c>
    </row>
    <row r="493" spans="1:3" x14ac:dyDescent="0.25">
      <c r="A493" s="1" t="s">
        <v>589</v>
      </c>
      <c r="B493" s="1" t="s">
        <v>594</v>
      </c>
      <c r="C493" s="1" t="s">
        <v>582</v>
      </c>
    </row>
    <row r="494" spans="1:3" x14ac:dyDescent="0.25">
      <c r="A494" s="1"/>
      <c r="B494" s="1" t="s">
        <v>596</v>
      </c>
      <c r="C494" s="1" t="s">
        <v>595</v>
      </c>
    </row>
    <row r="495" spans="1:3" x14ac:dyDescent="0.25">
      <c r="A495" s="1" t="s">
        <v>597</v>
      </c>
      <c r="B495" s="1" t="s">
        <v>598</v>
      </c>
      <c r="C495" s="1" t="s">
        <v>595</v>
      </c>
    </row>
    <row r="496" spans="1:3" x14ac:dyDescent="0.25">
      <c r="A496" s="1" t="s">
        <v>597</v>
      </c>
      <c r="B496" s="1" t="s">
        <v>599</v>
      </c>
      <c r="C496" s="1" t="s">
        <v>595</v>
      </c>
    </row>
    <row r="497" spans="1:3" x14ac:dyDescent="0.25">
      <c r="A497" s="1" t="s">
        <v>597</v>
      </c>
      <c r="B497" s="1" t="s">
        <v>600</v>
      </c>
      <c r="C497" s="1" t="s">
        <v>595</v>
      </c>
    </row>
    <row r="498" spans="1:3" x14ac:dyDescent="0.25">
      <c r="A498" s="1" t="s">
        <v>597</v>
      </c>
      <c r="B498" s="1" t="s">
        <v>601</v>
      </c>
      <c r="C498" s="1" t="s">
        <v>595</v>
      </c>
    </row>
    <row r="499" spans="1:3" x14ac:dyDescent="0.25">
      <c r="A499" s="1" t="s">
        <v>597</v>
      </c>
      <c r="B499" s="1" t="s">
        <v>602</v>
      </c>
      <c r="C499" s="1" t="s">
        <v>595</v>
      </c>
    </row>
    <row r="500" spans="1:3" x14ac:dyDescent="0.25">
      <c r="A500" s="1" t="s">
        <v>597</v>
      </c>
      <c r="B500" s="1" t="s">
        <v>603</v>
      </c>
      <c r="C500" s="1" t="s">
        <v>595</v>
      </c>
    </row>
    <row r="501" spans="1:3" x14ac:dyDescent="0.25">
      <c r="A501" s="1" t="s">
        <v>597</v>
      </c>
      <c r="B501" s="1" t="s">
        <v>604</v>
      </c>
      <c r="C501" s="1" t="s">
        <v>595</v>
      </c>
    </row>
    <row r="502" spans="1:3" x14ac:dyDescent="0.25">
      <c r="A502" s="1"/>
      <c r="B502" s="1" t="s">
        <v>606</v>
      </c>
      <c r="C502" s="1" t="s">
        <v>605</v>
      </c>
    </row>
    <row r="503" spans="1:3" x14ac:dyDescent="0.25">
      <c r="A503" s="1" t="s">
        <v>607</v>
      </c>
      <c r="B503" s="1" t="s">
        <v>608</v>
      </c>
      <c r="C503" s="1" t="s">
        <v>605</v>
      </c>
    </row>
    <row r="504" spans="1:3" x14ac:dyDescent="0.25">
      <c r="A504" s="1" t="s">
        <v>607</v>
      </c>
      <c r="B504" s="1" t="s">
        <v>609</v>
      </c>
      <c r="C504" s="1" t="s">
        <v>605</v>
      </c>
    </row>
    <row r="505" spans="1:3" x14ac:dyDescent="0.25">
      <c r="A505" s="1" t="s">
        <v>607</v>
      </c>
      <c r="B505" s="1" t="s">
        <v>610</v>
      </c>
      <c r="C505" s="1" t="s">
        <v>605</v>
      </c>
    </row>
    <row r="506" spans="1:3" x14ac:dyDescent="0.25">
      <c r="A506" s="1" t="s">
        <v>607</v>
      </c>
      <c r="B506" s="1" t="s">
        <v>611</v>
      </c>
      <c r="C506" s="1" t="s">
        <v>605</v>
      </c>
    </row>
    <row r="507" spans="1:3" x14ac:dyDescent="0.25">
      <c r="A507" s="1" t="s">
        <v>607</v>
      </c>
      <c r="B507" s="1" t="s">
        <v>612</v>
      </c>
      <c r="C507" s="1" t="s">
        <v>605</v>
      </c>
    </row>
    <row r="508" spans="1:3" x14ac:dyDescent="0.25">
      <c r="A508" s="1" t="s">
        <v>607</v>
      </c>
      <c r="B508" s="1" t="s">
        <v>613</v>
      </c>
      <c r="C508" s="1" t="s">
        <v>605</v>
      </c>
    </row>
    <row r="509" spans="1:3" x14ac:dyDescent="0.25">
      <c r="A509" s="1"/>
      <c r="B509" s="1" t="s">
        <v>615</v>
      </c>
      <c r="C509" s="1" t="s">
        <v>614</v>
      </c>
    </row>
    <row r="510" spans="1:3" x14ac:dyDescent="0.25">
      <c r="A510" s="1" t="s">
        <v>616</v>
      </c>
      <c r="B510" s="1" t="s">
        <v>617</v>
      </c>
      <c r="C510" s="1" t="s">
        <v>614</v>
      </c>
    </row>
    <row r="511" spans="1:3" x14ac:dyDescent="0.25">
      <c r="A511" s="1" t="s">
        <v>616</v>
      </c>
      <c r="B511" s="1" t="s">
        <v>618</v>
      </c>
      <c r="C511" s="1" t="s">
        <v>614</v>
      </c>
    </row>
    <row r="512" spans="1:3" x14ac:dyDescent="0.25">
      <c r="A512" s="1" t="s">
        <v>616</v>
      </c>
      <c r="B512" s="1" t="s">
        <v>619</v>
      </c>
      <c r="C512" s="1" t="s">
        <v>614</v>
      </c>
    </row>
    <row r="513" spans="1:3" x14ac:dyDescent="0.25">
      <c r="A513" s="1" t="s">
        <v>616</v>
      </c>
      <c r="B513" s="1" t="s">
        <v>620</v>
      </c>
      <c r="C513" s="1" t="s">
        <v>614</v>
      </c>
    </row>
    <row r="514" spans="1:3" x14ac:dyDescent="0.25">
      <c r="A514" s="1" t="s">
        <v>616</v>
      </c>
      <c r="B514" s="1" t="s">
        <v>621</v>
      </c>
      <c r="C514" s="1" t="s">
        <v>614</v>
      </c>
    </row>
    <row r="515" spans="1:3" x14ac:dyDescent="0.25">
      <c r="A515" s="1" t="s">
        <v>616</v>
      </c>
      <c r="B515" s="1" t="s">
        <v>622</v>
      </c>
      <c r="C515" s="1" t="s">
        <v>614</v>
      </c>
    </row>
    <row r="516" spans="1:3" x14ac:dyDescent="0.25">
      <c r="A516" s="1" t="s">
        <v>616</v>
      </c>
      <c r="B516" s="1" t="s">
        <v>623</v>
      </c>
      <c r="C516" s="1" t="s">
        <v>614</v>
      </c>
    </row>
    <row r="517" spans="1:3" x14ac:dyDescent="0.25">
      <c r="A517" s="1"/>
      <c r="B517" s="1" t="s">
        <v>625</v>
      </c>
      <c r="C517" s="1" t="s">
        <v>624</v>
      </c>
    </row>
    <row r="518" spans="1:3" x14ac:dyDescent="0.25">
      <c r="A518" s="1" t="s">
        <v>626</v>
      </c>
      <c r="B518" s="1" t="s">
        <v>627</v>
      </c>
      <c r="C518" s="1" t="s">
        <v>624</v>
      </c>
    </row>
    <row r="519" spans="1:3" x14ac:dyDescent="0.25">
      <c r="A519" s="1" t="s">
        <v>626</v>
      </c>
      <c r="B519" s="1" t="s">
        <v>628</v>
      </c>
      <c r="C519" s="1" t="s">
        <v>624</v>
      </c>
    </row>
    <row r="520" spans="1:3" x14ac:dyDescent="0.25">
      <c r="A520" s="1" t="s">
        <v>626</v>
      </c>
      <c r="B520" s="1" t="s">
        <v>629</v>
      </c>
      <c r="C520" s="1" t="s">
        <v>624</v>
      </c>
    </row>
    <row r="521" spans="1:3" x14ac:dyDescent="0.25">
      <c r="A521" s="1" t="s">
        <v>626</v>
      </c>
      <c r="B521" s="1" t="s">
        <v>630</v>
      </c>
      <c r="C521" s="1" t="s">
        <v>624</v>
      </c>
    </row>
    <row r="522" spans="1:3" x14ac:dyDescent="0.25">
      <c r="A522" s="1" t="s">
        <v>626</v>
      </c>
      <c r="B522" s="1" t="s">
        <v>631</v>
      </c>
      <c r="C522" s="1" t="s">
        <v>624</v>
      </c>
    </row>
    <row r="523" spans="1:3" x14ac:dyDescent="0.25">
      <c r="A523" s="1" t="s">
        <v>626</v>
      </c>
      <c r="B523" s="1" t="s">
        <v>632</v>
      </c>
      <c r="C523" s="1" t="s">
        <v>624</v>
      </c>
    </row>
    <row r="524" spans="1:3" x14ac:dyDescent="0.25">
      <c r="A524" s="1" t="s">
        <v>626</v>
      </c>
      <c r="B524" s="1" t="s">
        <v>633</v>
      </c>
      <c r="C524" s="1" t="s">
        <v>624</v>
      </c>
    </row>
    <row r="525" spans="1:3" x14ac:dyDescent="0.25">
      <c r="A525" s="1" t="s">
        <v>626</v>
      </c>
      <c r="B525" s="1" t="s">
        <v>634</v>
      </c>
      <c r="C525" s="1" t="s">
        <v>624</v>
      </c>
    </row>
    <row r="526" spans="1:3" x14ac:dyDescent="0.25">
      <c r="A526" s="1" t="s">
        <v>626</v>
      </c>
      <c r="B526" s="1" t="s">
        <v>635</v>
      </c>
      <c r="C526" s="1" t="s">
        <v>624</v>
      </c>
    </row>
    <row r="527" spans="1:3" x14ac:dyDescent="0.25">
      <c r="A527" s="1" t="s">
        <v>626</v>
      </c>
      <c r="B527" s="1" t="s">
        <v>636</v>
      </c>
      <c r="C527" s="1" t="s">
        <v>624</v>
      </c>
    </row>
    <row r="528" spans="1:3" x14ac:dyDescent="0.25">
      <c r="A528" s="1" t="s">
        <v>626</v>
      </c>
      <c r="B528" s="1" t="s">
        <v>637</v>
      </c>
      <c r="C528" s="1" t="s">
        <v>624</v>
      </c>
    </row>
    <row r="529" spans="1:3" x14ac:dyDescent="0.25">
      <c r="A529" s="1" t="s">
        <v>626</v>
      </c>
      <c r="B529" s="1" t="s">
        <v>638</v>
      </c>
      <c r="C529" s="1" t="s">
        <v>624</v>
      </c>
    </row>
    <row r="530" spans="1:3" x14ac:dyDescent="0.25">
      <c r="A530" s="1" t="s">
        <v>626</v>
      </c>
      <c r="B530" s="1" t="s">
        <v>639</v>
      </c>
      <c r="C530" s="1" t="s">
        <v>624</v>
      </c>
    </row>
    <row r="531" spans="1:3" x14ac:dyDescent="0.25">
      <c r="A531" s="1"/>
      <c r="B531" s="1" t="s">
        <v>641</v>
      </c>
      <c r="C531" s="1" t="s">
        <v>640</v>
      </c>
    </row>
    <row r="532" spans="1:3" x14ac:dyDescent="0.25">
      <c r="A532" s="1" t="s">
        <v>642</v>
      </c>
      <c r="B532" s="1" t="s">
        <v>643</v>
      </c>
      <c r="C532" s="1" t="s">
        <v>640</v>
      </c>
    </row>
    <row r="533" spans="1:3" x14ac:dyDescent="0.25">
      <c r="A533" s="1" t="s">
        <v>642</v>
      </c>
      <c r="B533" s="1" t="s">
        <v>644</v>
      </c>
      <c r="C533" s="1" t="s">
        <v>640</v>
      </c>
    </row>
    <row r="534" spans="1:3" x14ac:dyDescent="0.25">
      <c r="A534" s="1" t="s">
        <v>642</v>
      </c>
      <c r="B534" s="1" t="s">
        <v>645</v>
      </c>
      <c r="C534" s="1" t="s">
        <v>640</v>
      </c>
    </row>
    <row r="535" spans="1:3" x14ac:dyDescent="0.25">
      <c r="A535" s="1" t="s">
        <v>642</v>
      </c>
      <c r="B535" s="1" t="s">
        <v>646</v>
      </c>
      <c r="C535" s="1" t="s">
        <v>640</v>
      </c>
    </row>
    <row r="536" spans="1:3" x14ac:dyDescent="0.25">
      <c r="A536" s="1" t="s">
        <v>642</v>
      </c>
      <c r="B536" s="1" t="s">
        <v>647</v>
      </c>
      <c r="C536" s="1" t="s">
        <v>640</v>
      </c>
    </row>
    <row r="537" spans="1:3" x14ac:dyDescent="0.25">
      <c r="A537" s="1" t="s">
        <v>642</v>
      </c>
      <c r="B537" s="1" t="s">
        <v>648</v>
      </c>
      <c r="C537" s="1" t="s">
        <v>640</v>
      </c>
    </row>
    <row r="538" spans="1:3" x14ac:dyDescent="0.25">
      <c r="A538" s="1"/>
      <c r="B538" s="1" t="s">
        <v>650</v>
      </c>
      <c r="C538" s="1" t="s">
        <v>649</v>
      </c>
    </row>
    <row r="539" spans="1:3" x14ac:dyDescent="0.25">
      <c r="A539" s="1" t="s">
        <v>651</v>
      </c>
      <c r="B539" s="1" t="s">
        <v>652</v>
      </c>
      <c r="C539" s="1" t="s">
        <v>649</v>
      </c>
    </row>
    <row r="540" spans="1:3" x14ac:dyDescent="0.25">
      <c r="A540" s="1" t="s">
        <v>651</v>
      </c>
      <c r="B540" s="1" t="s">
        <v>653</v>
      </c>
      <c r="C540" s="1" t="s">
        <v>649</v>
      </c>
    </row>
    <row r="541" spans="1:3" x14ac:dyDescent="0.25">
      <c r="A541" s="1" t="s">
        <v>651</v>
      </c>
      <c r="B541" s="1" t="s">
        <v>654</v>
      </c>
      <c r="C541" s="1" t="s">
        <v>649</v>
      </c>
    </row>
    <row r="542" spans="1:3" x14ac:dyDescent="0.25">
      <c r="A542" s="1" t="s">
        <v>651</v>
      </c>
      <c r="B542" s="1" t="s">
        <v>655</v>
      </c>
      <c r="C542" s="1" t="s">
        <v>649</v>
      </c>
    </row>
    <row r="543" spans="1:3" x14ac:dyDescent="0.25">
      <c r="A543" s="1" t="s">
        <v>651</v>
      </c>
      <c r="B543" s="1" t="s">
        <v>656</v>
      </c>
      <c r="C543" s="1" t="s">
        <v>649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E209-1606-4AFD-9076-A2797B92C904}">
  <dimension ref="A3:AN43"/>
  <sheetViews>
    <sheetView topLeftCell="AA1" workbookViewId="0">
      <selection activeCell="AJ6" sqref="AJ6"/>
    </sheetView>
  </sheetViews>
  <sheetFormatPr defaultRowHeight="15" x14ac:dyDescent="0.25"/>
  <cols>
    <col min="1" max="1" width="25.5703125" bestFit="1" customWidth="1"/>
    <col min="2" max="2" width="16.28515625" style="11" bestFit="1" customWidth="1"/>
    <col min="3" max="5" width="12.5703125" style="11" bestFit="1" customWidth="1"/>
    <col min="6" max="6" width="25.5703125" style="11" bestFit="1" customWidth="1"/>
    <col min="7" max="7" width="16.28515625" style="11" bestFit="1" customWidth="1"/>
    <col min="8" max="8" width="14.28515625" style="11" bestFit="1" customWidth="1"/>
    <col min="9" max="10" width="14.28515625" bestFit="1" customWidth="1"/>
    <col min="11" max="11" width="25.5703125" bestFit="1" customWidth="1"/>
    <col min="12" max="12" width="16.28515625" bestFit="1" customWidth="1"/>
    <col min="13" max="14" width="12.5703125" bestFit="1" customWidth="1"/>
    <col min="15" max="15" width="14.28515625" bestFit="1" customWidth="1"/>
    <col min="16" max="16" width="25.5703125" bestFit="1" customWidth="1"/>
    <col min="17" max="17" width="16.28515625" bestFit="1" customWidth="1"/>
    <col min="18" max="18" width="12.5703125" bestFit="1" customWidth="1"/>
    <col min="19" max="20" width="14.28515625" bestFit="1" customWidth="1"/>
    <col min="21" max="21" width="25.85546875" bestFit="1" customWidth="1"/>
    <col min="22" max="22" width="16.28515625" bestFit="1" customWidth="1"/>
    <col min="23" max="25" width="11.5703125" bestFit="1" customWidth="1"/>
    <col min="26" max="26" width="25.5703125" bestFit="1" customWidth="1"/>
    <col min="27" max="27" width="16.28515625" bestFit="1" customWidth="1"/>
    <col min="28" max="30" width="11.5703125" bestFit="1" customWidth="1"/>
    <col min="31" max="31" width="26.42578125" bestFit="1" customWidth="1"/>
    <col min="32" max="32" width="16.28515625" bestFit="1" customWidth="1"/>
    <col min="33" max="35" width="11.5703125" bestFit="1" customWidth="1"/>
    <col min="36" max="36" width="25.5703125" bestFit="1" customWidth="1"/>
    <col min="37" max="37" width="16.28515625" bestFit="1" customWidth="1"/>
    <col min="38" max="39" width="9" bestFit="1" customWidth="1"/>
    <col min="40" max="40" width="11.28515625" bestFit="1" customWidth="1"/>
  </cols>
  <sheetData>
    <row r="3" spans="1:40" x14ac:dyDescent="0.25">
      <c r="A3" s="8" t="s">
        <v>702</v>
      </c>
      <c r="B3" s="8" t="s">
        <v>709</v>
      </c>
      <c r="C3"/>
      <c r="D3"/>
      <c r="E3"/>
      <c r="F3" s="8" t="s">
        <v>703</v>
      </c>
      <c r="G3" s="8" t="s">
        <v>709</v>
      </c>
      <c r="H3"/>
      <c r="K3" s="8" t="s">
        <v>704</v>
      </c>
      <c r="L3" s="8" t="s">
        <v>709</v>
      </c>
      <c r="P3" s="8" t="s">
        <v>705</v>
      </c>
      <c r="Q3" s="8" t="s">
        <v>709</v>
      </c>
      <c r="U3" s="8" t="s">
        <v>706</v>
      </c>
      <c r="V3" s="8" t="s">
        <v>709</v>
      </c>
      <c r="Z3" s="8" t="s">
        <v>707</v>
      </c>
      <c r="AA3" s="8" t="s">
        <v>709</v>
      </c>
      <c r="AE3" s="8" t="s">
        <v>708</v>
      </c>
      <c r="AF3" s="8" t="s">
        <v>709</v>
      </c>
      <c r="AJ3" s="8" t="s">
        <v>746</v>
      </c>
      <c r="AK3" s="8" t="s">
        <v>709</v>
      </c>
    </row>
    <row r="4" spans="1:40" x14ac:dyDescent="0.25">
      <c r="A4" s="8" t="s">
        <v>693</v>
      </c>
      <c r="B4">
        <v>2020</v>
      </c>
      <c r="C4">
        <v>2021</v>
      </c>
      <c r="D4">
        <v>2022</v>
      </c>
      <c r="E4" t="s">
        <v>694</v>
      </c>
      <c r="F4" s="8" t="s">
        <v>693</v>
      </c>
      <c r="G4">
        <v>2020</v>
      </c>
      <c r="H4">
        <v>2021</v>
      </c>
      <c r="I4">
        <v>2022</v>
      </c>
      <c r="J4" t="s">
        <v>694</v>
      </c>
      <c r="K4" s="8" t="s">
        <v>693</v>
      </c>
      <c r="L4">
        <v>2020</v>
      </c>
      <c r="M4">
        <v>2021</v>
      </c>
      <c r="N4">
        <v>2022</v>
      </c>
      <c r="O4" t="s">
        <v>694</v>
      </c>
      <c r="P4" s="8" t="s">
        <v>693</v>
      </c>
      <c r="Q4">
        <v>2020</v>
      </c>
      <c r="R4">
        <v>2021</v>
      </c>
      <c r="S4">
        <v>2022</v>
      </c>
      <c r="T4" t="s">
        <v>694</v>
      </c>
      <c r="U4" s="8" t="s">
        <v>693</v>
      </c>
      <c r="V4">
        <v>2020</v>
      </c>
      <c r="W4">
        <v>2021</v>
      </c>
      <c r="X4">
        <v>2022</v>
      </c>
      <c r="Y4" t="s">
        <v>694</v>
      </c>
      <c r="Z4" s="8" t="s">
        <v>693</v>
      </c>
      <c r="AA4">
        <v>2020</v>
      </c>
      <c r="AB4">
        <v>2021</v>
      </c>
      <c r="AC4">
        <v>2022</v>
      </c>
      <c r="AD4" t="s">
        <v>694</v>
      </c>
      <c r="AE4" s="8" t="s">
        <v>693</v>
      </c>
      <c r="AF4">
        <v>2020</v>
      </c>
      <c r="AG4">
        <v>2021</v>
      </c>
      <c r="AH4">
        <v>2022</v>
      </c>
      <c r="AI4" t="s">
        <v>694</v>
      </c>
      <c r="AJ4" s="8" t="s">
        <v>693</v>
      </c>
      <c r="AK4">
        <v>2020</v>
      </c>
      <c r="AL4">
        <v>2021</v>
      </c>
      <c r="AM4">
        <v>2022</v>
      </c>
      <c r="AN4" t="s">
        <v>694</v>
      </c>
    </row>
    <row r="5" spans="1:40" x14ac:dyDescent="0.25">
      <c r="A5" s="9" t="s">
        <v>132</v>
      </c>
      <c r="B5" s="10">
        <v>15028148</v>
      </c>
      <c r="C5" s="10">
        <v>13806399</v>
      </c>
      <c r="D5" s="10">
        <v>15007588</v>
      </c>
      <c r="E5" s="10">
        <v>43842135</v>
      </c>
      <c r="F5" s="9" t="s">
        <v>132</v>
      </c>
      <c r="G5" s="10">
        <v>60662028</v>
      </c>
      <c r="H5" s="10">
        <v>81896460</v>
      </c>
      <c r="I5" s="10">
        <v>92414417</v>
      </c>
      <c r="J5" s="10">
        <v>234972905</v>
      </c>
      <c r="K5" s="9" t="s">
        <v>132</v>
      </c>
      <c r="L5" s="10">
        <v>48776089</v>
      </c>
      <c r="M5" s="10">
        <v>31192363</v>
      </c>
      <c r="N5" s="10">
        <v>56585753</v>
      </c>
      <c r="O5" s="10">
        <v>136554205</v>
      </c>
      <c r="P5" s="9" t="s">
        <v>132</v>
      </c>
      <c r="Q5" s="10">
        <v>27424417</v>
      </c>
      <c r="R5" s="10">
        <v>33421029</v>
      </c>
      <c r="S5" s="10">
        <v>64241207</v>
      </c>
      <c r="T5" s="10">
        <v>125086653</v>
      </c>
      <c r="U5" s="9" t="s">
        <v>132</v>
      </c>
      <c r="V5" s="10">
        <v>827026</v>
      </c>
      <c r="W5" s="10">
        <v>1164374</v>
      </c>
      <c r="X5" s="10">
        <v>1896608</v>
      </c>
      <c r="Y5" s="10">
        <v>3888008</v>
      </c>
      <c r="Z5" s="9" t="s">
        <v>132</v>
      </c>
      <c r="AA5" s="10">
        <v>1418361</v>
      </c>
      <c r="AB5" s="10">
        <v>1128319</v>
      </c>
      <c r="AC5" s="10">
        <v>1958311</v>
      </c>
      <c r="AD5" s="10">
        <v>4504991</v>
      </c>
      <c r="AE5" s="9" t="s">
        <v>132</v>
      </c>
      <c r="AF5" s="10">
        <v>236414</v>
      </c>
      <c r="AG5" s="10">
        <v>466634</v>
      </c>
      <c r="AH5" s="10">
        <v>512051</v>
      </c>
      <c r="AI5" s="10">
        <v>1215099</v>
      </c>
      <c r="AJ5" s="9" t="s">
        <v>132</v>
      </c>
      <c r="AK5" s="10">
        <v>34576</v>
      </c>
      <c r="AL5" s="10">
        <v>15430</v>
      </c>
      <c r="AM5" s="10">
        <v>8841</v>
      </c>
      <c r="AN5" s="10">
        <v>58847</v>
      </c>
    </row>
    <row r="6" spans="1:40" x14ac:dyDescent="0.25">
      <c r="A6" s="9" t="s">
        <v>133</v>
      </c>
      <c r="B6" s="10">
        <v>6582809</v>
      </c>
      <c r="C6" s="10">
        <v>5962953</v>
      </c>
      <c r="D6" s="10">
        <v>6417184</v>
      </c>
      <c r="E6" s="10">
        <v>18962946</v>
      </c>
      <c r="F6" s="9" t="s">
        <v>133</v>
      </c>
      <c r="G6" s="10">
        <v>4329934</v>
      </c>
      <c r="H6" s="10">
        <v>4315039</v>
      </c>
      <c r="I6" s="10">
        <v>5327960</v>
      </c>
      <c r="J6" s="10">
        <v>13972933</v>
      </c>
      <c r="K6" s="9" t="s">
        <v>133</v>
      </c>
      <c r="L6" s="10">
        <v>43041431</v>
      </c>
      <c r="M6" s="10">
        <v>30010980</v>
      </c>
      <c r="N6" s="10">
        <v>52834934</v>
      </c>
      <c r="O6" s="10">
        <v>125887345</v>
      </c>
      <c r="P6" s="9" t="s">
        <v>133</v>
      </c>
      <c r="Q6" s="10">
        <v>26948826</v>
      </c>
      <c r="R6" s="10">
        <v>33047513</v>
      </c>
      <c r="S6" s="10">
        <v>63875742</v>
      </c>
      <c r="T6" s="10">
        <v>123872081</v>
      </c>
      <c r="U6" s="9" t="s">
        <v>133</v>
      </c>
      <c r="V6" s="10">
        <v>838585</v>
      </c>
      <c r="W6" s="10">
        <v>1164374</v>
      </c>
      <c r="X6" s="10">
        <v>1896608</v>
      </c>
      <c r="Y6" s="10">
        <v>3899567</v>
      </c>
      <c r="Z6" s="9" t="s">
        <v>133</v>
      </c>
      <c r="AA6" s="10">
        <v>1418361</v>
      </c>
      <c r="AB6" s="10">
        <v>1128319</v>
      </c>
      <c r="AC6" s="10">
        <v>1958311</v>
      </c>
      <c r="AD6" s="10">
        <v>4504991</v>
      </c>
      <c r="AE6" s="9" t="s">
        <v>133</v>
      </c>
      <c r="AF6" s="10">
        <v>942197</v>
      </c>
      <c r="AG6" s="10">
        <v>1380041</v>
      </c>
      <c r="AH6" s="10">
        <v>2055670</v>
      </c>
      <c r="AI6" s="10">
        <v>4377908</v>
      </c>
      <c r="AJ6" s="9" t="s">
        <v>133</v>
      </c>
      <c r="AK6" s="10">
        <v>34576</v>
      </c>
      <c r="AL6" s="10">
        <v>15430</v>
      </c>
      <c r="AM6" s="10">
        <v>8841</v>
      </c>
      <c r="AN6" s="10">
        <v>58847</v>
      </c>
    </row>
    <row r="7" spans="1:40" x14ac:dyDescent="0.25">
      <c r="A7" s="9" t="s">
        <v>727</v>
      </c>
      <c r="B7" s="10">
        <v>10851445</v>
      </c>
      <c r="C7" s="10">
        <v>10770989</v>
      </c>
      <c r="D7" s="10">
        <v>11351238</v>
      </c>
      <c r="E7" s="10">
        <v>32973672</v>
      </c>
      <c r="F7" s="9" t="s">
        <v>727</v>
      </c>
      <c r="G7" s="10">
        <v>82906993</v>
      </c>
      <c r="H7" s="10">
        <v>69157719</v>
      </c>
      <c r="I7" s="10">
        <v>92416754</v>
      </c>
      <c r="J7" s="10">
        <v>244481466</v>
      </c>
      <c r="K7" s="9" t="s">
        <v>727</v>
      </c>
      <c r="L7" s="10">
        <v>51155061</v>
      </c>
      <c r="M7" s="10">
        <v>40300092</v>
      </c>
      <c r="N7" s="10">
        <v>58779737</v>
      </c>
      <c r="O7" s="10">
        <v>150234890</v>
      </c>
      <c r="P7" s="9" t="s">
        <v>727</v>
      </c>
      <c r="Q7" s="10">
        <v>172395122</v>
      </c>
      <c r="R7" s="10">
        <v>265022900</v>
      </c>
      <c r="S7" s="10">
        <v>434641379</v>
      </c>
      <c r="T7" s="10">
        <v>872059401</v>
      </c>
      <c r="U7" s="9" t="s">
        <v>727</v>
      </c>
      <c r="V7" s="10">
        <v>1076387</v>
      </c>
      <c r="W7" s="10">
        <v>1749360</v>
      </c>
      <c r="X7" s="10">
        <v>3141794</v>
      </c>
      <c r="Y7" s="10">
        <v>5967541</v>
      </c>
      <c r="Z7" s="9" t="s">
        <v>727</v>
      </c>
      <c r="AA7" s="10">
        <v>1418361</v>
      </c>
      <c r="AB7" s="10">
        <v>1128319</v>
      </c>
      <c r="AC7" s="10">
        <v>1958311</v>
      </c>
      <c r="AD7" s="10">
        <v>4504991</v>
      </c>
      <c r="AE7" s="9" t="s">
        <v>727</v>
      </c>
      <c r="AF7" s="10">
        <v>739688</v>
      </c>
      <c r="AG7" s="10">
        <v>1687187</v>
      </c>
      <c r="AH7" s="10">
        <v>1570399</v>
      </c>
      <c r="AI7" s="10">
        <v>3997274</v>
      </c>
      <c r="AJ7" s="9" t="s">
        <v>727</v>
      </c>
      <c r="AK7" s="10">
        <v>34576</v>
      </c>
      <c r="AL7" s="10">
        <v>28790</v>
      </c>
      <c r="AM7" s="10">
        <v>49566</v>
      </c>
      <c r="AN7" s="10">
        <v>112932</v>
      </c>
    </row>
    <row r="8" spans="1:40" x14ac:dyDescent="0.25">
      <c r="A8" s="9" t="s">
        <v>730</v>
      </c>
      <c r="B8" s="10">
        <v>30218740</v>
      </c>
      <c r="C8" s="10">
        <v>29899041</v>
      </c>
      <c r="D8" s="10">
        <v>33926446</v>
      </c>
      <c r="E8" s="10">
        <v>94044227</v>
      </c>
      <c r="F8" s="9" t="s">
        <v>730</v>
      </c>
      <c r="G8" s="10">
        <v>375418176</v>
      </c>
      <c r="H8" s="10">
        <v>383538618</v>
      </c>
      <c r="I8" s="10">
        <v>455349174</v>
      </c>
      <c r="J8" s="10">
        <v>1214305968</v>
      </c>
      <c r="K8" s="9" t="s">
        <v>730</v>
      </c>
      <c r="L8" s="10">
        <v>71873088</v>
      </c>
      <c r="M8" s="10">
        <v>37260239</v>
      </c>
      <c r="N8" s="10">
        <v>71679161</v>
      </c>
      <c r="O8" s="10">
        <v>180812488</v>
      </c>
      <c r="P8" s="9" t="s">
        <v>730</v>
      </c>
      <c r="Q8" s="10">
        <v>249601423</v>
      </c>
      <c r="R8" s="10">
        <v>305914244</v>
      </c>
      <c r="S8" s="10">
        <v>588848435</v>
      </c>
      <c r="T8" s="10">
        <v>1144364102</v>
      </c>
      <c r="U8" s="9" t="s">
        <v>730</v>
      </c>
      <c r="V8" s="10">
        <v>1647977</v>
      </c>
      <c r="W8" s="10">
        <v>2368757</v>
      </c>
      <c r="X8" s="10">
        <v>3885978</v>
      </c>
      <c r="Y8" s="10">
        <v>7902712</v>
      </c>
      <c r="Z8" s="9" t="s">
        <v>730</v>
      </c>
      <c r="AA8" s="10">
        <v>1321018</v>
      </c>
      <c r="AB8" s="10">
        <v>1128319</v>
      </c>
      <c r="AC8" s="10">
        <v>1958311</v>
      </c>
      <c r="AD8" s="10">
        <v>4407648</v>
      </c>
      <c r="AE8" s="9" t="s">
        <v>730</v>
      </c>
      <c r="AF8" s="10">
        <v>2561065</v>
      </c>
      <c r="AG8" s="10">
        <v>5317837</v>
      </c>
      <c r="AH8" s="10">
        <v>5575422</v>
      </c>
      <c r="AI8" s="10">
        <v>13454324</v>
      </c>
      <c r="AJ8" s="9" t="s">
        <v>730</v>
      </c>
      <c r="AK8" s="10">
        <v>34576</v>
      </c>
      <c r="AL8" s="10">
        <v>15430</v>
      </c>
      <c r="AM8" s="10">
        <v>8841</v>
      </c>
      <c r="AN8" s="10">
        <v>58847</v>
      </c>
    </row>
    <row r="9" spans="1:40" x14ac:dyDescent="0.25">
      <c r="A9" s="9" t="s">
        <v>731</v>
      </c>
      <c r="B9" s="10">
        <v>12296427</v>
      </c>
      <c r="C9" s="10">
        <v>11269224</v>
      </c>
      <c r="D9" s="10">
        <v>12058623</v>
      </c>
      <c r="E9" s="10">
        <v>35624274</v>
      </c>
      <c r="F9" s="9" t="s">
        <v>731</v>
      </c>
      <c r="G9" s="10">
        <v>31121313</v>
      </c>
      <c r="H9" s="10">
        <v>34102767</v>
      </c>
      <c r="I9" s="10">
        <v>43600107</v>
      </c>
      <c r="J9" s="10">
        <v>108824187</v>
      </c>
      <c r="K9" s="9" t="s">
        <v>731</v>
      </c>
      <c r="L9" s="10">
        <v>43041431</v>
      </c>
      <c r="M9" s="10">
        <v>30010980</v>
      </c>
      <c r="N9" s="10">
        <v>52834934</v>
      </c>
      <c r="O9" s="10">
        <v>125887345</v>
      </c>
      <c r="P9" s="9" t="s">
        <v>731</v>
      </c>
      <c r="Q9" s="10">
        <v>26948826</v>
      </c>
      <c r="R9" s="10">
        <v>33575302</v>
      </c>
      <c r="S9" s="10">
        <v>63877774</v>
      </c>
      <c r="T9" s="10">
        <v>124401902</v>
      </c>
      <c r="U9" s="9" t="s">
        <v>731</v>
      </c>
      <c r="V9" s="10">
        <v>7175486</v>
      </c>
      <c r="W9" s="10">
        <v>13155026</v>
      </c>
      <c r="X9" s="10">
        <v>18061191</v>
      </c>
      <c r="Y9" s="10">
        <v>38391703</v>
      </c>
      <c r="Z9" s="9" t="s">
        <v>731</v>
      </c>
      <c r="AA9" s="10">
        <v>1418361</v>
      </c>
      <c r="AB9" s="10">
        <v>1128319</v>
      </c>
      <c r="AC9" s="10">
        <v>1958311</v>
      </c>
      <c r="AD9" s="10">
        <v>4504991</v>
      </c>
      <c r="AE9" s="9" t="s">
        <v>731</v>
      </c>
      <c r="AF9" s="10">
        <v>236414</v>
      </c>
      <c r="AG9" s="10">
        <v>466634</v>
      </c>
      <c r="AH9" s="10">
        <v>512051</v>
      </c>
      <c r="AI9" s="10">
        <v>1215099</v>
      </c>
      <c r="AJ9" s="9" t="s">
        <v>731</v>
      </c>
      <c r="AK9" s="10">
        <v>34576</v>
      </c>
      <c r="AL9" s="10">
        <v>15430</v>
      </c>
      <c r="AM9" s="10">
        <v>8841</v>
      </c>
      <c r="AN9" s="10">
        <v>58847</v>
      </c>
    </row>
    <row r="10" spans="1:40" x14ac:dyDescent="0.25">
      <c r="A10" s="9" t="s">
        <v>732</v>
      </c>
      <c r="B10" s="10">
        <v>10371868</v>
      </c>
      <c r="C10" s="10">
        <v>9376506</v>
      </c>
      <c r="D10" s="10">
        <v>10015860</v>
      </c>
      <c r="E10" s="10">
        <v>29764234</v>
      </c>
      <c r="F10" s="9" t="s">
        <v>732</v>
      </c>
      <c r="G10" s="10">
        <v>58655724</v>
      </c>
      <c r="H10" s="10">
        <v>59488105</v>
      </c>
      <c r="I10" s="10">
        <v>73545337</v>
      </c>
      <c r="J10" s="10">
        <v>191689166</v>
      </c>
      <c r="K10" s="9" t="s">
        <v>732</v>
      </c>
      <c r="L10" s="10">
        <v>50763237</v>
      </c>
      <c r="M10" s="10">
        <v>35738123</v>
      </c>
      <c r="N10" s="10">
        <v>64570673</v>
      </c>
      <c r="O10" s="10">
        <v>151072033</v>
      </c>
      <c r="P10" s="9" t="s">
        <v>732</v>
      </c>
      <c r="Q10" s="10">
        <v>30817267</v>
      </c>
      <c r="R10" s="10">
        <v>36152518</v>
      </c>
      <c r="S10" s="10">
        <v>68055066</v>
      </c>
      <c r="T10" s="10">
        <v>135024851</v>
      </c>
      <c r="U10" s="9" t="s">
        <v>732</v>
      </c>
      <c r="V10" s="10">
        <v>952225</v>
      </c>
      <c r="W10" s="10">
        <v>1646127</v>
      </c>
      <c r="X10" s="10">
        <v>2172611</v>
      </c>
      <c r="Y10" s="10">
        <v>4770963</v>
      </c>
      <c r="Z10" s="9" t="s">
        <v>732</v>
      </c>
      <c r="AA10" s="10">
        <v>1418361</v>
      </c>
      <c r="AB10" s="10">
        <v>1128319</v>
      </c>
      <c r="AC10" s="10">
        <v>1958311</v>
      </c>
      <c r="AD10" s="10">
        <v>4504991</v>
      </c>
      <c r="AE10" s="9" t="s">
        <v>732</v>
      </c>
      <c r="AF10" s="10">
        <v>236414</v>
      </c>
      <c r="AG10" s="10">
        <v>466634</v>
      </c>
      <c r="AH10" s="10">
        <v>512051</v>
      </c>
      <c r="AI10" s="10">
        <v>1215099</v>
      </c>
      <c r="AJ10" s="9" t="s">
        <v>732</v>
      </c>
      <c r="AK10" s="10">
        <v>34576</v>
      </c>
      <c r="AL10" s="10">
        <v>15430</v>
      </c>
      <c r="AM10" s="10">
        <v>8841</v>
      </c>
      <c r="AN10" s="10">
        <v>58847</v>
      </c>
    </row>
    <row r="11" spans="1:40" x14ac:dyDescent="0.25">
      <c r="A11" s="9" t="s">
        <v>734</v>
      </c>
      <c r="B11" s="10">
        <v>8829481</v>
      </c>
      <c r="C11" s="10">
        <v>7747538</v>
      </c>
      <c r="D11" s="10">
        <v>8420157</v>
      </c>
      <c r="E11" s="10">
        <v>24997176</v>
      </c>
      <c r="F11" s="9" t="s">
        <v>734</v>
      </c>
      <c r="G11" s="10">
        <v>50454032</v>
      </c>
      <c r="H11" s="10">
        <v>52972671</v>
      </c>
      <c r="I11" s="10">
        <v>60820067</v>
      </c>
      <c r="J11" s="10">
        <v>164246770</v>
      </c>
      <c r="K11" s="9" t="s">
        <v>734</v>
      </c>
      <c r="L11" s="10">
        <v>45427096</v>
      </c>
      <c r="M11" s="10">
        <v>30559425</v>
      </c>
      <c r="N11" s="10">
        <v>53718620</v>
      </c>
      <c r="O11" s="10">
        <v>129705141</v>
      </c>
      <c r="P11" s="9" t="s">
        <v>734</v>
      </c>
      <c r="Q11" s="10">
        <v>27348526</v>
      </c>
      <c r="R11" s="10">
        <v>33351353</v>
      </c>
      <c r="S11" s="10">
        <v>63875742</v>
      </c>
      <c r="T11" s="10">
        <v>124575621</v>
      </c>
      <c r="U11" s="9" t="s">
        <v>734</v>
      </c>
      <c r="V11" s="10">
        <v>826985</v>
      </c>
      <c r="W11" s="10">
        <v>1164374</v>
      </c>
      <c r="X11" s="10">
        <v>1896608</v>
      </c>
      <c r="Y11" s="10">
        <v>3887967</v>
      </c>
      <c r="Z11" s="9" t="s">
        <v>734</v>
      </c>
      <c r="AA11" s="10">
        <v>1418361</v>
      </c>
      <c r="AB11" s="10">
        <v>1128319</v>
      </c>
      <c r="AC11" s="10">
        <v>1958311</v>
      </c>
      <c r="AD11" s="10">
        <v>4504991</v>
      </c>
      <c r="AE11" s="9" t="s">
        <v>734</v>
      </c>
      <c r="AF11" s="10">
        <v>236414</v>
      </c>
      <c r="AG11" s="10">
        <v>466634</v>
      </c>
      <c r="AH11" s="10">
        <v>512051</v>
      </c>
      <c r="AI11" s="10">
        <v>1215099</v>
      </c>
      <c r="AJ11" s="9" t="s">
        <v>734</v>
      </c>
      <c r="AK11" s="10">
        <v>34576</v>
      </c>
      <c r="AL11" s="10">
        <v>15430</v>
      </c>
      <c r="AM11" s="10">
        <v>8841</v>
      </c>
      <c r="AN11" s="10">
        <v>58847</v>
      </c>
    </row>
    <row r="12" spans="1:40" x14ac:dyDescent="0.25">
      <c r="A12" s="9" t="s">
        <v>735</v>
      </c>
      <c r="B12" s="10">
        <v>8329341</v>
      </c>
      <c r="C12" s="10">
        <v>7522920</v>
      </c>
      <c r="D12" s="10">
        <v>7906663</v>
      </c>
      <c r="E12" s="10">
        <v>23758924</v>
      </c>
      <c r="F12" s="9" t="s">
        <v>735</v>
      </c>
      <c r="G12" s="10">
        <v>6652250</v>
      </c>
      <c r="H12" s="10">
        <v>7026247</v>
      </c>
      <c r="I12" s="10">
        <v>8755197</v>
      </c>
      <c r="J12" s="10">
        <v>22433694</v>
      </c>
      <c r="K12" s="9" t="s">
        <v>735</v>
      </c>
      <c r="L12" s="10">
        <v>43041431</v>
      </c>
      <c r="M12" s="10">
        <v>30010980</v>
      </c>
      <c r="N12" s="10">
        <v>52834934</v>
      </c>
      <c r="O12" s="10">
        <v>125887345</v>
      </c>
      <c r="P12" s="9" t="s">
        <v>735</v>
      </c>
      <c r="Q12" s="10">
        <v>29304425</v>
      </c>
      <c r="R12" s="10">
        <v>33911225</v>
      </c>
      <c r="S12" s="10">
        <v>63882506</v>
      </c>
      <c r="T12" s="10">
        <v>127098156</v>
      </c>
      <c r="U12" s="9" t="s">
        <v>735</v>
      </c>
      <c r="V12" s="10">
        <v>930513</v>
      </c>
      <c r="W12" s="10">
        <v>1333904</v>
      </c>
      <c r="X12" s="10">
        <v>2032793</v>
      </c>
      <c r="Y12" s="10">
        <v>4297210</v>
      </c>
      <c r="Z12" s="9" t="s">
        <v>735</v>
      </c>
      <c r="AA12" s="10">
        <v>1418361</v>
      </c>
      <c r="AB12" s="10">
        <v>1128319</v>
      </c>
      <c r="AC12" s="10">
        <v>1958311</v>
      </c>
      <c r="AD12" s="10">
        <v>4504991</v>
      </c>
      <c r="AE12" s="9" t="s">
        <v>735</v>
      </c>
      <c r="AF12" s="10">
        <v>236414</v>
      </c>
      <c r="AG12" s="10">
        <v>466634</v>
      </c>
      <c r="AH12" s="10">
        <v>512051</v>
      </c>
      <c r="AI12" s="10">
        <v>1215099</v>
      </c>
      <c r="AJ12" s="9" t="s">
        <v>735</v>
      </c>
      <c r="AK12" s="10">
        <v>79722</v>
      </c>
      <c r="AL12" s="10">
        <v>50204</v>
      </c>
      <c r="AM12" s="10">
        <v>27596</v>
      </c>
      <c r="AN12" s="10">
        <v>157522</v>
      </c>
    </row>
    <row r="13" spans="1:40" x14ac:dyDescent="0.25">
      <c r="A13" s="9" t="s">
        <v>736</v>
      </c>
      <c r="B13" s="10">
        <v>6707644</v>
      </c>
      <c r="C13" s="10">
        <v>6150855</v>
      </c>
      <c r="D13" s="10">
        <v>6605773</v>
      </c>
      <c r="E13" s="10">
        <v>19464272</v>
      </c>
      <c r="F13" s="9" t="s">
        <v>736</v>
      </c>
      <c r="G13" s="10">
        <v>5668650</v>
      </c>
      <c r="H13" s="10">
        <v>5497141</v>
      </c>
      <c r="I13" s="10">
        <v>10248195</v>
      </c>
      <c r="J13" s="10">
        <v>21413986</v>
      </c>
      <c r="K13" s="9" t="s">
        <v>736</v>
      </c>
      <c r="L13" s="10">
        <v>43041431</v>
      </c>
      <c r="M13" s="10">
        <v>30010980</v>
      </c>
      <c r="N13" s="10">
        <v>52834934</v>
      </c>
      <c r="O13" s="10">
        <v>125887345</v>
      </c>
      <c r="P13" s="9" t="s">
        <v>736</v>
      </c>
      <c r="Q13" s="10">
        <v>26948826</v>
      </c>
      <c r="R13" s="10">
        <v>33600819</v>
      </c>
      <c r="S13" s="10">
        <v>64818153</v>
      </c>
      <c r="T13" s="10">
        <v>125367798</v>
      </c>
      <c r="U13" s="9" t="s">
        <v>736</v>
      </c>
      <c r="V13" s="10">
        <v>832944</v>
      </c>
      <c r="W13" s="10">
        <v>1164374</v>
      </c>
      <c r="X13" s="10">
        <v>2038716</v>
      </c>
      <c r="Y13" s="10">
        <v>4036034</v>
      </c>
      <c r="Z13" s="9" t="s">
        <v>736</v>
      </c>
      <c r="AA13" s="10">
        <v>1418361</v>
      </c>
      <c r="AB13" s="10">
        <v>1128319</v>
      </c>
      <c r="AC13" s="10">
        <v>1958311</v>
      </c>
      <c r="AD13" s="10">
        <v>4504991</v>
      </c>
      <c r="AE13" s="9" t="s">
        <v>736</v>
      </c>
      <c r="AF13" s="10">
        <v>239586</v>
      </c>
      <c r="AG13" s="10">
        <v>480979</v>
      </c>
      <c r="AH13" s="10">
        <v>527470</v>
      </c>
      <c r="AI13" s="10">
        <v>1248035</v>
      </c>
      <c r="AJ13" s="9" t="s">
        <v>736</v>
      </c>
      <c r="AK13" s="10">
        <v>692456</v>
      </c>
      <c r="AL13" s="10">
        <v>281049</v>
      </c>
      <c r="AM13" s="10">
        <v>129140</v>
      </c>
      <c r="AN13" s="10">
        <v>1102645</v>
      </c>
    </row>
    <row r="14" spans="1:40" x14ac:dyDescent="0.25">
      <c r="A14" s="9" t="s">
        <v>737</v>
      </c>
      <c r="B14" s="10">
        <v>7816079</v>
      </c>
      <c r="C14" s="10">
        <v>6019769</v>
      </c>
      <c r="D14" s="10">
        <v>6398654</v>
      </c>
      <c r="E14" s="10">
        <v>20234502</v>
      </c>
      <c r="F14" s="9" t="s">
        <v>737</v>
      </c>
      <c r="G14" s="10">
        <v>5121560</v>
      </c>
      <c r="H14" s="10">
        <v>4712209</v>
      </c>
      <c r="I14" s="10">
        <v>6779428</v>
      </c>
      <c r="J14" s="10">
        <v>16613197</v>
      </c>
      <c r="K14" s="9" t="s">
        <v>737</v>
      </c>
      <c r="L14" s="10">
        <v>43041431</v>
      </c>
      <c r="M14" s="10">
        <v>30010980</v>
      </c>
      <c r="N14" s="10">
        <v>52834934</v>
      </c>
      <c r="O14" s="10">
        <v>125887345</v>
      </c>
      <c r="P14" s="9" t="s">
        <v>737</v>
      </c>
      <c r="Q14" s="10">
        <v>27002891</v>
      </c>
      <c r="R14" s="10">
        <v>33125427</v>
      </c>
      <c r="S14" s="10">
        <v>63920806</v>
      </c>
      <c r="T14" s="10">
        <v>124049124</v>
      </c>
      <c r="U14" s="9" t="s">
        <v>737</v>
      </c>
      <c r="V14" s="10">
        <v>826985</v>
      </c>
      <c r="W14" s="10">
        <v>1164374</v>
      </c>
      <c r="X14" s="10">
        <v>1896608</v>
      </c>
      <c r="Y14" s="10">
        <v>3887967</v>
      </c>
      <c r="Z14" s="9" t="s">
        <v>737</v>
      </c>
      <c r="AA14" s="10">
        <v>1418361</v>
      </c>
      <c r="AB14" s="10">
        <v>1128319</v>
      </c>
      <c r="AC14" s="10">
        <v>1958311</v>
      </c>
      <c r="AD14" s="10">
        <v>4504991</v>
      </c>
      <c r="AE14" s="9" t="s">
        <v>737</v>
      </c>
      <c r="AF14" s="10">
        <v>236414</v>
      </c>
      <c r="AG14" s="10">
        <v>466634</v>
      </c>
      <c r="AH14" s="10">
        <v>512051</v>
      </c>
      <c r="AI14" s="10">
        <v>1215099</v>
      </c>
      <c r="AJ14" s="9" t="s">
        <v>737</v>
      </c>
      <c r="AK14" s="10">
        <v>34576</v>
      </c>
      <c r="AL14" s="10">
        <v>15430</v>
      </c>
      <c r="AM14" s="10">
        <v>8841</v>
      </c>
      <c r="AN14" s="10">
        <v>58847</v>
      </c>
    </row>
    <row r="15" spans="1:40" x14ac:dyDescent="0.25">
      <c r="A15" s="9" t="s">
        <v>738</v>
      </c>
      <c r="B15" s="10">
        <v>8218068</v>
      </c>
      <c r="C15" s="10">
        <v>7754055</v>
      </c>
      <c r="D15" s="10">
        <v>8377842</v>
      </c>
      <c r="E15" s="10">
        <v>24349965</v>
      </c>
      <c r="F15" s="9" t="s">
        <v>738</v>
      </c>
      <c r="G15" s="10">
        <v>211799575</v>
      </c>
      <c r="H15" s="10">
        <v>362972012</v>
      </c>
      <c r="I15" s="10">
        <v>454782003</v>
      </c>
      <c r="J15" s="10">
        <v>1029553590</v>
      </c>
      <c r="K15" s="9" t="s">
        <v>738</v>
      </c>
      <c r="L15" s="10">
        <v>41171587</v>
      </c>
      <c r="M15" s="10">
        <v>33057714</v>
      </c>
      <c r="N15" s="10">
        <v>58032518</v>
      </c>
      <c r="O15" s="10">
        <v>132261819</v>
      </c>
      <c r="P15" s="9" t="s">
        <v>738</v>
      </c>
      <c r="Q15" s="10">
        <v>32530445</v>
      </c>
      <c r="R15" s="10">
        <v>33888450</v>
      </c>
      <c r="S15" s="10">
        <v>66415043</v>
      </c>
      <c r="T15" s="10">
        <v>132833938</v>
      </c>
      <c r="U15" s="9" t="s">
        <v>738</v>
      </c>
      <c r="V15" s="10">
        <v>812254</v>
      </c>
      <c r="W15" s="10">
        <v>1788821</v>
      </c>
      <c r="X15" s="10">
        <v>1896608</v>
      </c>
      <c r="Y15" s="10">
        <v>4497683</v>
      </c>
      <c r="Z15" s="9" t="s">
        <v>738</v>
      </c>
      <c r="AA15" s="10">
        <v>1321018</v>
      </c>
      <c r="AB15" s="10">
        <v>1128319</v>
      </c>
      <c r="AC15" s="10">
        <v>1958311</v>
      </c>
      <c r="AD15" s="10">
        <v>4407648</v>
      </c>
      <c r="AE15" s="9" t="s">
        <v>738</v>
      </c>
      <c r="AF15" s="10">
        <v>236518</v>
      </c>
      <c r="AG15" s="10">
        <v>466634</v>
      </c>
      <c r="AH15" s="10">
        <v>512051</v>
      </c>
      <c r="AI15" s="10">
        <v>1215203</v>
      </c>
      <c r="AJ15" s="9" t="s">
        <v>738</v>
      </c>
      <c r="AK15" s="10">
        <v>34576</v>
      </c>
      <c r="AL15" s="10">
        <v>15430</v>
      </c>
      <c r="AM15" s="10">
        <v>8841</v>
      </c>
      <c r="AN15" s="10">
        <v>58847</v>
      </c>
    </row>
    <row r="16" spans="1:40" x14ac:dyDescent="0.25">
      <c r="A16" s="9" t="s">
        <v>694</v>
      </c>
      <c r="B16" s="10">
        <v>125250050</v>
      </c>
      <c r="C16" s="10">
        <v>116280249</v>
      </c>
      <c r="D16" s="10">
        <v>126486028</v>
      </c>
      <c r="E16" s="10">
        <v>368016327</v>
      </c>
      <c r="F16" s="9" t="s">
        <v>694</v>
      </c>
      <c r="G16" s="10">
        <v>892790235</v>
      </c>
      <c r="H16" s="10">
        <v>1065678988</v>
      </c>
      <c r="I16" s="10">
        <v>1304038639</v>
      </c>
      <c r="J16" s="10">
        <v>3262507862</v>
      </c>
      <c r="K16" s="9" t="s">
        <v>694</v>
      </c>
      <c r="L16" s="10">
        <v>524373313</v>
      </c>
      <c r="M16" s="10">
        <v>358162856</v>
      </c>
      <c r="N16" s="10">
        <v>627541132</v>
      </c>
      <c r="O16" s="10">
        <v>1510077301</v>
      </c>
      <c r="P16" s="9" t="s">
        <v>694</v>
      </c>
      <c r="Q16" s="10">
        <v>677270994</v>
      </c>
      <c r="R16" s="10">
        <v>875010780</v>
      </c>
      <c r="S16" s="10">
        <v>1606451853</v>
      </c>
      <c r="T16" s="10">
        <v>3158733627</v>
      </c>
      <c r="U16" s="9" t="s">
        <v>694</v>
      </c>
      <c r="V16" s="10">
        <v>16747367</v>
      </c>
      <c r="W16" s="10">
        <v>27863865</v>
      </c>
      <c r="X16" s="10">
        <v>40816123</v>
      </c>
      <c r="Y16" s="10">
        <v>85427355</v>
      </c>
      <c r="Z16" s="9" t="s">
        <v>694</v>
      </c>
      <c r="AA16" s="10">
        <v>15407285</v>
      </c>
      <c r="AB16" s="10">
        <v>12411509</v>
      </c>
      <c r="AC16" s="10">
        <v>21541421</v>
      </c>
      <c r="AD16" s="10">
        <v>49360215</v>
      </c>
      <c r="AE16" s="9" t="s">
        <v>694</v>
      </c>
      <c r="AF16" s="10">
        <v>6137538</v>
      </c>
      <c r="AG16" s="10">
        <v>12132482</v>
      </c>
      <c r="AH16" s="10">
        <v>13313318</v>
      </c>
      <c r="AI16" s="10">
        <v>31583338</v>
      </c>
      <c r="AJ16" s="9" t="s">
        <v>694</v>
      </c>
      <c r="AK16" s="10">
        <v>1083362</v>
      </c>
      <c r="AL16" s="10">
        <v>483483</v>
      </c>
      <c r="AM16" s="10">
        <v>277030</v>
      </c>
      <c r="AN16" s="10">
        <v>1843875</v>
      </c>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spans="5:5" customFormat="1" x14ac:dyDescent="0.25"/>
    <row r="34" spans="5:5" customFormat="1" x14ac:dyDescent="0.25"/>
    <row r="35" spans="5:5" customFormat="1" x14ac:dyDescent="0.25"/>
    <row r="36" spans="5:5" customFormat="1" x14ac:dyDescent="0.25"/>
    <row r="37" spans="5:5" customFormat="1" x14ac:dyDescent="0.25"/>
    <row r="38" spans="5:5" customFormat="1" x14ac:dyDescent="0.25"/>
    <row r="39" spans="5:5" customFormat="1" x14ac:dyDescent="0.25"/>
    <row r="40" spans="5:5" customFormat="1" x14ac:dyDescent="0.25"/>
    <row r="41" spans="5:5" customFormat="1" x14ac:dyDescent="0.25"/>
    <row r="42" spans="5:5" customFormat="1" x14ac:dyDescent="0.25"/>
    <row r="43" spans="5:5" customFormat="1" x14ac:dyDescent="0.25">
      <c r="E4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EDD8-27D0-427E-9192-F6AF3C4B8289}">
  <dimension ref="A1:AD18"/>
  <sheetViews>
    <sheetView workbookViewId="0">
      <selection activeCell="N2" sqref="N2"/>
    </sheetView>
  </sheetViews>
  <sheetFormatPr defaultRowHeight="15" x14ac:dyDescent="0.25"/>
  <cols>
    <col min="1" max="1" width="25.5703125" bestFit="1" customWidth="1"/>
    <col min="2" max="2" width="16.28515625" bestFit="1" customWidth="1"/>
    <col min="3" max="4" width="5" bestFit="1" customWidth="1"/>
    <col min="5" max="5" width="11.28515625" bestFit="1" customWidth="1"/>
    <col min="6" max="6" width="25.5703125" bestFit="1" customWidth="1"/>
    <col min="7" max="7" width="16.28515625" bestFit="1" customWidth="1"/>
    <col min="8" max="9" width="5" bestFit="1" customWidth="1"/>
    <col min="10" max="10" width="11.28515625" bestFit="1" customWidth="1"/>
    <col min="11" max="11" width="25.5703125" bestFit="1" customWidth="1"/>
    <col min="12" max="12" width="16.28515625" bestFit="1" customWidth="1"/>
    <col min="13" max="13" width="7" bestFit="1" customWidth="1"/>
    <col min="14" max="14" width="5" bestFit="1" customWidth="1"/>
    <col min="15" max="15" width="11.28515625" bestFit="1" customWidth="1"/>
    <col min="16" max="16" width="25.5703125" bestFit="1" customWidth="1"/>
    <col min="17" max="17" width="16.28515625" bestFit="1" customWidth="1"/>
    <col min="18" max="18" width="7" bestFit="1" customWidth="1"/>
    <col min="19" max="19" width="5" bestFit="1" customWidth="1"/>
    <col min="20" max="20" width="11.28515625" bestFit="1" customWidth="1"/>
    <col min="21" max="21" width="25.5703125" bestFit="1" customWidth="1"/>
    <col min="22" max="22" width="16.28515625" bestFit="1" customWidth="1"/>
    <col min="23" max="23" width="6" bestFit="1" customWidth="1"/>
    <col min="24" max="24" width="5" bestFit="1" customWidth="1"/>
    <col min="25" max="25" width="11.28515625" bestFit="1" customWidth="1"/>
    <col min="26" max="26" width="36.5703125" bestFit="1" customWidth="1"/>
    <col min="27" max="27" width="16.28515625" bestFit="1" customWidth="1"/>
    <col min="28" max="28" width="9" bestFit="1" customWidth="1"/>
    <col min="29" max="29" width="5" bestFit="1" customWidth="1"/>
    <col min="30" max="30" width="11.28515625" bestFit="1"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5703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5703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5703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5703125" bestFit="1" customWidth="1"/>
    <col min="84" max="84" width="6" bestFit="1" customWidth="1"/>
    <col min="85" max="85" width="15.7109375" bestFit="1" customWidth="1"/>
    <col min="86" max="86" width="18.5703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5703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5703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5703125" bestFit="1" customWidth="1"/>
    <col min="116" max="116" width="11.28515625" bestFit="1" customWidth="1"/>
  </cols>
  <sheetData>
    <row r="1" spans="1:30" ht="15.75" x14ac:dyDescent="0.25">
      <c r="B1">
        <f>B6</f>
        <v>2020</v>
      </c>
      <c r="C1">
        <f>C6</f>
        <v>2021</v>
      </c>
      <c r="E1" s="14"/>
      <c r="L1">
        <f>L6</f>
        <v>2020</v>
      </c>
      <c r="M1">
        <f>M6</f>
        <v>2021</v>
      </c>
      <c r="Q1">
        <f>Q6</f>
        <v>2020</v>
      </c>
      <c r="R1">
        <f>R6</f>
        <v>2021</v>
      </c>
      <c r="V1">
        <f>V6</f>
        <v>2020</v>
      </c>
      <c r="W1">
        <f>W6</f>
        <v>2021</v>
      </c>
      <c r="AA1">
        <f>AA6</f>
        <v>2020</v>
      </c>
      <c r="AB1">
        <f>AB6</f>
        <v>2021</v>
      </c>
    </row>
    <row r="2" spans="1:30" x14ac:dyDescent="0.25">
      <c r="A2" t="s">
        <v>714</v>
      </c>
      <c r="B2" s="13">
        <f>GETPIVOTDATA("IPM (%)",A5,"Tahun",B6)/GETPIVOTDATA("IPM (%)",$F$5,"Tahun",$G$6)</f>
        <v>67.88818181818182</v>
      </c>
      <c r="C2" s="13">
        <f>GETPIVOTDATA("IPM (%)",B5,"Tahun",C6)/GETPIVOTDATA("IPM (%)",$G$5,"Tahun",$H$6)</f>
        <v>0</v>
      </c>
      <c r="K2" t="s">
        <v>747</v>
      </c>
      <c r="L2" s="13">
        <f>GETPIVOTDATA("AHH (thn)",K5,"Tahun",L6)/GETPIVOTDATA("IPM (%)",$F$5,"Tahun",$G$6)</f>
        <v>67.61363636363636</v>
      </c>
      <c r="M2" s="13">
        <f>GETPIVOTDATA("AHH (thn)",L5,"Tahun",M6)/GETPIVOTDATA("IPM (%)",$F$5,"Tahun",$G$6)</f>
        <v>67.700909090909093</v>
      </c>
      <c r="P2" t="s">
        <v>716</v>
      </c>
      <c r="Q2" s="13">
        <f>GETPIVOTDATA("HLS (thn)",P5,"Tahun",2020)/GETPIVOTDATA("IPM (%)",$F$5,"Tahun",$G$6)</f>
        <v>12.225454545454545</v>
      </c>
      <c r="R2" s="13">
        <f>GETPIVOTDATA("HLS (thn)",P5,"Tahun",2021)/GETPIVOTDATA("IPM (%)",$F$5,"Tahun",$G$6)</f>
        <v>12.324545454545454</v>
      </c>
      <c r="U2" t="s">
        <v>718</v>
      </c>
      <c r="V2" s="13">
        <f>GETPIVOTDATA("RLS (thn)",$U$5,"Tahun",2020)/GETPIVOTDATA("IPM (%)",$F$5,"Tahun",$G$6)</f>
        <v>8.1118181818181814</v>
      </c>
      <c r="W2" s="13">
        <f>GETPIVOTDATA("RLS (thn)",$U$5,"Tahun",2021)/GETPIVOTDATA("IPM (%)",$F$5,"Tahun",$G$6)</f>
        <v>8.1290909090909071</v>
      </c>
      <c r="Z2" t="s">
        <v>688</v>
      </c>
      <c r="AA2" s="11">
        <f>GETPIVOTDATA("Pengeluaran per Kapita (Rp 000)",$Z$5,"Tahun",2020)/GETPIVOTDATA("IPM (%)",$F$5,"Tahun",$G$6)</f>
        <v>10090.818181818182</v>
      </c>
      <c r="AB2" s="11">
        <f>GETPIVOTDATA("Pengeluaran per Kapita (Rp 000)",$Z$5,"Tahun",2021)/GETPIVOTDATA("IPM (%)",$F$5,"Tahun",$G$6)</f>
        <v>10121.272727272728</v>
      </c>
    </row>
    <row r="5" spans="1:30" x14ac:dyDescent="0.25">
      <c r="A5" s="8" t="s">
        <v>710</v>
      </c>
      <c r="B5" s="8" t="s">
        <v>709</v>
      </c>
      <c r="F5" s="8" t="s">
        <v>713</v>
      </c>
      <c r="G5" s="8" t="s">
        <v>709</v>
      </c>
      <c r="K5" s="8" t="s">
        <v>748</v>
      </c>
      <c r="L5" s="8" t="s">
        <v>709</v>
      </c>
      <c r="P5" s="8" t="s">
        <v>715</v>
      </c>
      <c r="Q5" s="8" t="s">
        <v>709</v>
      </c>
      <c r="U5" s="8" t="s">
        <v>717</v>
      </c>
      <c r="V5" s="8" t="s">
        <v>709</v>
      </c>
      <c r="Z5" s="8" t="s">
        <v>719</v>
      </c>
      <c r="AA5" s="8" t="s">
        <v>709</v>
      </c>
    </row>
    <row r="6" spans="1:30" x14ac:dyDescent="0.25">
      <c r="A6" s="8" t="s">
        <v>693</v>
      </c>
      <c r="B6">
        <v>2020</v>
      </c>
      <c r="C6">
        <v>2021</v>
      </c>
      <c r="D6">
        <v>2022</v>
      </c>
      <c r="E6" t="s">
        <v>694</v>
      </c>
      <c r="F6" s="8" t="s">
        <v>693</v>
      </c>
      <c r="G6">
        <v>2020</v>
      </c>
      <c r="H6">
        <v>2021</v>
      </c>
      <c r="I6">
        <v>2022</v>
      </c>
      <c r="J6" t="s">
        <v>694</v>
      </c>
      <c r="K6" s="8" t="s">
        <v>693</v>
      </c>
      <c r="L6">
        <v>2020</v>
      </c>
      <c r="M6">
        <v>2021</v>
      </c>
      <c r="N6">
        <v>2022</v>
      </c>
      <c r="O6" t="s">
        <v>694</v>
      </c>
      <c r="P6" s="8" t="s">
        <v>693</v>
      </c>
      <c r="Q6">
        <v>2020</v>
      </c>
      <c r="R6">
        <v>2021</v>
      </c>
      <c r="S6">
        <v>2022</v>
      </c>
      <c r="T6" t="s">
        <v>694</v>
      </c>
      <c r="U6" s="8" t="s">
        <v>693</v>
      </c>
      <c r="V6">
        <v>2020</v>
      </c>
      <c r="W6">
        <v>2021</v>
      </c>
      <c r="X6">
        <v>2022</v>
      </c>
      <c r="Y6" t="s">
        <v>694</v>
      </c>
      <c r="Z6" s="8" t="s">
        <v>693</v>
      </c>
      <c r="AA6">
        <v>2020</v>
      </c>
      <c r="AB6">
        <v>2021</v>
      </c>
      <c r="AC6">
        <v>2022</v>
      </c>
      <c r="AD6" t="s">
        <v>694</v>
      </c>
    </row>
    <row r="7" spans="1:30" x14ac:dyDescent="0.25">
      <c r="A7" s="9" t="s">
        <v>132</v>
      </c>
      <c r="B7" s="27">
        <v>74.55</v>
      </c>
      <c r="C7" s="27">
        <v>0</v>
      </c>
      <c r="D7" s="27"/>
      <c r="E7" s="27">
        <v>74.55</v>
      </c>
      <c r="F7" s="9" t="s">
        <v>132</v>
      </c>
      <c r="G7" s="27">
        <v>1</v>
      </c>
      <c r="H7" s="27">
        <v>1</v>
      </c>
      <c r="I7" s="27"/>
      <c r="J7" s="27">
        <v>2</v>
      </c>
      <c r="K7" s="9" t="s">
        <v>132</v>
      </c>
      <c r="L7" s="27">
        <v>70.319999999999993</v>
      </c>
      <c r="M7" s="27">
        <v>70.47</v>
      </c>
      <c r="N7" s="27"/>
      <c r="O7" s="27">
        <v>140.79</v>
      </c>
      <c r="P7" s="9" t="s">
        <v>132</v>
      </c>
      <c r="Q7" s="27">
        <v>12.91</v>
      </c>
      <c r="R7" s="27">
        <v>12.92</v>
      </c>
      <c r="S7" s="27"/>
      <c r="T7" s="27">
        <v>25.83</v>
      </c>
      <c r="U7" s="9" t="s">
        <v>132</v>
      </c>
      <c r="V7" s="27">
        <v>9.9600000000000009</v>
      </c>
      <c r="W7" s="27">
        <v>9.9700000000000006</v>
      </c>
      <c r="X7" s="27"/>
      <c r="Y7" s="27">
        <v>19.93</v>
      </c>
      <c r="Z7" s="9" t="s">
        <v>132</v>
      </c>
      <c r="AA7" s="10">
        <v>12723</v>
      </c>
      <c r="AB7" s="10">
        <v>12752</v>
      </c>
      <c r="AC7" s="10"/>
      <c r="AD7" s="10">
        <v>25475</v>
      </c>
    </row>
    <row r="8" spans="1:30" x14ac:dyDescent="0.25">
      <c r="A8" s="9" t="s">
        <v>133</v>
      </c>
      <c r="B8" s="27">
        <v>68.31</v>
      </c>
      <c r="C8" s="27">
        <v>0</v>
      </c>
      <c r="D8" s="27"/>
      <c r="E8" s="27">
        <v>68.31</v>
      </c>
      <c r="F8" s="9" t="s">
        <v>133</v>
      </c>
      <c r="G8" s="27">
        <v>1</v>
      </c>
      <c r="H8" s="27">
        <v>1</v>
      </c>
      <c r="I8" s="27"/>
      <c r="J8" s="27">
        <v>2</v>
      </c>
      <c r="K8" s="9" t="s">
        <v>133</v>
      </c>
      <c r="L8" s="27">
        <v>66.709999999999994</v>
      </c>
      <c r="M8" s="27">
        <v>66.849999999999994</v>
      </c>
      <c r="N8" s="27"/>
      <c r="O8" s="27">
        <v>133.56</v>
      </c>
      <c r="P8" s="9" t="s">
        <v>133</v>
      </c>
      <c r="Q8" s="27">
        <v>12.85</v>
      </c>
      <c r="R8" s="27">
        <v>13.05</v>
      </c>
      <c r="S8" s="27"/>
      <c r="T8" s="27">
        <v>25.9</v>
      </c>
      <c r="U8" s="9" t="s">
        <v>133</v>
      </c>
      <c r="V8" s="27">
        <v>9.39</v>
      </c>
      <c r="W8" s="27">
        <v>9.4</v>
      </c>
      <c r="X8" s="27"/>
      <c r="Y8" s="27">
        <v>18.79</v>
      </c>
      <c r="Z8" s="9" t="s">
        <v>133</v>
      </c>
      <c r="AA8" s="10">
        <v>8795</v>
      </c>
      <c r="AB8" s="10">
        <v>8877</v>
      </c>
      <c r="AC8" s="10"/>
      <c r="AD8" s="10">
        <v>17672</v>
      </c>
    </row>
    <row r="9" spans="1:30" x14ac:dyDescent="0.25">
      <c r="A9" s="9" t="s">
        <v>727</v>
      </c>
      <c r="B9" s="27">
        <v>67.44</v>
      </c>
      <c r="C9" s="27">
        <v>0</v>
      </c>
      <c r="D9" s="27"/>
      <c r="E9" s="27">
        <v>67.44</v>
      </c>
      <c r="F9" s="9" t="s">
        <v>727</v>
      </c>
      <c r="G9" s="27">
        <v>1</v>
      </c>
      <c r="H9" s="27">
        <v>1</v>
      </c>
      <c r="I9" s="27"/>
      <c r="J9" s="27">
        <v>2</v>
      </c>
      <c r="K9" s="9" t="s">
        <v>727</v>
      </c>
      <c r="L9" s="27">
        <v>66.040000000000006</v>
      </c>
      <c r="M9" s="27">
        <v>66.16</v>
      </c>
      <c r="N9" s="27"/>
      <c r="O9" s="27">
        <v>132.19999999999999</v>
      </c>
      <c r="P9" s="9" t="s">
        <v>727</v>
      </c>
      <c r="Q9" s="27">
        <v>12.34</v>
      </c>
      <c r="R9" s="27">
        <v>12.35</v>
      </c>
      <c r="S9" s="27"/>
      <c r="T9" s="27">
        <v>24.689999999999998</v>
      </c>
      <c r="U9" s="9" t="s">
        <v>727</v>
      </c>
      <c r="V9" s="27">
        <v>8.4600000000000009</v>
      </c>
      <c r="W9" s="27">
        <v>8.52</v>
      </c>
      <c r="X9" s="27"/>
      <c r="Y9" s="27">
        <v>16.98</v>
      </c>
      <c r="Z9" s="9" t="s">
        <v>727</v>
      </c>
      <c r="AA9" s="10">
        <v>9730</v>
      </c>
      <c r="AB9" s="10">
        <v>9735</v>
      </c>
      <c r="AC9" s="10"/>
      <c r="AD9" s="10">
        <v>19465</v>
      </c>
    </row>
    <row r="10" spans="1:30" x14ac:dyDescent="0.25">
      <c r="A10" s="9" t="s">
        <v>730</v>
      </c>
      <c r="B10" s="27">
        <v>68.739999999999995</v>
      </c>
      <c r="C10" s="27">
        <v>0</v>
      </c>
      <c r="D10" s="27"/>
      <c r="E10" s="27">
        <v>68.739999999999995</v>
      </c>
      <c r="F10" s="9" t="s">
        <v>730</v>
      </c>
      <c r="G10" s="27">
        <v>1</v>
      </c>
      <c r="H10" s="27">
        <v>1</v>
      </c>
      <c r="I10" s="27"/>
      <c r="J10" s="27">
        <v>2</v>
      </c>
      <c r="K10" s="9" t="s">
        <v>730</v>
      </c>
      <c r="L10" s="27">
        <v>68.900000000000006</v>
      </c>
      <c r="M10" s="27">
        <v>69.02</v>
      </c>
      <c r="N10" s="27"/>
      <c r="O10" s="27">
        <v>137.92000000000002</v>
      </c>
      <c r="P10" s="9" t="s">
        <v>730</v>
      </c>
      <c r="Q10" s="27">
        <v>11.97</v>
      </c>
      <c r="R10" s="27">
        <v>11.98</v>
      </c>
      <c r="S10" s="27"/>
      <c r="T10" s="27">
        <v>23.950000000000003</v>
      </c>
      <c r="U10" s="9" t="s">
        <v>730</v>
      </c>
      <c r="V10" s="27">
        <v>7.79</v>
      </c>
      <c r="W10" s="27">
        <v>7.8</v>
      </c>
      <c r="X10" s="27"/>
      <c r="Y10" s="27">
        <v>15.59</v>
      </c>
      <c r="Z10" s="9" t="s">
        <v>730</v>
      </c>
      <c r="AA10" s="10">
        <v>10951</v>
      </c>
      <c r="AB10" s="10">
        <v>10995</v>
      </c>
      <c r="AC10" s="10"/>
      <c r="AD10" s="10">
        <v>21946</v>
      </c>
    </row>
    <row r="11" spans="1:30" x14ac:dyDescent="0.25">
      <c r="A11" s="9" t="s">
        <v>731</v>
      </c>
      <c r="B11" s="27">
        <v>66.819999999999993</v>
      </c>
      <c r="C11" s="27">
        <v>0</v>
      </c>
      <c r="D11" s="27"/>
      <c r="E11" s="27">
        <v>66.819999999999993</v>
      </c>
      <c r="F11" s="9" t="s">
        <v>731</v>
      </c>
      <c r="G11" s="27">
        <v>1</v>
      </c>
      <c r="H11" s="27">
        <v>1</v>
      </c>
      <c r="I11" s="27"/>
      <c r="J11" s="27">
        <v>2</v>
      </c>
      <c r="K11" s="9" t="s">
        <v>731</v>
      </c>
      <c r="L11" s="27">
        <v>68.61</v>
      </c>
      <c r="M11" s="27">
        <v>68.67</v>
      </c>
      <c r="N11" s="27"/>
      <c r="O11" s="27">
        <v>137.28</v>
      </c>
      <c r="P11" s="9" t="s">
        <v>731</v>
      </c>
      <c r="Q11" s="27">
        <v>11.42</v>
      </c>
      <c r="R11" s="27">
        <v>11.68</v>
      </c>
      <c r="S11" s="27"/>
      <c r="T11" s="27">
        <v>23.1</v>
      </c>
      <c r="U11" s="9" t="s">
        <v>731</v>
      </c>
      <c r="V11" s="27">
        <v>7.04</v>
      </c>
      <c r="W11" s="27">
        <v>7.05</v>
      </c>
      <c r="X11" s="27"/>
      <c r="Y11" s="27">
        <v>14.09</v>
      </c>
      <c r="Z11" s="9" t="s">
        <v>731</v>
      </c>
      <c r="AA11" s="10">
        <v>10725</v>
      </c>
      <c r="AB11" s="10">
        <v>10755</v>
      </c>
      <c r="AC11" s="10"/>
      <c r="AD11" s="10">
        <v>21480</v>
      </c>
    </row>
    <row r="12" spans="1:30" x14ac:dyDescent="0.25">
      <c r="A12" s="9" t="s">
        <v>732</v>
      </c>
      <c r="B12" s="27">
        <v>69.319999999999993</v>
      </c>
      <c r="C12" s="27">
        <v>0</v>
      </c>
      <c r="D12" s="27"/>
      <c r="E12" s="27">
        <v>69.319999999999993</v>
      </c>
      <c r="F12" s="9" t="s">
        <v>732</v>
      </c>
      <c r="G12" s="27">
        <v>1</v>
      </c>
      <c r="H12" s="27">
        <v>1</v>
      </c>
      <c r="I12" s="27"/>
      <c r="J12" s="27">
        <v>2</v>
      </c>
      <c r="K12" s="9" t="s">
        <v>732</v>
      </c>
      <c r="L12" s="27">
        <v>68.2</v>
      </c>
      <c r="M12" s="27">
        <v>68.239999999999995</v>
      </c>
      <c r="N12" s="27"/>
      <c r="O12" s="27">
        <v>136.44</v>
      </c>
      <c r="P12" s="9" t="s">
        <v>732</v>
      </c>
      <c r="Q12" s="27">
        <v>12.6</v>
      </c>
      <c r="R12" s="27">
        <v>12.83</v>
      </c>
      <c r="S12" s="27"/>
      <c r="T12" s="27">
        <v>25.43</v>
      </c>
      <c r="U12" s="9" t="s">
        <v>732</v>
      </c>
      <c r="V12" s="27">
        <v>8.6999999999999993</v>
      </c>
      <c r="W12" s="27">
        <v>8.7100000000000009</v>
      </c>
      <c r="X12" s="27"/>
      <c r="Y12" s="27">
        <v>17.41</v>
      </c>
      <c r="Z12" s="9" t="s">
        <v>732</v>
      </c>
      <c r="AA12" s="10">
        <v>10020</v>
      </c>
      <c r="AB12" s="10">
        <v>10040</v>
      </c>
      <c r="AC12" s="10"/>
      <c r="AD12" s="10">
        <v>20060</v>
      </c>
    </row>
    <row r="13" spans="1:30" x14ac:dyDescent="0.25">
      <c r="A13" s="9" t="s">
        <v>734</v>
      </c>
      <c r="B13" s="27">
        <v>67.06</v>
      </c>
      <c r="C13" s="27">
        <v>0</v>
      </c>
      <c r="D13" s="27"/>
      <c r="E13" s="27">
        <v>67.06</v>
      </c>
      <c r="F13" s="9" t="s">
        <v>734</v>
      </c>
      <c r="G13" s="27">
        <v>1</v>
      </c>
      <c r="H13" s="27">
        <v>1</v>
      </c>
      <c r="I13" s="27"/>
      <c r="J13" s="27">
        <v>2</v>
      </c>
      <c r="K13" s="9" t="s">
        <v>734</v>
      </c>
      <c r="L13" s="27">
        <v>65.48</v>
      </c>
      <c r="M13" s="27">
        <v>65.599999999999994</v>
      </c>
      <c r="N13" s="27"/>
      <c r="O13" s="27">
        <v>131.07999999999998</v>
      </c>
      <c r="P13" s="9" t="s">
        <v>734</v>
      </c>
      <c r="Q13" s="27">
        <v>12.3</v>
      </c>
      <c r="R13" s="27">
        <v>12.31</v>
      </c>
      <c r="S13" s="27"/>
      <c r="T13" s="27">
        <v>24.61</v>
      </c>
      <c r="U13" s="9" t="s">
        <v>734</v>
      </c>
      <c r="V13" s="27">
        <v>7.86</v>
      </c>
      <c r="W13" s="27">
        <v>7.87</v>
      </c>
      <c r="X13" s="27"/>
      <c r="Y13" s="27">
        <v>15.73</v>
      </c>
      <c r="Z13" s="9" t="s">
        <v>734</v>
      </c>
      <c r="AA13" s="10">
        <v>10424</v>
      </c>
      <c r="AB13" s="10">
        <v>10454</v>
      </c>
      <c r="AC13" s="10"/>
      <c r="AD13" s="10">
        <v>20878</v>
      </c>
    </row>
    <row r="14" spans="1:30" x14ac:dyDescent="0.25">
      <c r="A14" s="9" t="s">
        <v>735</v>
      </c>
      <c r="B14" s="27">
        <v>69.28</v>
      </c>
      <c r="C14" s="27">
        <v>0</v>
      </c>
      <c r="D14" s="27"/>
      <c r="E14" s="27">
        <v>69.28</v>
      </c>
      <c r="F14" s="9" t="s">
        <v>735</v>
      </c>
      <c r="G14" s="27">
        <v>1</v>
      </c>
      <c r="H14" s="27">
        <v>1</v>
      </c>
      <c r="I14" s="27"/>
      <c r="J14" s="27">
        <v>2</v>
      </c>
      <c r="K14" s="9" t="s">
        <v>735</v>
      </c>
      <c r="L14" s="27">
        <v>69.099999999999994</v>
      </c>
      <c r="M14" s="27">
        <v>69.17</v>
      </c>
      <c r="N14" s="27"/>
      <c r="O14" s="27">
        <v>138.26999999999998</v>
      </c>
      <c r="P14" s="9" t="s">
        <v>735</v>
      </c>
      <c r="Q14" s="27">
        <v>12.23</v>
      </c>
      <c r="R14" s="27">
        <v>12.45</v>
      </c>
      <c r="S14" s="27"/>
      <c r="T14" s="27">
        <v>24.68</v>
      </c>
      <c r="U14" s="9" t="s">
        <v>735</v>
      </c>
      <c r="V14" s="27">
        <v>7.55</v>
      </c>
      <c r="W14" s="27">
        <v>7.56</v>
      </c>
      <c r="X14" s="27"/>
      <c r="Y14" s="27">
        <v>15.11</v>
      </c>
      <c r="Z14" s="9" t="s">
        <v>735</v>
      </c>
      <c r="AA14" s="10">
        <v>11505</v>
      </c>
      <c r="AB14" s="10">
        <v>11531</v>
      </c>
      <c r="AC14" s="10"/>
      <c r="AD14" s="10">
        <v>23036</v>
      </c>
    </row>
    <row r="15" spans="1:30" x14ac:dyDescent="0.25">
      <c r="A15" s="9" t="s">
        <v>736</v>
      </c>
      <c r="B15" s="27">
        <v>65.3</v>
      </c>
      <c r="C15" s="27">
        <v>0</v>
      </c>
      <c r="D15" s="27"/>
      <c r="E15" s="27">
        <v>65.3</v>
      </c>
      <c r="F15" s="9" t="s">
        <v>736</v>
      </c>
      <c r="G15" s="27">
        <v>1</v>
      </c>
      <c r="H15" s="27">
        <v>1</v>
      </c>
      <c r="I15" s="27"/>
      <c r="J15" s="27">
        <v>2</v>
      </c>
      <c r="K15" s="9" t="s">
        <v>736</v>
      </c>
      <c r="L15" s="27">
        <v>67.040000000000006</v>
      </c>
      <c r="M15" s="27">
        <v>67.069999999999993</v>
      </c>
      <c r="N15" s="27"/>
      <c r="O15" s="27">
        <v>134.11000000000001</v>
      </c>
      <c r="P15" s="9" t="s">
        <v>736</v>
      </c>
      <c r="Q15" s="27">
        <v>11.75</v>
      </c>
      <c r="R15" s="27">
        <v>11.76</v>
      </c>
      <c r="S15" s="27"/>
      <c r="T15" s="27">
        <v>23.509999999999998</v>
      </c>
      <c r="U15" s="9" t="s">
        <v>736</v>
      </c>
      <c r="V15" s="27">
        <v>7.84</v>
      </c>
      <c r="W15" s="27">
        <v>7.85</v>
      </c>
      <c r="X15" s="27"/>
      <c r="Y15" s="27">
        <v>15.69</v>
      </c>
      <c r="Z15" s="9" t="s">
        <v>736</v>
      </c>
      <c r="AA15" s="10">
        <v>8580</v>
      </c>
      <c r="AB15" s="10">
        <v>8585</v>
      </c>
      <c r="AC15" s="10"/>
      <c r="AD15" s="10">
        <v>17165</v>
      </c>
    </row>
    <row r="16" spans="1:30" x14ac:dyDescent="0.25">
      <c r="A16" s="9" t="s">
        <v>737</v>
      </c>
      <c r="B16" s="27">
        <v>65.25</v>
      </c>
      <c r="C16" s="27">
        <v>0</v>
      </c>
      <c r="D16" s="27"/>
      <c r="E16" s="27">
        <v>65.25</v>
      </c>
      <c r="F16" s="9" t="s">
        <v>737</v>
      </c>
      <c r="G16" s="27">
        <v>1</v>
      </c>
      <c r="H16" s="27">
        <v>1</v>
      </c>
      <c r="I16" s="27"/>
      <c r="J16" s="27">
        <v>2</v>
      </c>
      <c r="K16" s="9" t="s">
        <v>737</v>
      </c>
      <c r="L16" s="27">
        <v>65.08</v>
      </c>
      <c r="M16" s="27">
        <v>65.13</v>
      </c>
      <c r="N16" s="27"/>
      <c r="O16" s="27">
        <v>130.20999999999998</v>
      </c>
      <c r="P16" s="9" t="s">
        <v>737</v>
      </c>
      <c r="Q16" s="27">
        <v>12.06</v>
      </c>
      <c r="R16" s="27">
        <v>12.07</v>
      </c>
      <c r="S16" s="27"/>
      <c r="T16" s="27">
        <v>24.130000000000003</v>
      </c>
      <c r="U16" s="9" t="s">
        <v>737</v>
      </c>
      <c r="V16" s="27">
        <v>7.6</v>
      </c>
      <c r="W16" s="27">
        <v>7.64</v>
      </c>
      <c r="X16" s="27"/>
      <c r="Y16" s="27">
        <v>15.239999999999998</v>
      </c>
      <c r="Z16" s="9" t="s">
        <v>737</v>
      </c>
      <c r="AA16" s="10">
        <v>9350</v>
      </c>
      <c r="AB16" s="10">
        <v>9400</v>
      </c>
      <c r="AC16" s="10"/>
      <c r="AD16" s="10">
        <v>18750</v>
      </c>
    </row>
    <row r="17" spans="1:30" x14ac:dyDescent="0.25">
      <c r="A17" s="9" t="s">
        <v>738</v>
      </c>
      <c r="B17" s="27">
        <v>64.7</v>
      </c>
      <c r="C17" s="27">
        <v>0</v>
      </c>
      <c r="D17" s="27"/>
      <c r="E17" s="27">
        <v>64.7</v>
      </c>
      <c r="F17" s="9" t="s">
        <v>738</v>
      </c>
      <c r="G17" s="27">
        <v>1</v>
      </c>
      <c r="H17" s="27">
        <v>1</v>
      </c>
      <c r="I17" s="27"/>
      <c r="J17" s="27">
        <v>2</v>
      </c>
      <c r="K17" s="9" t="s">
        <v>738</v>
      </c>
      <c r="L17" s="27">
        <v>68.27</v>
      </c>
      <c r="M17" s="27">
        <v>68.33</v>
      </c>
      <c r="N17" s="27"/>
      <c r="O17" s="27">
        <v>136.6</v>
      </c>
      <c r="P17" s="9" t="s">
        <v>738</v>
      </c>
      <c r="Q17" s="27">
        <v>12.05</v>
      </c>
      <c r="R17" s="27">
        <v>12.17</v>
      </c>
      <c r="S17" s="27"/>
      <c r="T17" s="27">
        <v>24.22</v>
      </c>
      <c r="U17" s="9" t="s">
        <v>738</v>
      </c>
      <c r="V17" s="27">
        <v>7.04</v>
      </c>
      <c r="W17" s="27">
        <v>7.05</v>
      </c>
      <c r="X17" s="27"/>
      <c r="Y17" s="27">
        <v>14.09</v>
      </c>
      <c r="Z17" s="9" t="s">
        <v>738</v>
      </c>
      <c r="AA17" s="10">
        <v>8196</v>
      </c>
      <c r="AB17" s="10">
        <v>8210</v>
      </c>
      <c r="AC17" s="10"/>
      <c r="AD17" s="10">
        <v>16406</v>
      </c>
    </row>
    <row r="18" spans="1:30" x14ac:dyDescent="0.25">
      <c r="A18" s="9" t="s">
        <v>694</v>
      </c>
      <c r="B18" s="27">
        <v>746.77</v>
      </c>
      <c r="C18" s="27">
        <v>0</v>
      </c>
      <c r="D18" s="27"/>
      <c r="E18" s="27">
        <v>746.77</v>
      </c>
      <c r="F18" s="9" t="s">
        <v>694</v>
      </c>
      <c r="G18" s="27">
        <v>11</v>
      </c>
      <c r="H18" s="27">
        <v>11</v>
      </c>
      <c r="I18" s="27"/>
      <c r="J18" s="27">
        <v>22</v>
      </c>
      <c r="K18" s="9" t="s">
        <v>694</v>
      </c>
      <c r="L18" s="27">
        <v>743.75</v>
      </c>
      <c r="M18" s="27">
        <v>744.71</v>
      </c>
      <c r="N18" s="27"/>
      <c r="O18" s="27">
        <v>1488.46</v>
      </c>
      <c r="P18" s="9" t="s">
        <v>694</v>
      </c>
      <c r="Q18" s="27">
        <v>134.47999999999999</v>
      </c>
      <c r="R18" s="27">
        <v>135.57</v>
      </c>
      <c r="S18" s="27"/>
      <c r="T18" s="27">
        <v>270.04999999999995</v>
      </c>
      <c r="U18" s="9" t="s">
        <v>694</v>
      </c>
      <c r="V18" s="27">
        <v>89.23</v>
      </c>
      <c r="W18" s="27">
        <v>89.419999999999987</v>
      </c>
      <c r="X18" s="27"/>
      <c r="Y18" s="27">
        <v>178.65</v>
      </c>
      <c r="Z18" s="9" t="s">
        <v>694</v>
      </c>
      <c r="AA18" s="10">
        <v>110999</v>
      </c>
      <c r="AB18" s="10">
        <v>111334</v>
      </c>
      <c r="AC18" s="10"/>
      <c r="AD18" s="10">
        <v>222333</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76712A3-DC36-4225-A36E-F1C72DAAF089}">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8B69-5187-4BB5-8A69-57A5E06CD75E}">
  <dimension ref="A1:L16"/>
  <sheetViews>
    <sheetView topLeftCell="E1" workbookViewId="0">
      <selection activeCell="L1" sqref="L1"/>
    </sheetView>
  </sheetViews>
  <sheetFormatPr defaultRowHeight="15" x14ac:dyDescent="0.25"/>
  <cols>
    <col min="1" max="1" width="25.5703125" bestFit="1" customWidth="1"/>
    <col min="2" max="2" width="16.28515625" bestFit="1" customWidth="1"/>
    <col min="3" max="3" width="8" bestFit="1" customWidth="1"/>
    <col min="4" max="4" width="5" bestFit="1" customWidth="1"/>
    <col min="5" max="5" width="11.28515625" bestFit="1" customWidth="1"/>
    <col min="6" max="6" width="25.5703125" bestFit="1" customWidth="1"/>
    <col min="7" max="7" width="16.28515625" bestFit="1" customWidth="1"/>
    <col min="8" max="8" width="7" bestFit="1" customWidth="1"/>
    <col min="9" max="9" width="5" bestFit="1" customWidth="1"/>
    <col min="10" max="10" width="11.28515625" bestFit="1" customWidth="1"/>
    <col min="12" max="12" width="18.28515625" bestFit="1" customWidth="1"/>
    <col min="13" max="13" width="16.28515625" bestFit="1" customWidth="1"/>
    <col min="14" max="14" width="5" bestFit="1" customWidth="1"/>
    <col min="15" max="15" width="11.28515625" bestFit="1" customWidth="1"/>
  </cols>
  <sheetData>
    <row r="1" spans="1:12" x14ac:dyDescent="0.25">
      <c r="L1" t="str">
        <f>L4</f>
        <v>Sumatera Selatan II</v>
      </c>
    </row>
    <row r="3" spans="1:12" x14ac:dyDescent="0.25">
      <c r="A3" s="8" t="s">
        <v>712</v>
      </c>
      <c r="B3" s="8" t="s">
        <v>709</v>
      </c>
      <c r="F3" s="8" t="s">
        <v>711</v>
      </c>
      <c r="G3" s="8" t="s">
        <v>709</v>
      </c>
      <c r="L3" s="8" t="s">
        <v>693</v>
      </c>
    </row>
    <row r="4" spans="1:12" x14ac:dyDescent="0.25">
      <c r="A4" s="8" t="s">
        <v>693</v>
      </c>
      <c r="B4">
        <v>2020</v>
      </c>
      <c r="C4">
        <v>2021</v>
      </c>
      <c r="D4">
        <v>2022</v>
      </c>
      <c r="E4" t="s">
        <v>694</v>
      </c>
      <c r="F4" s="8" t="s">
        <v>693</v>
      </c>
      <c r="G4">
        <v>2020</v>
      </c>
      <c r="H4">
        <v>2021</v>
      </c>
      <c r="I4">
        <v>2022</v>
      </c>
      <c r="J4" t="s">
        <v>694</v>
      </c>
      <c r="L4" s="9" t="s">
        <v>725</v>
      </c>
    </row>
    <row r="5" spans="1:12" x14ac:dyDescent="0.25">
      <c r="A5" s="9" t="s">
        <v>132</v>
      </c>
      <c r="B5" s="12">
        <v>69.400000000000006</v>
      </c>
      <c r="C5" s="12">
        <v>69.41</v>
      </c>
      <c r="D5" s="12"/>
      <c r="E5" s="12">
        <v>138.81</v>
      </c>
      <c r="F5" s="9" t="s">
        <v>132</v>
      </c>
      <c r="G5" s="12">
        <v>6.64</v>
      </c>
      <c r="H5" s="12">
        <v>5.86</v>
      </c>
      <c r="I5" s="12"/>
      <c r="J5" s="12">
        <v>12.5</v>
      </c>
    </row>
    <row r="6" spans="1:12" x14ac:dyDescent="0.25">
      <c r="A6" s="9" t="s">
        <v>133</v>
      </c>
      <c r="B6" s="12">
        <v>66.349999999999994</v>
      </c>
      <c r="C6" s="12">
        <v>74.2</v>
      </c>
      <c r="D6" s="12"/>
      <c r="E6" s="12">
        <v>140.55000000000001</v>
      </c>
      <c r="F6" s="9" t="s">
        <v>133</v>
      </c>
      <c r="G6" s="12">
        <v>2.5</v>
      </c>
      <c r="H6" s="12">
        <v>1.64</v>
      </c>
      <c r="I6" s="12"/>
      <c r="J6" s="12">
        <v>4.1399999999999997</v>
      </c>
    </row>
    <row r="7" spans="1:12" x14ac:dyDescent="0.25">
      <c r="A7" s="9" t="s">
        <v>727</v>
      </c>
      <c r="B7" s="12">
        <v>71.790000000000006</v>
      </c>
      <c r="C7" s="12">
        <v>69.540000000000006</v>
      </c>
      <c r="D7" s="12"/>
      <c r="E7" s="12">
        <v>141.33000000000001</v>
      </c>
      <c r="F7" s="9" t="s">
        <v>727</v>
      </c>
      <c r="G7" s="12">
        <v>4.18</v>
      </c>
      <c r="H7" s="12">
        <v>3.6</v>
      </c>
      <c r="I7" s="12"/>
      <c r="J7" s="12">
        <v>7.7799999999999994</v>
      </c>
    </row>
    <row r="8" spans="1:12" x14ac:dyDescent="0.25">
      <c r="A8" s="9" t="s">
        <v>730</v>
      </c>
      <c r="B8" s="12">
        <v>68.45</v>
      </c>
      <c r="C8" s="12">
        <v>69.569999999999993</v>
      </c>
      <c r="D8" s="12"/>
      <c r="E8" s="12">
        <v>138.01999999999998</v>
      </c>
      <c r="F8" s="9" t="s">
        <v>730</v>
      </c>
      <c r="G8" s="12">
        <v>4.9000000000000004</v>
      </c>
      <c r="H8" s="12">
        <v>5.03</v>
      </c>
      <c r="I8" s="12"/>
      <c r="J8" s="12">
        <v>9.93</v>
      </c>
    </row>
    <row r="9" spans="1:12" x14ac:dyDescent="0.25">
      <c r="A9" s="9" t="s">
        <v>731</v>
      </c>
      <c r="B9" s="12">
        <v>65.25</v>
      </c>
      <c r="C9" s="12">
        <v>69.680000000000007</v>
      </c>
      <c r="D9" s="12"/>
      <c r="E9" s="12">
        <v>134.93</v>
      </c>
      <c r="F9" s="9" t="s">
        <v>731</v>
      </c>
      <c r="G9" s="12">
        <v>3.29</v>
      </c>
      <c r="H9" s="12">
        <v>3.01</v>
      </c>
      <c r="I9" s="12"/>
      <c r="J9" s="12">
        <v>6.3</v>
      </c>
    </row>
    <row r="10" spans="1:12" x14ac:dyDescent="0.25">
      <c r="A10" s="9" t="s">
        <v>732</v>
      </c>
      <c r="B10" s="12">
        <v>70.5</v>
      </c>
      <c r="C10" s="12">
        <v>69.959999999999994</v>
      </c>
      <c r="D10" s="12"/>
      <c r="E10" s="12">
        <v>140.45999999999998</v>
      </c>
      <c r="F10" s="9" t="s">
        <v>732</v>
      </c>
      <c r="G10" s="12">
        <v>6.01</v>
      </c>
      <c r="H10" s="12">
        <v>4.57</v>
      </c>
      <c r="I10" s="12"/>
      <c r="J10" s="12">
        <v>10.58</v>
      </c>
    </row>
    <row r="11" spans="1:12" x14ac:dyDescent="0.25">
      <c r="A11" s="9" t="s">
        <v>734</v>
      </c>
      <c r="B11" s="12">
        <v>70.02</v>
      </c>
      <c r="C11" s="12">
        <v>68.48</v>
      </c>
      <c r="D11" s="12"/>
      <c r="E11" s="12">
        <v>138.5</v>
      </c>
      <c r="F11" s="9" t="s">
        <v>734</v>
      </c>
      <c r="G11" s="12">
        <v>4.91</v>
      </c>
      <c r="H11" s="12">
        <v>3.07</v>
      </c>
      <c r="I11" s="12"/>
      <c r="J11" s="12">
        <v>7.98</v>
      </c>
    </row>
    <row r="12" spans="1:12" x14ac:dyDescent="0.25">
      <c r="A12" s="9" t="s">
        <v>735</v>
      </c>
      <c r="B12" s="12">
        <v>71.7</v>
      </c>
      <c r="C12" s="12">
        <v>71.31</v>
      </c>
      <c r="D12" s="12"/>
      <c r="E12" s="12">
        <v>143.01</v>
      </c>
      <c r="F12" s="9" t="s">
        <v>735</v>
      </c>
      <c r="G12" s="12">
        <v>3.81</v>
      </c>
      <c r="H12" s="12">
        <v>3.18</v>
      </c>
      <c r="I12" s="12"/>
      <c r="J12" s="12">
        <v>6.99</v>
      </c>
    </row>
    <row r="13" spans="1:12" x14ac:dyDescent="0.25">
      <c r="A13" s="9" t="s">
        <v>736</v>
      </c>
      <c r="B13" s="12">
        <v>71.47</v>
      </c>
      <c r="C13" s="12">
        <v>76.17</v>
      </c>
      <c r="D13" s="12"/>
      <c r="E13" s="12">
        <v>147.63999999999999</v>
      </c>
      <c r="F13" s="9" t="s">
        <v>736</v>
      </c>
      <c r="G13" s="12">
        <v>3.28</v>
      </c>
      <c r="H13" s="12">
        <v>3.23</v>
      </c>
      <c r="I13" s="12"/>
      <c r="J13" s="12">
        <v>6.51</v>
      </c>
    </row>
    <row r="14" spans="1:12" x14ac:dyDescent="0.25">
      <c r="A14" s="9" t="s">
        <v>737</v>
      </c>
      <c r="B14" s="12">
        <v>75.89</v>
      </c>
      <c r="C14" s="12">
        <v>72.3</v>
      </c>
      <c r="D14" s="12"/>
      <c r="E14" s="12">
        <v>148.19</v>
      </c>
      <c r="F14" s="9" t="s">
        <v>737</v>
      </c>
      <c r="G14" s="12">
        <v>3.61</v>
      </c>
      <c r="H14" s="12">
        <v>2.41</v>
      </c>
      <c r="I14" s="12"/>
      <c r="J14" s="12">
        <v>6.02</v>
      </c>
    </row>
    <row r="15" spans="1:12" x14ac:dyDescent="0.25">
      <c r="A15" s="9" t="s">
        <v>738</v>
      </c>
      <c r="B15" s="12">
        <v>77.7</v>
      </c>
      <c r="C15" s="12">
        <v>73.13</v>
      </c>
      <c r="D15" s="12"/>
      <c r="E15" s="12">
        <v>150.82999999999998</v>
      </c>
      <c r="F15" s="9" t="s">
        <v>738</v>
      </c>
      <c r="G15" s="12">
        <v>3.74</v>
      </c>
      <c r="H15" s="12">
        <v>3.61</v>
      </c>
      <c r="I15" s="12"/>
      <c r="J15" s="12">
        <v>7.35</v>
      </c>
    </row>
    <row r="16" spans="1:12" x14ac:dyDescent="0.25">
      <c r="A16" s="9" t="s">
        <v>694</v>
      </c>
      <c r="B16" s="12">
        <v>778.5200000000001</v>
      </c>
      <c r="C16" s="12">
        <v>783.75</v>
      </c>
      <c r="D16" s="12"/>
      <c r="E16" s="12">
        <v>1562.27</v>
      </c>
      <c r="F16" s="9" t="s">
        <v>694</v>
      </c>
      <c r="G16" s="12">
        <v>46.87</v>
      </c>
      <c r="H16" s="12">
        <v>39.209999999999994</v>
      </c>
      <c r="I16" s="12"/>
      <c r="J16" s="12">
        <v>86.079999999999984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D99A-3432-4EA5-85EA-AF80C69E5F74}">
  <dimension ref="A1:O17"/>
  <sheetViews>
    <sheetView workbookViewId="0">
      <selection activeCell="F1" sqref="F1:H2"/>
    </sheetView>
  </sheetViews>
  <sheetFormatPr defaultRowHeight="15" x14ac:dyDescent="0.25"/>
  <cols>
    <col min="1" max="1" width="33.28515625" bestFit="1" customWidth="1"/>
    <col min="2" max="2" width="16.28515625" bestFit="1" customWidth="1"/>
    <col min="3" max="3" width="7" bestFit="1" customWidth="1"/>
    <col min="4" max="4" width="5" bestFit="1" customWidth="1"/>
    <col min="5" max="5" width="11.28515625" bestFit="1" customWidth="1"/>
    <col min="6" max="6" width="25.5703125" bestFit="1" customWidth="1"/>
    <col min="7" max="7" width="16.28515625" bestFit="1" customWidth="1"/>
    <col min="8" max="8" width="6" bestFit="1" customWidth="1"/>
    <col min="9" max="9" width="5" bestFit="1" customWidth="1"/>
    <col min="10" max="10" width="12" bestFit="1" customWidth="1"/>
    <col min="11" max="11" width="34.85546875" bestFit="1" customWidth="1"/>
    <col min="12" max="12" width="16.28515625" bestFit="1" customWidth="1"/>
    <col min="13" max="14" width="5" bestFit="1" customWidth="1"/>
    <col min="15" max="15" width="11.28515625" bestFit="1" customWidth="1"/>
  </cols>
  <sheetData>
    <row r="1" spans="1:15" x14ac:dyDescent="0.25">
      <c r="B1" s="15">
        <v>2020</v>
      </c>
      <c r="C1" s="15">
        <v>2021</v>
      </c>
      <c r="G1" s="15">
        <v>2020</v>
      </c>
      <c r="H1" s="15">
        <v>2021</v>
      </c>
    </row>
    <row r="2" spans="1:15" x14ac:dyDescent="0.25">
      <c r="A2" t="s">
        <v>751</v>
      </c>
      <c r="B2" s="13">
        <f>GETPIVOTDATA("Jml. Pend. Miskin (juta jiwa)",$A$4,"Tahun",2020)/GETPIVOTDATA("Jml. Pend. Miskin (juta jiwa)",$K$4,"Tahun",2020)</f>
        <v>52.257272727272721</v>
      </c>
      <c r="C2" s="13">
        <f>GETPIVOTDATA("Jml. Pend. Miskin (juta jiwa)",$A$4,"Tahun",2021)/GETPIVOTDATA("Jml. Pend. Miskin (juta jiwa)",$K$4,"Tahun",2021)</f>
        <v>53.798181818181824</v>
      </c>
      <c r="F2" t="s">
        <v>752</v>
      </c>
      <c r="G2" s="13">
        <f>GETPIVOTDATA("% Pend. Miskin",$F$7,"Tahun",2020)</f>
        <v>12.390909090909089</v>
      </c>
      <c r="H2" s="13">
        <f>GETPIVOTDATA("% Pend. Miskin",$F$7,"Tahun",2021)</f>
        <v>12.68</v>
      </c>
    </row>
    <row r="3" spans="1:15" x14ac:dyDescent="0.25">
      <c r="B3" s="13"/>
      <c r="C3" s="13"/>
      <c r="G3" s="13"/>
      <c r="H3" s="13"/>
    </row>
    <row r="4" spans="1:15" x14ac:dyDescent="0.25">
      <c r="A4" s="8" t="s">
        <v>720</v>
      </c>
      <c r="B4" s="8" t="s">
        <v>709</v>
      </c>
      <c r="F4" s="8" t="s">
        <v>749</v>
      </c>
      <c r="G4" s="8" t="s">
        <v>709</v>
      </c>
      <c r="K4" s="8" t="s">
        <v>750</v>
      </c>
      <c r="L4" s="8" t="s">
        <v>709</v>
      </c>
    </row>
    <row r="5" spans="1:15" x14ac:dyDescent="0.25">
      <c r="A5" s="8" t="s">
        <v>693</v>
      </c>
      <c r="B5">
        <v>2020</v>
      </c>
      <c r="C5">
        <v>2021</v>
      </c>
      <c r="D5">
        <v>2022</v>
      </c>
      <c r="E5" t="s">
        <v>694</v>
      </c>
      <c r="F5" s="8" t="s">
        <v>693</v>
      </c>
      <c r="G5">
        <v>2020</v>
      </c>
      <c r="H5">
        <v>2021</v>
      </c>
      <c r="I5">
        <v>2022</v>
      </c>
      <c r="J5" t="s">
        <v>694</v>
      </c>
      <c r="K5" s="8" t="s">
        <v>693</v>
      </c>
      <c r="L5">
        <v>2020</v>
      </c>
      <c r="M5">
        <v>2021</v>
      </c>
      <c r="N5">
        <v>2022</v>
      </c>
      <c r="O5" t="s">
        <v>694</v>
      </c>
    </row>
    <row r="6" spans="1:15" x14ac:dyDescent="0.25">
      <c r="A6" s="9" t="s">
        <v>132</v>
      </c>
      <c r="B6" s="27">
        <v>21.83</v>
      </c>
      <c r="C6" s="27">
        <v>23.6</v>
      </c>
      <c r="D6" s="27"/>
      <c r="E6" s="27">
        <v>45.43</v>
      </c>
      <c r="F6" s="9" t="s">
        <v>132</v>
      </c>
      <c r="G6" s="27">
        <v>11.59</v>
      </c>
      <c r="H6" s="27">
        <v>12.2</v>
      </c>
      <c r="I6" s="27"/>
      <c r="J6" s="27">
        <v>11.895</v>
      </c>
      <c r="K6" s="9" t="s">
        <v>132</v>
      </c>
      <c r="L6" s="27">
        <v>1</v>
      </c>
      <c r="M6" s="27">
        <v>1</v>
      </c>
      <c r="N6" s="27"/>
      <c r="O6" s="27">
        <v>2</v>
      </c>
    </row>
    <row r="7" spans="1:15" x14ac:dyDescent="0.25">
      <c r="A7" s="9" t="s">
        <v>133</v>
      </c>
      <c r="B7" s="27">
        <v>12.71</v>
      </c>
      <c r="C7" s="27">
        <v>13.27</v>
      </c>
      <c r="D7" s="27"/>
      <c r="E7" s="27">
        <v>25.98</v>
      </c>
      <c r="F7" s="9" t="s">
        <v>133</v>
      </c>
      <c r="G7" s="27">
        <v>9.07</v>
      </c>
      <c r="H7" s="27">
        <v>9.4</v>
      </c>
      <c r="I7" s="27"/>
      <c r="J7" s="27">
        <v>9.2349999999999994</v>
      </c>
      <c r="K7" s="9" t="s">
        <v>133</v>
      </c>
      <c r="L7" s="27">
        <v>1</v>
      </c>
      <c r="M7" s="27">
        <v>1</v>
      </c>
      <c r="N7" s="27"/>
      <c r="O7" s="27">
        <v>2</v>
      </c>
    </row>
    <row r="8" spans="1:15" x14ac:dyDescent="0.25">
      <c r="A8" s="9" t="s">
        <v>727</v>
      </c>
      <c r="B8" s="27">
        <v>65.75</v>
      </c>
      <c r="C8" s="27">
        <v>68.400000000000006</v>
      </c>
      <c r="D8" s="27"/>
      <c r="E8" s="27">
        <v>134.15</v>
      </c>
      <c r="F8" s="9" t="s">
        <v>727</v>
      </c>
      <c r="G8" s="27">
        <v>15.95</v>
      </c>
      <c r="H8" s="27">
        <v>16.46</v>
      </c>
      <c r="I8" s="27"/>
      <c r="J8" s="27">
        <v>16.204999999999998</v>
      </c>
      <c r="K8" s="9" t="s">
        <v>727</v>
      </c>
      <c r="L8" s="27">
        <v>1</v>
      </c>
      <c r="M8" s="27">
        <v>1</v>
      </c>
      <c r="N8" s="27"/>
      <c r="O8" s="27">
        <v>2</v>
      </c>
    </row>
    <row r="9" spans="1:15" x14ac:dyDescent="0.25">
      <c r="A9" s="9" t="s">
        <v>730</v>
      </c>
      <c r="B9" s="27">
        <v>79.27</v>
      </c>
      <c r="C9" s="27">
        <v>80.400000000000006</v>
      </c>
      <c r="D9" s="27"/>
      <c r="E9" s="27">
        <v>159.67000000000002</v>
      </c>
      <c r="F9" s="9" t="s">
        <v>730</v>
      </c>
      <c r="G9" s="27">
        <v>12.32</v>
      </c>
      <c r="H9" s="27">
        <v>12.32</v>
      </c>
      <c r="I9" s="27"/>
      <c r="J9" s="27">
        <v>12.32</v>
      </c>
      <c r="K9" s="9" t="s">
        <v>730</v>
      </c>
      <c r="L9" s="27">
        <v>1</v>
      </c>
      <c r="M9" s="27">
        <v>1</v>
      </c>
      <c r="N9" s="27"/>
      <c r="O9" s="27">
        <v>2</v>
      </c>
    </row>
    <row r="10" spans="1:15" x14ac:dyDescent="0.25">
      <c r="A10" s="9" t="s">
        <v>731</v>
      </c>
      <c r="B10" s="27">
        <v>123.34</v>
      </c>
      <c r="C10" s="27">
        <v>124.78</v>
      </c>
      <c r="D10" s="27"/>
      <c r="E10" s="27">
        <v>248.12</v>
      </c>
      <c r="F10" s="9" t="s">
        <v>731</v>
      </c>
      <c r="G10" s="27">
        <v>14.73</v>
      </c>
      <c r="H10" s="27">
        <v>14.68</v>
      </c>
      <c r="I10" s="27"/>
      <c r="J10" s="27">
        <v>14.705</v>
      </c>
      <c r="K10" s="9" t="s">
        <v>731</v>
      </c>
      <c r="L10" s="27">
        <v>1</v>
      </c>
      <c r="M10" s="27">
        <v>1</v>
      </c>
      <c r="N10" s="27"/>
      <c r="O10" s="27">
        <v>2</v>
      </c>
    </row>
    <row r="11" spans="1:15" x14ac:dyDescent="0.25">
      <c r="A11" s="9" t="s">
        <v>732</v>
      </c>
      <c r="B11" s="27">
        <v>47.3</v>
      </c>
      <c r="C11" s="27">
        <v>47.5</v>
      </c>
      <c r="D11" s="27"/>
      <c r="E11" s="27">
        <v>94.8</v>
      </c>
      <c r="F11" s="9" t="s">
        <v>732</v>
      </c>
      <c r="G11" s="27">
        <v>12.75</v>
      </c>
      <c r="H11" s="27">
        <v>12.62</v>
      </c>
      <c r="I11" s="27"/>
      <c r="J11" s="27">
        <v>12.684999999999999</v>
      </c>
      <c r="K11" s="9" t="s">
        <v>732</v>
      </c>
      <c r="L11" s="27">
        <v>1</v>
      </c>
      <c r="M11" s="27">
        <v>1</v>
      </c>
      <c r="N11" s="27"/>
      <c r="O11" s="27">
        <v>2</v>
      </c>
    </row>
    <row r="12" spans="1:15" x14ac:dyDescent="0.25">
      <c r="A12" s="9" t="s">
        <v>734</v>
      </c>
      <c r="B12" s="27">
        <v>57.97</v>
      </c>
      <c r="C12" s="27">
        <v>60.5</v>
      </c>
      <c r="D12" s="27"/>
      <c r="E12" s="27">
        <v>118.47</v>
      </c>
      <c r="F12" s="9" t="s">
        <v>734</v>
      </c>
      <c r="G12" s="27">
        <v>13.36</v>
      </c>
      <c r="H12" s="27">
        <v>13.82</v>
      </c>
      <c r="I12" s="27"/>
      <c r="J12" s="27">
        <v>13.59</v>
      </c>
      <c r="K12" s="9" t="s">
        <v>734</v>
      </c>
      <c r="L12" s="27">
        <v>1</v>
      </c>
      <c r="M12" s="27">
        <v>1</v>
      </c>
      <c r="N12" s="27"/>
      <c r="O12" s="27">
        <v>2</v>
      </c>
    </row>
    <row r="13" spans="1:15" x14ac:dyDescent="0.25">
      <c r="A13" s="9" t="s">
        <v>735</v>
      </c>
      <c r="B13" s="27">
        <v>71.099999999999994</v>
      </c>
      <c r="C13" s="27">
        <v>72.89</v>
      </c>
      <c r="D13" s="27"/>
      <c r="E13" s="27">
        <v>143.99</v>
      </c>
      <c r="F13" s="9" t="s">
        <v>735</v>
      </c>
      <c r="G13" s="27">
        <v>10.43</v>
      </c>
      <c r="H13" s="27">
        <v>10.6</v>
      </c>
      <c r="I13" s="27"/>
      <c r="J13" s="27">
        <v>10.515000000000001</v>
      </c>
      <c r="K13" s="9" t="s">
        <v>735</v>
      </c>
      <c r="L13" s="27">
        <v>1</v>
      </c>
      <c r="M13" s="27">
        <v>1</v>
      </c>
      <c r="N13" s="27"/>
      <c r="O13" s="27">
        <v>2</v>
      </c>
    </row>
    <row r="14" spans="1:15" x14ac:dyDescent="0.25">
      <c r="A14" s="9" t="s">
        <v>736</v>
      </c>
      <c r="B14" s="27">
        <v>39.5</v>
      </c>
      <c r="C14" s="27">
        <v>41.23</v>
      </c>
      <c r="D14" s="27"/>
      <c r="E14" s="27">
        <v>80.72999999999999</v>
      </c>
      <c r="F14" s="9" t="s">
        <v>736</v>
      </c>
      <c r="G14" s="27">
        <v>10.85</v>
      </c>
      <c r="H14" s="27">
        <v>11.12</v>
      </c>
      <c r="I14" s="27"/>
      <c r="J14" s="27">
        <v>10.984999999999999</v>
      </c>
      <c r="K14" s="9" t="s">
        <v>736</v>
      </c>
      <c r="L14" s="27">
        <v>1</v>
      </c>
      <c r="M14" s="27">
        <v>1</v>
      </c>
      <c r="N14" s="27"/>
      <c r="O14" s="27">
        <v>2</v>
      </c>
    </row>
    <row r="15" spans="1:15" x14ac:dyDescent="0.25">
      <c r="A15" s="9" t="s">
        <v>737</v>
      </c>
      <c r="B15" s="27">
        <v>31.89</v>
      </c>
      <c r="C15" s="27">
        <v>34.11</v>
      </c>
      <c r="D15" s="27"/>
      <c r="E15" s="27">
        <v>66</v>
      </c>
      <c r="F15" s="9" t="s">
        <v>737</v>
      </c>
      <c r="G15" s="27">
        <v>12.63</v>
      </c>
      <c r="H15" s="27">
        <v>13.35</v>
      </c>
      <c r="I15" s="27"/>
      <c r="J15" s="27">
        <v>12.99</v>
      </c>
      <c r="K15" s="9" t="s">
        <v>737</v>
      </c>
      <c r="L15" s="27">
        <v>1</v>
      </c>
      <c r="M15" s="27">
        <v>1</v>
      </c>
      <c r="N15" s="27"/>
      <c r="O15" s="27">
        <v>2</v>
      </c>
    </row>
    <row r="16" spans="1:15" x14ac:dyDescent="0.25">
      <c r="A16" s="9" t="s">
        <v>738</v>
      </c>
      <c r="B16" s="27">
        <v>24.17</v>
      </c>
      <c r="C16" s="27">
        <v>25.1</v>
      </c>
      <c r="D16" s="27"/>
      <c r="E16" s="27">
        <v>49.27</v>
      </c>
      <c r="F16" s="9" t="s">
        <v>738</v>
      </c>
      <c r="G16" s="27">
        <v>12.62</v>
      </c>
      <c r="H16" s="27">
        <v>12.91</v>
      </c>
      <c r="I16" s="27"/>
      <c r="J16" s="27">
        <v>12.765000000000001</v>
      </c>
      <c r="K16" s="9" t="s">
        <v>738</v>
      </c>
      <c r="L16" s="27">
        <v>1</v>
      </c>
      <c r="M16" s="27">
        <v>1</v>
      </c>
      <c r="N16" s="27"/>
      <c r="O16" s="27">
        <v>2</v>
      </c>
    </row>
    <row r="17" spans="1:15" x14ac:dyDescent="0.25">
      <c r="A17" s="9" t="s">
        <v>694</v>
      </c>
      <c r="B17" s="27">
        <v>574.82999999999993</v>
      </c>
      <c r="C17" s="27">
        <v>591.78000000000009</v>
      </c>
      <c r="D17" s="27"/>
      <c r="E17" s="27">
        <v>1166.6099999999999</v>
      </c>
      <c r="F17" s="9" t="s">
        <v>694</v>
      </c>
      <c r="G17" s="27">
        <v>12.390909090909089</v>
      </c>
      <c r="H17" s="27">
        <v>12.68</v>
      </c>
      <c r="I17" s="27"/>
      <c r="J17" s="27">
        <v>12.535454545454543</v>
      </c>
      <c r="K17" s="9" t="s">
        <v>694</v>
      </c>
      <c r="L17" s="27">
        <v>11</v>
      </c>
      <c r="M17" s="27">
        <v>11</v>
      </c>
      <c r="N17" s="27"/>
      <c r="O17" s="27">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81FCE-27BA-4AB4-82FB-1B7250873F33}">
  <dimension ref="A1:AB17"/>
  <sheetViews>
    <sheetView workbookViewId="0">
      <selection activeCell="Y1" sqref="Y1:AA2"/>
    </sheetView>
  </sheetViews>
  <sheetFormatPr defaultRowHeight="15" x14ac:dyDescent="0.25"/>
  <cols>
    <col min="1" max="1" width="25.5703125" bestFit="1" customWidth="1"/>
    <col min="2" max="2" width="16.28515625" bestFit="1" customWidth="1"/>
    <col min="3" max="3" width="12" bestFit="1" customWidth="1"/>
    <col min="4" max="4" width="5" bestFit="1" customWidth="1"/>
    <col min="5" max="5" width="25.5703125" bestFit="1" customWidth="1"/>
    <col min="6" max="6" width="16.28515625" bestFit="1" customWidth="1"/>
    <col min="7" max="7" width="12" bestFit="1" customWidth="1"/>
    <col min="8" max="8" width="5" bestFit="1" customWidth="1"/>
    <col min="9" max="9" width="25.5703125" bestFit="1" customWidth="1"/>
    <col min="10" max="10" width="16.28515625" bestFit="1" customWidth="1"/>
    <col min="11" max="11" width="7" bestFit="1" customWidth="1"/>
    <col min="12" max="12" width="5" bestFit="1" customWidth="1"/>
    <col min="13" max="13" width="25.5703125" bestFit="1" customWidth="1"/>
    <col min="14" max="14" width="16.28515625" bestFit="1" customWidth="1"/>
    <col min="15" max="15" width="12" bestFit="1" customWidth="1"/>
    <col min="16" max="16" width="5" bestFit="1" customWidth="1"/>
    <col min="17" max="17" width="25.5703125" bestFit="1" customWidth="1"/>
    <col min="18" max="18" width="16.28515625" bestFit="1" customWidth="1"/>
    <col min="19" max="19" width="12" bestFit="1" customWidth="1"/>
    <col min="20" max="20" width="5" bestFit="1" customWidth="1"/>
    <col min="21" max="21" width="25.5703125" bestFit="1" customWidth="1"/>
    <col min="22" max="22" width="16.28515625" bestFit="1" customWidth="1"/>
    <col min="23" max="23" width="12" bestFit="1" customWidth="1"/>
    <col min="24" max="24" width="5" bestFit="1" customWidth="1"/>
    <col min="25" max="25" width="25.5703125" bestFit="1" customWidth="1"/>
    <col min="26" max="26" width="16.28515625" bestFit="1" customWidth="1"/>
    <col min="27" max="27" width="12" bestFit="1" customWidth="1"/>
    <col min="28" max="28" width="5" bestFit="1" customWidth="1"/>
  </cols>
  <sheetData>
    <row r="1" spans="1:28" x14ac:dyDescent="0.25">
      <c r="B1">
        <v>2020</v>
      </c>
      <c r="C1">
        <v>2021</v>
      </c>
      <c r="F1">
        <v>2020</v>
      </c>
      <c r="G1">
        <v>2021</v>
      </c>
      <c r="J1">
        <v>2020</v>
      </c>
      <c r="K1">
        <v>2021</v>
      </c>
      <c r="N1">
        <v>2020</v>
      </c>
      <c r="O1">
        <v>2021</v>
      </c>
      <c r="R1">
        <v>2020</v>
      </c>
      <c r="S1">
        <v>2021</v>
      </c>
      <c r="V1">
        <v>2020</v>
      </c>
      <c r="W1">
        <v>2021</v>
      </c>
      <c r="Z1">
        <v>2020</v>
      </c>
      <c r="AA1">
        <v>2021</v>
      </c>
    </row>
    <row r="2" spans="1:28" x14ac:dyDescent="0.25">
      <c r="A2" t="s">
        <v>721</v>
      </c>
      <c r="B2" s="13">
        <f>GETPIVOTDATA("APK PAUD",$A$4,"Tahun",2020)</f>
        <v>32.891818181818188</v>
      </c>
      <c r="C2" s="13">
        <f>GETPIVOTDATA("APK PAUD",$A$4,"Tahun",2021)</f>
        <v>33.656363636363636</v>
      </c>
      <c r="E2" t="s">
        <v>722</v>
      </c>
      <c r="F2" s="13">
        <f>GETPIVOTDATA("APK SD",$E$4,"Tahun",2020)</f>
        <v>107.71090909090908</v>
      </c>
      <c r="G2" s="13">
        <f>GETPIVOTDATA("APK SD",$E$4,"Tahun",2021)</f>
        <v>106.12909090909089</v>
      </c>
      <c r="I2" t="s">
        <v>723</v>
      </c>
      <c r="J2" s="13">
        <f>GETPIVOTDATA("APK SMP",$I$4,"Tahun",2020)</f>
        <v>99.918181818181807</v>
      </c>
      <c r="K2" s="13">
        <f>GETPIVOTDATA("APK SMP",$I$4,"Tahun",2021)</f>
        <v>101.49000000000001</v>
      </c>
      <c r="M2" t="s">
        <v>724</v>
      </c>
      <c r="N2" s="13">
        <f>GETPIVOTDATA("APK SMA",$M$4,"Tahun",2020)</f>
        <v>97.152727272727262</v>
      </c>
      <c r="O2" s="13">
        <f>GETPIVOTDATA("APK SMA",$M$4,"Tahun",2021)</f>
        <v>99.307272727272732</v>
      </c>
      <c r="Q2" t="s">
        <v>741</v>
      </c>
      <c r="R2" s="13">
        <f>GETPIVOTDATA("APM SD",$Q$4,"Tahun",2020)</f>
        <v>93.566363636363633</v>
      </c>
      <c r="S2" s="13">
        <f>GETPIVOTDATA("APM SD",$Q$4,"Tahun",2021)</f>
        <v>92.831818181818178</v>
      </c>
      <c r="U2" t="s">
        <v>742</v>
      </c>
      <c r="V2" s="13">
        <f>GETPIVOTDATA("APM SMP",$U$4,"Tahun",2020)</f>
        <v>67.020909090909086</v>
      </c>
      <c r="W2" s="13">
        <f>GETPIVOTDATA("APM SMP",$U$4,"Tahun",2021)</f>
        <v>67.923636363636362</v>
      </c>
      <c r="Y2" t="s">
        <v>760</v>
      </c>
      <c r="Z2" s="13">
        <f>GETPIVOTDATA("APM SMA",$Y$4,"Tahun",2020)</f>
        <v>63.788181818181812</v>
      </c>
      <c r="AA2" s="13">
        <f>GETPIVOTDATA("APM SMA",$Y$4,"Tahun",2021)</f>
        <v>63.105454545454556</v>
      </c>
    </row>
    <row r="4" spans="1:28" x14ac:dyDescent="0.25">
      <c r="A4" s="8" t="s">
        <v>753</v>
      </c>
      <c r="B4" s="8" t="s">
        <v>709</v>
      </c>
      <c r="E4" s="8" t="s">
        <v>754</v>
      </c>
      <c r="F4" s="8" t="s">
        <v>709</v>
      </c>
      <c r="I4" s="8" t="s">
        <v>755</v>
      </c>
      <c r="J4" s="8" t="s">
        <v>709</v>
      </c>
      <c r="M4" s="8" t="s">
        <v>756</v>
      </c>
      <c r="N4" s="8" t="s">
        <v>709</v>
      </c>
      <c r="Q4" s="8" t="s">
        <v>757</v>
      </c>
      <c r="R4" s="8" t="s">
        <v>709</v>
      </c>
      <c r="U4" s="8" t="s">
        <v>758</v>
      </c>
      <c r="V4" s="8" t="s">
        <v>709</v>
      </c>
      <c r="Y4" s="8" t="s">
        <v>759</v>
      </c>
      <c r="Z4" s="8" t="s">
        <v>709</v>
      </c>
    </row>
    <row r="5" spans="1:28" x14ac:dyDescent="0.25">
      <c r="A5" s="8" t="s">
        <v>693</v>
      </c>
      <c r="B5">
        <v>2020</v>
      </c>
      <c r="C5">
        <v>2021</v>
      </c>
      <c r="D5">
        <v>2022</v>
      </c>
      <c r="E5" s="8" t="s">
        <v>693</v>
      </c>
      <c r="F5">
        <v>2020</v>
      </c>
      <c r="G5">
        <v>2021</v>
      </c>
      <c r="H5">
        <v>2022</v>
      </c>
      <c r="I5" s="8" t="s">
        <v>693</v>
      </c>
      <c r="J5">
        <v>2020</v>
      </c>
      <c r="K5">
        <v>2021</v>
      </c>
      <c r="L5">
        <v>2022</v>
      </c>
      <c r="M5" s="8" t="s">
        <v>693</v>
      </c>
      <c r="N5">
        <v>2020</v>
      </c>
      <c r="O5">
        <v>2021</v>
      </c>
      <c r="P5">
        <v>2022</v>
      </c>
      <c r="Q5" s="8" t="s">
        <v>693</v>
      </c>
      <c r="R5">
        <v>2020</v>
      </c>
      <c r="S5">
        <v>2021</v>
      </c>
      <c r="T5">
        <v>2022</v>
      </c>
      <c r="U5" s="8" t="s">
        <v>693</v>
      </c>
      <c r="V5">
        <v>2020</v>
      </c>
      <c r="W5">
        <v>2021</v>
      </c>
      <c r="X5">
        <v>2022</v>
      </c>
      <c r="Y5" s="8" t="s">
        <v>693</v>
      </c>
      <c r="Z5">
        <v>2020</v>
      </c>
      <c r="AA5">
        <v>2021</v>
      </c>
      <c r="AB5">
        <v>2022</v>
      </c>
    </row>
    <row r="6" spans="1:28" x14ac:dyDescent="0.25">
      <c r="A6" s="9" t="s">
        <v>737</v>
      </c>
      <c r="B6" s="27">
        <v>20.84</v>
      </c>
      <c r="C6" s="27">
        <v>19.600000000000001</v>
      </c>
      <c r="D6" s="27"/>
      <c r="E6" s="9" t="s">
        <v>737</v>
      </c>
      <c r="F6" s="27">
        <v>108.86</v>
      </c>
      <c r="G6" s="27">
        <v>107.6</v>
      </c>
      <c r="H6" s="27"/>
      <c r="I6" s="9" t="s">
        <v>737</v>
      </c>
      <c r="J6" s="27">
        <v>100.94</v>
      </c>
      <c r="K6" s="27">
        <v>98.41</v>
      </c>
      <c r="L6" s="27"/>
      <c r="M6" s="9" t="s">
        <v>737</v>
      </c>
      <c r="N6" s="27">
        <v>100.82</v>
      </c>
      <c r="O6" s="27">
        <v>101.67</v>
      </c>
      <c r="P6" s="27"/>
      <c r="Q6" s="9" t="s">
        <v>737</v>
      </c>
      <c r="R6" s="27">
        <v>93.82</v>
      </c>
      <c r="S6" s="27">
        <v>92.65</v>
      </c>
      <c r="T6" s="27"/>
      <c r="U6" s="9" t="s">
        <v>737</v>
      </c>
      <c r="V6" s="27">
        <v>66.22</v>
      </c>
      <c r="W6" s="27">
        <v>65.81</v>
      </c>
      <c r="X6" s="27"/>
      <c r="Y6" s="9" t="s">
        <v>737</v>
      </c>
      <c r="Z6" s="27">
        <v>65.2</v>
      </c>
      <c r="AA6" s="27">
        <v>64.97</v>
      </c>
      <c r="AB6" s="27"/>
    </row>
    <row r="7" spans="1:28" x14ac:dyDescent="0.25">
      <c r="A7" s="9" t="s">
        <v>133</v>
      </c>
      <c r="B7" s="27">
        <v>22.65</v>
      </c>
      <c r="C7" s="27">
        <v>25.28</v>
      </c>
      <c r="D7" s="27"/>
      <c r="E7" s="9" t="s">
        <v>133</v>
      </c>
      <c r="F7" s="27">
        <v>108.68</v>
      </c>
      <c r="G7" s="27">
        <v>107.96</v>
      </c>
      <c r="H7" s="27"/>
      <c r="I7" s="9" t="s">
        <v>133</v>
      </c>
      <c r="J7" s="27">
        <v>100.34</v>
      </c>
      <c r="K7" s="27">
        <v>103.22</v>
      </c>
      <c r="L7" s="27"/>
      <c r="M7" s="9" t="s">
        <v>133</v>
      </c>
      <c r="N7" s="27">
        <v>114.52</v>
      </c>
      <c r="O7" s="27">
        <v>130.05000000000001</v>
      </c>
      <c r="P7" s="27"/>
      <c r="Q7" s="9" t="s">
        <v>133</v>
      </c>
      <c r="R7" s="27">
        <v>95.47</v>
      </c>
      <c r="S7" s="27">
        <v>95.73</v>
      </c>
      <c r="T7" s="27"/>
      <c r="U7" s="9" t="s">
        <v>133</v>
      </c>
      <c r="V7" s="27">
        <v>65.23</v>
      </c>
      <c r="W7" s="27">
        <v>66.02</v>
      </c>
      <c r="X7" s="27"/>
      <c r="Y7" s="9" t="s">
        <v>133</v>
      </c>
      <c r="Z7" s="27">
        <v>71.39</v>
      </c>
      <c r="AA7" s="27">
        <v>72.97</v>
      </c>
      <c r="AB7" s="27"/>
    </row>
    <row r="8" spans="1:28" x14ac:dyDescent="0.25">
      <c r="A8" s="9" t="s">
        <v>132</v>
      </c>
      <c r="B8" s="27">
        <v>26.01</v>
      </c>
      <c r="C8" s="27">
        <v>24.57</v>
      </c>
      <c r="D8" s="27"/>
      <c r="E8" s="9" t="s">
        <v>132</v>
      </c>
      <c r="F8" s="27">
        <v>104.5</v>
      </c>
      <c r="G8" s="27">
        <v>105.15</v>
      </c>
      <c r="H8" s="27"/>
      <c r="I8" s="9" t="s">
        <v>132</v>
      </c>
      <c r="J8" s="27">
        <v>105.4</v>
      </c>
      <c r="K8" s="27">
        <v>105.93</v>
      </c>
      <c r="L8" s="27"/>
      <c r="M8" s="9" t="s">
        <v>132</v>
      </c>
      <c r="N8" s="27">
        <v>118.71</v>
      </c>
      <c r="O8" s="27">
        <v>121.18</v>
      </c>
      <c r="P8" s="27"/>
      <c r="Q8" s="9" t="s">
        <v>132</v>
      </c>
      <c r="R8" s="27">
        <v>91.18</v>
      </c>
      <c r="S8" s="27">
        <v>91.79</v>
      </c>
      <c r="T8" s="27"/>
      <c r="U8" s="9" t="s">
        <v>132</v>
      </c>
      <c r="V8" s="27">
        <v>68.66</v>
      </c>
      <c r="W8" s="27">
        <v>69.12</v>
      </c>
      <c r="X8" s="27"/>
      <c r="Y8" s="9" t="s">
        <v>132</v>
      </c>
      <c r="Z8" s="27">
        <v>78.78</v>
      </c>
      <c r="AA8" s="27">
        <v>76.599999999999994</v>
      </c>
      <c r="AB8" s="27"/>
    </row>
    <row r="9" spans="1:28" x14ac:dyDescent="0.25">
      <c r="A9" s="9" t="s">
        <v>727</v>
      </c>
      <c r="B9" s="27">
        <v>25.55</v>
      </c>
      <c r="C9" s="27">
        <v>24.53</v>
      </c>
      <c r="D9" s="27"/>
      <c r="E9" s="9" t="s">
        <v>727</v>
      </c>
      <c r="F9" s="27">
        <v>109.24</v>
      </c>
      <c r="G9" s="27">
        <v>108.61</v>
      </c>
      <c r="H9" s="27"/>
      <c r="I9" s="9" t="s">
        <v>727</v>
      </c>
      <c r="J9" s="27">
        <v>102.28</v>
      </c>
      <c r="K9" s="27">
        <v>102.5</v>
      </c>
      <c r="L9" s="27"/>
      <c r="M9" s="9" t="s">
        <v>727</v>
      </c>
      <c r="N9" s="27">
        <v>100.98</v>
      </c>
      <c r="O9" s="27">
        <v>101.38</v>
      </c>
      <c r="P9" s="27"/>
      <c r="Q9" s="9" t="s">
        <v>727</v>
      </c>
      <c r="R9" s="27">
        <v>95.47</v>
      </c>
      <c r="S9" s="27">
        <v>94.7</v>
      </c>
      <c r="T9" s="27"/>
      <c r="U9" s="9" t="s">
        <v>727</v>
      </c>
      <c r="V9" s="27">
        <v>66.510000000000005</v>
      </c>
      <c r="W9" s="27">
        <v>67.180000000000007</v>
      </c>
      <c r="X9" s="27"/>
      <c r="Y9" s="9" t="s">
        <v>727</v>
      </c>
      <c r="Z9" s="27">
        <v>64.58</v>
      </c>
      <c r="AA9" s="27">
        <v>62.23</v>
      </c>
      <c r="AB9" s="27"/>
    </row>
    <row r="10" spans="1:28" x14ac:dyDescent="0.25">
      <c r="A10" s="9" t="s">
        <v>730</v>
      </c>
      <c r="B10" s="27">
        <v>17.88</v>
      </c>
      <c r="C10" s="27">
        <v>18.27</v>
      </c>
      <c r="D10" s="27"/>
      <c r="E10" s="9" t="s">
        <v>730</v>
      </c>
      <c r="F10" s="27">
        <v>108.78</v>
      </c>
      <c r="G10" s="27">
        <v>108.9</v>
      </c>
      <c r="H10" s="27"/>
      <c r="I10" s="9" t="s">
        <v>730</v>
      </c>
      <c r="J10" s="27">
        <v>88.37</v>
      </c>
      <c r="K10" s="27">
        <v>89.92</v>
      </c>
      <c r="L10" s="27"/>
      <c r="M10" s="9" t="s">
        <v>730</v>
      </c>
      <c r="N10" s="27">
        <v>94.52</v>
      </c>
      <c r="O10" s="27">
        <v>98.78</v>
      </c>
      <c r="P10" s="27"/>
      <c r="Q10" s="9" t="s">
        <v>730</v>
      </c>
      <c r="R10" s="27">
        <v>95.56</v>
      </c>
      <c r="S10" s="27">
        <v>95.67</v>
      </c>
      <c r="T10" s="27"/>
      <c r="U10" s="9" t="s">
        <v>730</v>
      </c>
      <c r="V10" s="27">
        <v>60.86</v>
      </c>
      <c r="W10" s="27">
        <v>61.9</v>
      </c>
      <c r="X10" s="27"/>
      <c r="Y10" s="9" t="s">
        <v>730</v>
      </c>
      <c r="Z10" s="27">
        <v>63.12</v>
      </c>
      <c r="AA10" s="27">
        <v>63.65</v>
      </c>
      <c r="AB10" s="27"/>
    </row>
    <row r="11" spans="1:28" x14ac:dyDescent="0.25">
      <c r="A11" s="9" t="s">
        <v>734</v>
      </c>
      <c r="B11" s="27">
        <v>70.62</v>
      </c>
      <c r="C11" s="27">
        <v>76.42</v>
      </c>
      <c r="D11" s="27"/>
      <c r="E11" s="9" t="s">
        <v>734</v>
      </c>
      <c r="F11" s="27">
        <v>104.86</v>
      </c>
      <c r="G11" s="27">
        <v>103.65</v>
      </c>
      <c r="H11" s="27"/>
      <c r="I11" s="9" t="s">
        <v>734</v>
      </c>
      <c r="J11" s="27">
        <v>105.41</v>
      </c>
      <c r="K11" s="27">
        <v>108.64</v>
      </c>
      <c r="L11" s="27"/>
      <c r="M11" s="9" t="s">
        <v>734</v>
      </c>
      <c r="N11" s="27">
        <v>96</v>
      </c>
      <c r="O11" s="27">
        <v>99.48</v>
      </c>
      <c r="P11" s="27"/>
      <c r="Q11" s="9" t="s">
        <v>734</v>
      </c>
      <c r="R11" s="27">
        <v>90.4</v>
      </c>
      <c r="S11" s="27">
        <v>90.3</v>
      </c>
      <c r="T11" s="27"/>
      <c r="U11" s="9" t="s">
        <v>734</v>
      </c>
      <c r="V11" s="27">
        <v>72.34</v>
      </c>
      <c r="W11" s="27">
        <v>71.23</v>
      </c>
      <c r="X11" s="27"/>
      <c r="Y11" s="9" t="s">
        <v>734</v>
      </c>
      <c r="Z11" s="27">
        <v>65.53</v>
      </c>
      <c r="AA11" s="27">
        <v>62.71</v>
      </c>
      <c r="AB11" s="27"/>
    </row>
    <row r="12" spans="1:28" x14ac:dyDescent="0.25">
      <c r="A12" s="9" t="s">
        <v>731</v>
      </c>
      <c r="B12" s="27">
        <v>55.93</v>
      </c>
      <c r="C12" s="27">
        <v>59.78</v>
      </c>
      <c r="D12" s="27"/>
      <c r="E12" s="9" t="s">
        <v>731</v>
      </c>
      <c r="F12" s="27">
        <v>107.68</v>
      </c>
      <c r="G12" s="27">
        <v>106.14</v>
      </c>
      <c r="H12" s="27"/>
      <c r="I12" s="9" t="s">
        <v>731</v>
      </c>
      <c r="J12" s="27">
        <v>101.3</v>
      </c>
      <c r="K12" s="27">
        <v>104.21</v>
      </c>
      <c r="L12" s="27"/>
      <c r="M12" s="9" t="s">
        <v>731</v>
      </c>
      <c r="N12" s="27">
        <v>77.02</v>
      </c>
      <c r="O12" s="27">
        <v>77.14</v>
      </c>
      <c r="P12" s="27"/>
      <c r="Q12" s="9" t="s">
        <v>731</v>
      </c>
      <c r="R12" s="27">
        <v>95.39</v>
      </c>
      <c r="S12" s="27">
        <v>94.19</v>
      </c>
      <c r="T12" s="27"/>
      <c r="U12" s="9" t="s">
        <v>731</v>
      </c>
      <c r="V12" s="27">
        <v>71.97</v>
      </c>
      <c r="W12" s="27">
        <v>75.040000000000006</v>
      </c>
      <c r="X12" s="27"/>
      <c r="Y12" s="9" t="s">
        <v>731</v>
      </c>
      <c r="Z12" s="27">
        <v>54.16</v>
      </c>
      <c r="AA12" s="27">
        <v>53.02</v>
      </c>
      <c r="AB12" s="27"/>
    </row>
    <row r="13" spans="1:28" x14ac:dyDescent="0.25">
      <c r="A13" s="9" t="s">
        <v>732</v>
      </c>
      <c r="B13" s="27">
        <v>20.6</v>
      </c>
      <c r="C13" s="27">
        <v>20.38</v>
      </c>
      <c r="D13" s="27"/>
      <c r="E13" s="9" t="s">
        <v>732</v>
      </c>
      <c r="F13" s="27">
        <v>108.67</v>
      </c>
      <c r="G13" s="27">
        <v>105.65</v>
      </c>
      <c r="H13" s="27"/>
      <c r="I13" s="9" t="s">
        <v>732</v>
      </c>
      <c r="J13" s="27">
        <v>94.57</v>
      </c>
      <c r="K13" s="27">
        <v>97.77</v>
      </c>
      <c r="L13" s="27"/>
      <c r="M13" s="9" t="s">
        <v>732</v>
      </c>
      <c r="N13" s="27">
        <v>105.12</v>
      </c>
      <c r="O13" s="27">
        <v>103.72</v>
      </c>
      <c r="P13" s="27"/>
      <c r="Q13" s="9" t="s">
        <v>732</v>
      </c>
      <c r="R13" s="27">
        <v>95.65</v>
      </c>
      <c r="S13" s="27">
        <v>93.53</v>
      </c>
      <c r="T13" s="27"/>
      <c r="U13" s="9" t="s">
        <v>732</v>
      </c>
      <c r="V13" s="27">
        <v>64.760000000000005</v>
      </c>
      <c r="W13" s="27">
        <v>66.739999999999995</v>
      </c>
      <c r="X13" s="27"/>
      <c r="Y13" s="9" t="s">
        <v>732</v>
      </c>
      <c r="Z13" s="27">
        <v>71.64</v>
      </c>
      <c r="AA13" s="27">
        <v>70.17</v>
      </c>
      <c r="AB13" s="27"/>
    </row>
    <row r="14" spans="1:28" x14ac:dyDescent="0.25">
      <c r="A14" s="9" t="s">
        <v>736</v>
      </c>
      <c r="B14" s="27">
        <v>33.4</v>
      </c>
      <c r="C14" s="27">
        <v>32.65</v>
      </c>
      <c r="D14" s="27"/>
      <c r="E14" s="9" t="s">
        <v>736</v>
      </c>
      <c r="F14" s="27">
        <v>106.35</v>
      </c>
      <c r="G14" s="27">
        <v>103.53</v>
      </c>
      <c r="H14" s="27"/>
      <c r="I14" s="9" t="s">
        <v>736</v>
      </c>
      <c r="J14" s="27">
        <v>99.02</v>
      </c>
      <c r="K14" s="27">
        <v>98.14</v>
      </c>
      <c r="L14" s="27"/>
      <c r="M14" s="9" t="s">
        <v>736</v>
      </c>
      <c r="N14" s="27">
        <v>88.73</v>
      </c>
      <c r="O14" s="27">
        <v>87.21</v>
      </c>
      <c r="P14" s="27"/>
      <c r="Q14" s="9" t="s">
        <v>736</v>
      </c>
      <c r="R14" s="27">
        <v>93.48</v>
      </c>
      <c r="S14" s="27">
        <v>92.38</v>
      </c>
      <c r="T14" s="27"/>
      <c r="U14" s="9" t="s">
        <v>736</v>
      </c>
      <c r="V14" s="27">
        <v>68.849999999999994</v>
      </c>
      <c r="W14" s="27">
        <v>68.5</v>
      </c>
      <c r="X14" s="27"/>
      <c r="Y14" s="9" t="s">
        <v>736</v>
      </c>
      <c r="Z14" s="27">
        <v>58.15</v>
      </c>
      <c r="AA14" s="27">
        <v>57.69</v>
      </c>
      <c r="AB14" s="27"/>
    </row>
    <row r="15" spans="1:28" x14ac:dyDescent="0.25">
      <c r="A15" s="9" t="s">
        <v>735</v>
      </c>
      <c r="B15" s="27">
        <v>45.73</v>
      </c>
      <c r="C15" s="27">
        <v>44.58</v>
      </c>
      <c r="D15" s="27"/>
      <c r="E15" s="9" t="s">
        <v>735</v>
      </c>
      <c r="F15" s="27">
        <v>107.09</v>
      </c>
      <c r="G15" s="27">
        <v>106.47</v>
      </c>
      <c r="H15" s="27"/>
      <c r="I15" s="9" t="s">
        <v>735</v>
      </c>
      <c r="J15" s="27">
        <v>101.56</v>
      </c>
      <c r="K15" s="27">
        <v>105.97</v>
      </c>
      <c r="L15" s="27"/>
      <c r="M15" s="9" t="s">
        <v>735</v>
      </c>
      <c r="N15" s="27">
        <v>90.69</v>
      </c>
      <c r="O15" s="27">
        <v>90.74</v>
      </c>
      <c r="P15" s="27"/>
      <c r="Q15" s="9" t="s">
        <v>735</v>
      </c>
      <c r="R15" s="27">
        <v>96.3</v>
      </c>
      <c r="S15" s="27">
        <v>96.24</v>
      </c>
      <c r="T15" s="27"/>
      <c r="U15" s="9" t="s">
        <v>735</v>
      </c>
      <c r="V15" s="27">
        <v>74.81</v>
      </c>
      <c r="W15" s="27">
        <v>77.63</v>
      </c>
      <c r="X15" s="27"/>
      <c r="Y15" s="9" t="s">
        <v>735</v>
      </c>
      <c r="Z15" s="27">
        <v>64.95</v>
      </c>
      <c r="AA15" s="27">
        <v>64.19</v>
      </c>
      <c r="AB15" s="27"/>
    </row>
    <row r="16" spans="1:28" x14ac:dyDescent="0.25">
      <c r="A16" s="9" t="s">
        <v>738</v>
      </c>
      <c r="B16" s="27">
        <v>22.6</v>
      </c>
      <c r="C16" s="27">
        <v>24.16</v>
      </c>
      <c r="D16" s="27"/>
      <c r="E16" s="9" t="s">
        <v>738</v>
      </c>
      <c r="F16" s="27">
        <v>110.11</v>
      </c>
      <c r="G16" s="27">
        <v>103.76</v>
      </c>
      <c r="H16" s="27"/>
      <c r="I16" s="9" t="s">
        <v>738</v>
      </c>
      <c r="J16" s="27">
        <v>99.91</v>
      </c>
      <c r="K16" s="27">
        <v>101.68</v>
      </c>
      <c r="L16" s="27"/>
      <c r="M16" s="9" t="s">
        <v>738</v>
      </c>
      <c r="N16" s="27">
        <v>81.569999999999993</v>
      </c>
      <c r="O16" s="27">
        <v>81.03</v>
      </c>
      <c r="P16" s="27"/>
      <c r="Q16" s="9" t="s">
        <v>738</v>
      </c>
      <c r="R16" s="27">
        <v>86.51</v>
      </c>
      <c r="S16" s="27">
        <v>83.97</v>
      </c>
      <c r="T16" s="27"/>
      <c r="U16" s="9" t="s">
        <v>738</v>
      </c>
      <c r="V16" s="27">
        <v>57.02</v>
      </c>
      <c r="W16" s="27">
        <v>57.99</v>
      </c>
      <c r="X16" s="27"/>
      <c r="Y16" s="9" t="s">
        <v>738</v>
      </c>
      <c r="Z16" s="27">
        <v>44.17</v>
      </c>
      <c r="AA16" s="27">
        <v>45.96</v>
      </c>
      <c r="AB16" s="27"/>
    </row>
    <row r="17" spans="1:28" x14ac:dyDescent="0.25">
      <c r="A17" s="9" t="s">
        <v>694</v>
      </c>
      <c r="B17" s="27">
        <v>32.891818181818188</v>
      </c>
      <c r="C17" s="27">
        <v>33.656363636363636</v>
      </c>
      <c r="D17" s="27"/>
      <c r="E17" s="9" t="s">
        <v>694</v>
      </c>
      <c r="F17" s="27">
        <v>107.71090909090908</v>
      </c>
      <c r="G17" s="27">
        <v>106.12909090909089</v>
      </c>
      <c r="H17" s="27"/>
      <c r="I17" s="9" t="s">
        <v>694</v>
      </c>
      <c r="J17" s="27">
        <v>99.918181818181807</v>
      </c>
      <c r="K17" s="27">
        <v>101.49000000000001</v>
      </c>
      <c r="L17" s="27"/>
      <c r="M17" s="9" t="s">
        <v>694</v>
      </c>
      <c r="N17" s="27">
        <v>97.152727272727262</v>
      </c>
      <c r="O17" s="27">
        <v>99.307272727272732</v>
      </c>
      <c r="P17" s="27"/>
      <c r="Q17" s="9" t="s">
        <v>694</v>
      </c>
      <c r="R17" s="27">
        <v>93.566363636363633</v>
      </c>
      <c r="S17" s="27">
        <v>92.831818181818178</v>
      </c>
      <c r="T17" s="27"/>
      <c r="U17" s="9" t="s">
        <v>694</v>
      </c>
      <c r="V17" s="27">
        <v>67.020909090909086</v>
      </c>
      <c r="W17" s="27">
        <v>67.923636363636362</v>
      </c>
      <c r="X17" s="27"/>
      <c r="Y17" s="9" t="s">
        <v>694</v>
      </c>
      <c r="Z17" s="27">
        <v>63.788181818181812</v>
      </c>
      <c r="AA17" s="27">
        <v>63.105454545454556</v>
      </c>
      <c r="AB17" s="2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4EB8-ED79-4391-898C-95C74B0AACD4}">
  <sheetPr>
    <pageSetUpPr fitToPage="1"/>
  </sheetPr>
  <dimension ref="A1:BE21"/>
  <sheetViews>
    <sheetView showGridLines="0" workbookViewId="0">
      <selection activeCell="H13" sqref="H13"/>
    </sheetView>
  </sheetViews>
  <sheetFormatPr defaultRowHeight="15" x14ac:dyDescent="0.25"/>
  <cols>
    <col min="1" max="1" width="23.140625" style="16" customWidth="1"/>
    <col min="2" max="2" width="27.85546875" style="16" hidden="1" customWidth="1"/>
    <col min="3" max="4" width="14.28515625" style="16" bestFit="1" customWidth="1"/>
    <col min="5" max="5" width="13.7109375" style="16" bestFit="1" customWidth="1"/>
    <col min="6" max="6" width="15.42578125" style="16" bestFit="1" customWidth="1"/>
    <col min="7" max="7" width="15.85546875" style="16" bestFit="1" customWidth="1"/>
    <col min="8" max="10" width="12.5703125" style="16" bestFit="1" customWidth="1"/>
    <col min="11" max="11" width="17.7109375" style="16" bestFit="1" customWidth="1"/>
    <col min="12" max="12" width="18.28515625" style="16" bestFit="1" customWidth="1"/>
    <col min="13" max="14" width="12.5703125" style="16" bestFit="1" customWidth="1"/>
    <col min="15" max="15" width="25.5703125" style="16" bestFit="1" customWidth="1"/>
    <col min="16" max="16" width="15.42578125" style="16" bestFit="1" customWidth="1"/>
    <col min="17" max="17" width="15.85546875" style="16" bestFit="1" customWidth="1"/>
    <col min="18" max="20" width="12.5703125" style="16" bestFit="1" customWidth="1"/>
    <col min="21" max="21" width="17.7109375" style="16" bestFit="1" customWidth="1"/>
    <col min="22" max="22" width="18.28515625" style="16" bestFit="1" customWidth="1"/>
    <col min="23" max="24" width="12.5703125" style="16" bestFit="1" customWidth="1"/>
    <col min="25" max="25" width="25.5703125" style="16" bestFit="1" customWidth="1"/>
    <col min="26" max="26" width="15.42578125" style="16" bestFit="1" customWidth="1"/>
    <col min="27" max="27" width="15.85546875" style="16" bestFit="1" customWidth="1"/>
    <col min="28" max="30" width="12.5703125" style="16" bestFit="1" customWidth="1"/>
    <col min="31" max="31" width="17.7109375" style="16" bestFit="1" customWidth="1"/>
    <col min="32" max="32" width="18.28515625" style="16" bestFit="1" customWidth="1"/>
    <col min="33" max="34" width="12.5703125" style="16" bestFit="1" customWidth="1"/>
    <col min="35" max="35" width="25.5703125" style="16" bestFit="1" customWidth="1"/>
    <col min="36" max="36" width="15.28515625" style="16" bestFit="1" customWidth="1"/>
    <col min="37" max="37" width="25.5703125" style="16" bestFit="1" customWidth="1"/>
    <col min="38" max="38" width="14.28515625" style="16" bestFit="1" customWidth="1"/>
    <col min="39" max="40" width="15.28515625" style="16" bestFit="1" customWidth="1"/>
    <col min="41" max="41" width="18.28515625" style="16" bestFit="1" customWidth="1"/>
    <col min="42" max="42" width="15.5703125" style="16" bestFit="1" customWidth="1"/>
    <col min="43" max="43" width="16.85546875" style="16" bestFit="1" customWidth="1"/>
    <col min="44" max="44" width="16" style="16" bestFit="1" customWidth="1"/>
    <col min="45" max="48" width="15.28515625" style="16" bestFit="1" customWidth="1"/>
    <col min="49" max="49" width="17" style="16" bestFit="1" customWidth="1"/>
    <col min="50" max="50" width="15.28515625" style="16" bestFit="1" customWidth="1"/>
    <col min="51" max="51" width="17.85546875" style="16" bestFit="1" customWidth="1"/>
    <col min="52" max="52" width="18.5703125" style="16" bestFit="1" customWidth="1"/>
    <col min="53" max="54" width="15.28515625" style="16" bestFit="1" customWidth="1"/>
    <col min="55" max="55" width="25.7109375" style="16" bestFit="1" customWidth="1"/>
    <col min="56" max="57" width="18" style="16" bestFit="1" customWidth="1"/>
    <col min="58" max="256" width="27.7109375" style="16" bestFit="1" customWidth="1"/>
    <col min="257" max="259" width="19.85546875" style="16" bestFit="1" customWidth="1"/>
    <col min="260" max="260" width="26" style="16" bestFit="1" customWidth="1"/>
    <col min="261" max="261" width="28.28515625" style="16" bestFit="1" customWidth="1"/>
    <col min="262" max="262" width="30.42578125" style="16" bestFit="1" customWidth="1"/>
    <col min="263" max="263" width="29.7109375" style="16" bestFit="1" customWidth="1"/>
    <col min="264" max="264" width="31" style="16" bestFit="1" customWidth="1"/>
    <col min="265" max="265" width="17.7109375" style="16" bestFit="1" customWidth="1"/>
    <col min="266" max="266" width="28" style="16" bestFit="1" customWidth="1"/>
    <col min="267" max="267" width="32.28515625" style="16" bestFit="1" customWidth="1"/>
    <col min="268" max="268" width="28.5703125" style="16" bestFit="1" customWidth="1"/>
    <col min="269" max="269" width="24.7109375" style="16" bestFit="1" customWidth="1"/>
    <col min="270" max="270" width="15.28515625" style="16" bestFit="1" customWidth="1"/>
    <col min="271" max="271" width="21.5703125" style="16" bestFit="1" customWidth="1"/>
    <col min="272" max="526" width="27.7109375" style="16" bestFit="1" customWidth="1"/>
    <col min="527" max="529" width="19.85546875" style="16" bestFit="1" customWidth="1"/>
    <col min="530" max="530" width="26" style="16" bestFit="1" customWidth="1"/>
    <col min="531" max="531" width="28.28515625" style="16" bestFit="1" customWidth="1"/>
    <col min="532" max="532" width="30.42578125" style="16" bestFit="1" customWidth="1"/>
    <col min="533" max="533" width="29.7109375" style="16" bestFit="1" customWidth="1"/>
    <col min="534" max="534" width="31" style="16" bestFit="1" customWidth="1"/>
    <col min="535" max="535" width="17.7109375" style="16" bestFit="1" customWidth="1"/>
    <col min="536" max="536" width="28" style="16" bestFit="1" customWidth="1"/>
    <col min="537" max="537" width="32.28515625" style="16" bestFit="1" customWidth="1"/>
    <col min="538" max="538" width="28.5703125" style="16" bestFit="1" customWidth="1"/>
    <col min="539" max="539" width="24.7109375" style="16" bestFit="1" customWidth="1"/>
    <col min="540" max="540" width="15.28515625" style="16" bestFit="1" customWidth="1"/>
    <col min="541" max="541" width="21.5703125" style="16" bestFit="1" customWidth="1"/>
    <col min="542" max="796" width="27.7109375" style="16" bestFit="1" customWidth="1"/>
    <col min="797" max="799" width="19.85546875" style="16" bestFit="1" customWidth="1"/>
    <col min="800" max="800" width="26" style="16" bestFit="1" customWidth="1"/>
    <col min="801" max="801" width="28.28515625" style="16" bestFit="1" customWidth="1"/>
    <col min="802" max="802" width="30.42578125" style="16" bestFit="1" customWidth="1"/>
    <col min="803" max="803" width="29.7109375" style="16" bestFit="1" customWidth="1"/>
    <col min="804" max="804" width="31" style="16" bestFit="1" customWidth="1"/>
    <col min="805" max="805" width="17.7109375" style="16" bestFit="1" customWidth="1"/>
    <col min="806" max="806" width="28" style="16" bestFit="1" customWidth="1"/>
    <col min="807" max="807" width="32.28515625" style="16" bestFit="1" customWidth="1"/>
    <col min="808" max="808" width="28.5703125" style="16" bestFit="1" customWidth="1"/>
    <col min="809" max="809" width="24.7109375" style="16" bestFit="1" customWidth="1"/>
    <col min="810" max="810" width="15.28515625" style="16" bestFit="1" customWidth="1"/>
    <col min="811" max="811" width="21.5703125" style="16" bestFit="1" customWidth="1"/>
    <col min="812" max="814" width="20.28515625" style="16" bestFit="1" customWidth="1"/>
    <col min="815" max="815" width="26.42578125" style="16" bestFit="1" customWidth="1"/>
    <col min="816" max="816" width="28.7109375" style="16" bestFit="1" customWidth="1"/>
    <col min="817" max="817" width="30.85546875" style="16" bestFit="1" customWidth="1"/>
    <col min="818" max="818" width="30.140625" style="16" bestFit="1" customWidth="1"/>
    <col min="819" max="819" width="31.42578125" style="16" bestFit="1" customWidth="1"/>
    <col min="820" max="820" width="18.140625" style="16" bestFit="1" customWidth="1"/>
    <col min="821" max="821" width="28.42578125" style="16" bestFit="1" customWidth="1"/>
    <col min="822" max="822" width="32.7109375" style="16" bestFit="1" customWidth="1"/>
    <col min="823" max="823" width="29" style="16" bestFit="1" customWidth="1"/>
    <col min="824" max="824" width="25.140625" style="16" bestFit="1" customWidth="1"/>
    <col min="825" max="825" width="15.7109375" style="16" bestFit="1" customWidth="1"/>
    <col min="826" max="826" width="22" style="16" bestFit="1" customWidth="1"/>
    <col min="827" max="16384" width="9.140625" style="16"/>
  </cols>
  <sheetData>
    <row r="1" spans="1:57" ht="15" customHeight="1" x14ac:dyDescent="0.25">
      <c r="F1" s="25" t="str">
        <f>Pengangguran!L1</f>
        <v>Sumatera Selatan II</v>
      </c>
      <c r="G1" s="25"/>
      <c r="H1" s="25"/>
      <c r="I1" s="25"/>
    </row>
    <row r="2" spans="1:57" ht="18" customHeight="1" x14ac:dyDescent="0.25">
      <c r="A2" s="24" t="s">
        <v>761</v>
      </c>
      <c r="F2" s="25"/>
      <c r="G2" s="25"/>
      <c r="H2" s="25"/>
      <c r="I2" s="25"/>
    </row>
    <row r="3" spans="1:57" ht="15" customHeight="1" x14ac:dyDescent="0.25">
      <c r="F3" s="25"/>
      <c r="G3" s="25"/>
      <c r="H3" s="25"/>
      <c r="I3" s="25"/>
    </row>
    <row r="4" spans="1:57" x14ac:dyDescent="0.25">
      <c r="A4" s="17"/>
      <c r="C4" s="21">
        <v>2020</v>
      </c>
      <c r="D4" s="21">
        <v>2021</v>
      </c>
      <c r="E4" s="21">
        <v>2022</v>
      </c>
      <c r="F4" s="21">
        <v>2022</v>
      </c>
      <c r="G4" s="21">
        <v>2022</v>
      </c>
      <c r="H4" s="21">
        <v>2022</v>
      </c>
      <c r="I4" s="21">
        <v>2022</v>
      </c>
      <c r="J4" s="21">
        <v>2022</v>
      </c>
      <c r="K4" s="21">
        <v>2022</v>
      </c>
      <c r="L4" s="21">
        <v>2022</v>
      </c>
      <c r="M4" s="21">
        <v>2022</v>
      </c>
      <c r="N4" s="21">
        <v>2022</v>
      </c>
      <c r="O4" s="21">
        <v>2022</v>
      </c>
    </row>
    <row r="5" spans="1:57" s="21" customFormat="1" x14ac:dyDescent="0.25">
      <c r="A5" s="20" t="str">
        <f>MID(B5,8,1000)</f>
        <v/>
      </c>
      <c r="B5" s="16"/>
      <c r="C5" s="16"/>
      <c r="D5" s="16"/>
      <c r="E5" s="16" t="s">
        <v>737</v>
      </c>
      <c r="F5" s="16" t="s">
        <v>133</v>
      </c>
      <c r="G5" s="16" t="s">
        <v>132</v>
      </c>
      <c r="H5" s="16" t="s">
        <v>727</v>
      </c>
      <c r="I5" s="16" t="s">
        <v>730</v>
      </c>
      <c r="J5" s="16" t="s">
        <v>734</v>
      </c>
      <c r="K5" s="16" t="s">
        <v>731</v>
      </c>
      <c r="L5" s="16" t="s">
        <v>732</v>
      </c>
      <c r="M5" s="16" t="s">
        <v>736</v>
      </c>
      <c r="N5" s="16" t="s">
        <v>735</v>
      </c>
      <c r="O5" s="16" t="s">
        <v>738</v>
      </c>
    </row>
    <row r="6" spans="1:57" x14ac:dyDescent="0.25">
      <c r="A6" s="22" t="str">
        <f t="shared" ref="A6:A20" si="0">MID(B6,8,1000)</f>
        <v>DBH PPh</v>
      </c>
      <c r="B6" s="18" t="s">
        <v>702</v>
      </c>
      <c r="C6" s="18">
        <v>125250050</v>
      </c>
      <c r="D6" s="18">
        <v>116280249</v>
      </c>
      <c r="E6" s="18">
        <v>6398654</v>
      </c>
      <c r="F6" s="18">
        <v>6417184</v>
      </c>
      <c r="G6" s="18">
        <v>15007588</v>
      </c>
      <c r="H6" s="18">
        <v>11351238</v>
      </c>
      <c r="I6" s="18">
        <v>33926446</v>
      </c>
      <c r="J6" s="18">
        <v>8420157</v>
      </c>
      <c r="K6" s="18">
        <v>12058623</v>
      </c>
      <c r="L6" s="18">
        <v>10015860</v>
      </c>
      <c r="M6" s="18">
        <v>6605773</v>
      </c>
      <c r="N6" s="18">
        <v>7906663</v>
      </c>
      <c r="O6" s="18">
        <v>8377842</v>
      </c>
    </row>
    <row r="7" spans="1:57" s="19" customFormat="1" x14ac:dyDescent="0.25">
      <c r="A7" s="23" t="str">
        <f t="shared" si="0"/>
        <v>DBH PBB</v>
      </c>
      <c r="B7" s="18" t="s">
        <v>703</v>
      </c>
      <c r="C7" s="18">
        <v>892790235</v>
      </c>
      <c r="D7" s="18">
        <v>1065678988</v>
      </c>
      <c r="E7" s="18">
        <v>6779428</v>
      </c>
      <c r="F7" s="18">
        <v>5327960</v>
      </c>
      <c r="G7" s="18">
        <v>92414417</v>
      </c>
      <c r="H7" s="18">
        <v>92416754</v>
      </c>
      <c r="I7" s="18">
        <v>455349174</v>
      </c>
      <c r="J7" s="18">
        <v>60820067</v>
      </c>
      <c r="K7" s="18">
        <v>43600107</v>
      </c>
      <c r="L7" s="18">
        <v>73545337</v>
      </c>
      <c r="M7" s="18">
        <v>10248195</v>
      </c>
      <c r="N7" s="18">
        <v>8755197</v>
      </c>
      <c r="O7" s="18">
        <v>454782003</v>
      </c>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row>
    <row r="8" spans="1:57" s="19" customFormat="1" x14ac:dyDescent="0.25">
      <c r="A8" s="23" t="str">
        <f t="shared" si="0"/>
        <v>DBH CHT</v>
      </c>
      <c r="B8" s="18" t="s">
        <v>746</v>
      </c>
      <c r="C8" s="18">
        <v>1083362</v>
      </c>
      <c r="D8" s="18">
        <v>483483</v>
      </c>
      <c r="E8" s="18">
        <v>8841</v>
      </c>
      <c r="F8" s="18">
        <v>8841</v>
      </c>
      <c r="G8" s="18">
        <v>8841</v>
      </c>
      <c r="H8" s="18">
        <v>49566</v>
      </c>
      <c r="I8" s="18">
        <v>8841</v>
      </c>
      <c r="J8" s="18">
        <v>8841</v>
      </c>
      <c r="K8" s="18">
        <v>8841</v>
      </c>
      <c r="L8" s="18">
        <v>8841</v>
      </c>
      <c r="M8" s="18">
        <v>129140</v>
      </c>
      <c r="N8" s="18">
        <v>27596</v>
      </c>
      <c r="O8" s="18">
        <v>8841</v>
      </c>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row>
    <row r="9" spans="1:57" s="19" customFormat="1" x14ac:dyDescent="0.25">
      <c r="A9" s="23" t="str">
        <f t="shared" si="0"/>
        <v>DBH SDA Migas</v>
      </c>
      <c r="B9" s="18" t="s">
        <v>704</v>
      </c>
      <c r="C9" s="18">
        <v>524373313</v>
      </c>
      <c r="D9" s="18">
        <v>358162856</v>
      </c>
      <c r="E9" s="18">
        <v>52834934</v>
      </c>
      <c r="F9" s="18">
        <v>52834934</v>
      </c>
      <c r="G9" s="18">
        <v>56585753</v>
      </c>
      <c r="H9" s="18">
        <v>58779737</v>
      </c>
      <c r="I9" s="18">
        <v>71679161</v>
      </c>
      <c r="J9" s="18">
        <v>53718620</v>
      </c>
      <c r="K9" s="18">
        <v>52834934</v>
      </c>
      <c r="L9" s="18">
        <v>64570673</v>
      </c>
      <c r="M9" s="18">
        <v>52834934</v>
      </c>
      <c r="N9" s="18">
        <v>52834934</v>
      </c>
      <c r="O9" s="18">
        <v>58032518</v>
      </c>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row>
    <row r="10" spans="1:57" s="19" customFormat="1" x14ac:dyDescent="0.25">
      <c r="A10" s="23" t="str">
        <f t="shared" si="0"/>
        <v>DBH SDA Minerba</v>
      </c>
      <c r="B10" s="18" t="s">
        <v>705</v>
      </c>
      <c r="C10" s="18">
        <v>677270994</v>
      </c>
      <c r="D10" s="18">
        <v>875010780</v>
      </c>
      <c r="E10" s="18">
        <v>63920806</v>
      </c>
      <c r="F10" s="18">
        <v>63875742</v>
      </c>
      <c r="G10" s="18">
        <v>64241207</v>
      </c>
      <c r="H10" s="18">
        <v>434641379</v>
      </c>
      <c r="I10" s="18">
        <v>588848435</v>
      </c>
      <c r="J10" s="18">
        <v>63875742</v>
      </c>
      <c r="K10" s="18">
        <v>63877774</v>
      </c>
      <c r="L10" s="18">
        <v>68055066</v>
      </c>
      <c r="M10" s="18">
        <v>64818153</v>
      </c>
      <c r="N10" s="18">
        <v>63882506</v>
      </c>
      <c r="O10" s="18">
        <v>66415043</v>
      </c>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row>
    <row r="11" spans="1:57" s="19" customFormat="1" x14ac:dyDescent="0.25">
      <c r="A11" s="23" t="str">
        <f t="shared" si="0"/>
        <v>DBH SDA Kehutanan</v>
      </c>
      <c r="B11" s="18" t="s">
        <v>706</v>
      </c>
      <c r="C11" s="18">
        <v>16747367</v>
      </c>
      <c r="D11" s="18">
        <v>27863865</v>
      </c>
      <c r="E11" s="18">
        <v>1896608</v>
      </c>
      <c r="F11" s="18">
        <v>1896608</v>
      </c>
      <c r="G11" s="18">
        <v>1896608</v>
      </c>
      <c r="H11" s="18">
        <v>3141794</v>
      </c>
      <c r="I11" s="18">
        <v>3885978</v>
      </c>
      <c r="J11" s="18">
        <v>1896608</v>
      </c>
      <c r="K11" s="18">
        <v>18061191</v>
      </c>
      <c r="L11" s="18">
        <v>2172611</v>
      </c>
      <c r="M11" s="18">
        <v>2038716</v>
      </c>
      <c r="N11" s="18">
        <v>2032793</v>
      </c>
      <c r="O11" s="18">
        <v>1896608</v>
      </c>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row>
    <row r="12" spans="1:57" s="19" customFormat="1" x14ac:dyDescent="0.25">
      <c r="A12" s="23" t="str">
        <f t="shared" si="0"/>
        <v>DBH SDA Perikanan</v>
      </c>
      <c r="B12" s="18" t="s">
        <v>707</v>
      </c>
      <c r="C12" s="18">
        <v>15407285</v>
      </c>
      <c r="D12" s="18">
        <v>12411509</v>
      </c>
      <c r="E12" s="18">
        <v>1958311</v>
      </c>
      <c r="F12" s="18">
        <v>1958311</v>
      </c>
      <c r="G12" s="18">
        <v>1958311</v>
      </c>
      <c r="H12" s="18">
        <v>1958311</v>
      </c>
      <c r="I12" s="18">
        <v>1958311</v>
      </c>
      <c r="J12" s="18">
        <v>1958311</v>
      </c>
      <c r="K12" s="18">
        <v>1958311</v>
      </c>
      <c r="L12" s="18">
        <v>1958311</v>
      </c>
      <c r="M12" s="18">
        <v>1958311</v>
      </c>
      <c r="N12" s="18">
        <v>1958311</v>
      </c>
      <c r="O12" s="18">
        <v>1958311</v>
      </c>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1:57" s="19" customFormat="1" x14ac:dyDescent="0.25">
      <c r="A13" s="23" t="str">
        <f t="shared" si="0"/>
        <v>DBH SDA Panas Bumi</v>
      </c>
      <c r="B13" s="18" t="s">
        <v>708</v>
      </c>
      <c r="C13" s="18">
        <v>6137538</v>
      </c>
      <c r="D13" s="18">
        <v>12132482</v>
      </c>
      <c r="E13" s="18">
        <v>512051</v>
      </c>
      <c r="F13" s="18">
        <v>2055670</v>
      </c>
      <c r="G13" s="18">
        <v>512051</v>
      </c>
      <c r="H13" s="18">
        <v>1570399</v>
      </c>
      <c r="I13" s="18">
        <v>5575422</v>
      </c>
      <c r="J13" s="18">
        <v>512051</v>
      </c>
      <c r="K13" s="18">
        <v>512051</v>
      </c>
      <c r="L13" s="18">
        <v>512051</v>
      </c>
      <c r="M13" s="18">
        <v>527470</v>
      </c>
      <c r="N13" s="18">
        <v>512051</v>
      </c>
      <c r="O13" s="18">
        <v>512051</v>
      </c>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row>
    <row r="14" spans="1:57" s="19" customFormat="1" x14ac:dyDescent="0.25">
      <c r="A14" s="23" t="str">
        <f t="shared" si="0"/>
        <v>DAU</v>
      </c>
      <c r="B14" s="18" t="s">
        <v>699</v>
      </c>
      <c r="C14" s="18">
        <v>6276355315</v>
      </c>
      <c r="D14" s="18">
        <v>6357463544</v>
      </c>
      <c r="E14" s="18">
        <v>398163201</v>
      </c>
      <c r="F14" s="18">
        <v>365676108</v>
      </c>
      <c r="G14" s="18">
        <v>392368815</v>
      </c>
      <c r="H14" s="18">
        <v>640553208</v>
      </c>
      <c r="I14" s="18">
        <v>606756199</v>
      </c>
      <c r="J14" s="18">
        <v>579569016</v>
      </c>
      <c r="K14" s="18">
        <v>967657461</v>
      </c>
      <c r="L14" s="18">
        <v>590080276</v>
      </c>
      <c r="M14" s="18">
        <v>581290776</v>
      </c>
      <c r="N14" s="18">
        <v>743468343</v>
      </c>
      <c r="O14" s="18">
        <v>291104702</v>
      </c>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row>
    <row r="15" spans="1:57" s="19" customFormat="1" x14ac:dyDescent="0.25">
      <c r="A15" s="23" t="str">
        <f t="shared" si="0"/>
        <v>DAK Fisik Reguler</v>
      </c>
      <c r="B15" s="18" t="s">
        <v>695</v>
      </c>
      <c r="C15" s="18">
        <v>634733655</v>
      </c>
      <c r="D15" s="18">
        <v>761903546</v>
      </c>
      <c r="E15" s="18">
        <v>125824957</v>
      </c>
      <c r="F15" s="18">
        <v>75773626</v>
      </c>
      <c r="G15" s="18">
        <v>46592473</v>
      </c>
      <c r="H15" s="18">
        <v>88714704</v>
      </c>
      <c r="I15" s="18">
        <v>107011570</v>
      </c>
      <c r="J15" s="18">
        <v>92763130</v>
      </c>
      <c r="K15" s="18">
        <v>76804967</v>
      </c>
      <c r="L15" s="18">
        <v>53509807</v>
      </c>
      <c r="M15" s="18">
        <v>84377374</v>
      </c>
      <c r="N15" s="18">
        <v>86168142</v>
      </c>
      <c r="O15" s="18">
        <v>79218214</v>
      </c>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row>
    <row r="16" spans="1:57" s="19" customFormat="1" x14ac:dyDescent="0.25">
      <c r="A16" s="23" t="str">
        <f t="shared" si="0"/>
        <v>DAK Fisik Penugasan</v>
      </c>
      <c r="B16" s="18" t="s">
        <v>696</v>
      </c>
      <c r="C16" s="18">
        <v>112157045</v>
      </c>
      <c r="D16" s="18">
        <v>203738467</v>
      </c>
      <c r="E16" s="18">
        <v>29398325</v>
      </c>
      <c r="F16" s="18">
        <v>17763827</v>
      </c>
      <c r="G16" s="18">
        <v>8917092</v>
      </c>
      <c r="H16" s="18">
        <v>21505753</v>
      </c>
      <c r="I16" s="18">
        <v>42784560</v>
      </c>
      <c r="J16" s="18">
        <v>32137623</v>
      </c>
      <c r="K16" s="18">
        <v>34143282</v>
      </c>
      <c r="L16" s="18">
        <v>9338987</v>
      </c>
      <c r="M16" s="18">
        <v>6179158</v>
      </c>
      <c r="N16" s="18">
        <v>32916701</v>
      </c>
      <c r="O16" s="18">
        <v>4464643</v>
      </c>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row>
    <row r="17" spans="1:57" s="19" customFormat="1" x14ac:dyDescent="0.25">
      <c r="A17" s="23" t="str">
        <f t="shared" si="0"/>
        <v>DAK Fisik Afirmasi</v>
      </c>
      <c r="B17" s="18" t="s">
        <v>697</v>
      </c>
      <c r="C17" s="18">
        <v>18078327</v>
      </c>
      <c r="D17" s="18">
        <v>0</v>
      </c>
      <c r="E17" s="18"/>
      <c r="F17" s="18"/>
      <c r="G17" s="18"/>
      <c r="H17" s="18"/>
      <c r="I17" s="18"/>
      <c r="J17" s="18"/>
      <c r="K17" s="18"/>
      <c r="L17" s="18"/>
      <c r="M17" s="18"/>
      <c r="N17" s="18"/>
      <c r="O17" s="18"/>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row>
    <row r="18" spans="1:57" s="19" customFormat="1" x14ac:dyDescent="0.25">
      <c r="A18" s="23" t="str">
        <f t="shared" si="0"/>
        <v>DAK Non Fisik</v>
      </c>
      <c r="B18" s="18" t="s">
        <v>698</v>
      </c>
      <c r="C18" s="18">
        <v>1134132234</v>
      </c>
      <c r="D18" s="18">
        <v>1242885541</v>
      </c>
      <c r="E18" s="18">
        <v>96505727</v>
      </c>
      <c r="F18" s="18">
        <v>61576389</v>
      </c>
      <c r="G18" s="18">
        <v>87658630</v>
      </c>
      <c r="H18" s="18">
        <v>205972082</v>
      </c>
      <c r="I18" s="18">
        <v>247858302</v>
      </c>
      <c r="J18" s="18">
        <v>202202265</v>
      </c>
      <c r="K18" s="18">
        <v>327561759</v>
      </c>
      <c r="L18" s="18">
        <v>159211598</v>
      </c>
      <c r="M18" s="18">
        <v>146559818</v>
      </c>
      <c r="N18" s="18">
        <v>259293069</v>
      </c>
      <c r="O18" s="18">
        <v>76292550</v>
      </c>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row>
    <row r="19" spans="1:57" s="19" customFormat="1" x14ac:dyDescent="0.25">
      <c r="A19" s="23" t="str">
        <f t="shared" si="0"/>
        <v>DID</v>
      </c>
      <c r="B19" s="18" t="s">
        <v>700</v>
      </c>
      <c r="C19" s="18">
        <v>228572342</v>
      </c>
      <c r="D19" s="18">
        <v>168043086</v>
      </c>
      <c r="E19" s="18">
        <v>0</v>
      </c>
      <c r="F19" s="18">
        <v>5943823</v>
      </c>
      <c r="G19" s="18">
        <v>6249357</v>
      </c>
      <c r="H19" s="18">
        <v>5124360</v>
      </c>
      <c r="I19" s="18">
        <v>18383720</v>
      </c>
      <c r="J19" s="18">
        <v>6544006</v>
      </c>
      <c r="K19" s="18">
        <v>0</v>
      </c>
      <c r="L19" s="18">
        <v>4908944</v>
      </c>
      <c r="M19" s="18">
        <v>0</v>
      </c>
      <c r="N19" s="18">
        <v>4870165</v>
      </c>
      <c r="O19" s="18">
        <v>0</v>
      </c>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row>
    <row r="20" spans="1:57" s="19" customFormat="1" x14ac:dyDescent="0.25">
      <c r="A20" s="23" t="str">
        <f t="shared" si="0"/>
        <v>Dana Desa</v>
      </c>
      <c r="B20" s="18" t="s">
        <v>701</v>
      </c>
      <c r="C20" s="18">
        <v>1861751567</v>
      </c>
      <c r="D20" s="18">
        <v>1848035970</v>
      </c>
      <c r="E20" s="18">
        <v>125545161</v>
      </c>
      <c r="F20" s="18"/>
      <c r="G20" s="18">
        <v>11064172</v>
      </c>
      <c r="H20" s="18">
        <v>284943310</v>
      </c>
      <c r="I20" s="18">
        <v>226087294</v>
      </c>
      <c r="J20" s="18">
        <v>192257971</v>
      </c>
      <c r="K20" s="18">
        <v>291700759</v>
      </c>
      <c r="L20" s="18">
        <v>128256080</v>
      </c>
      <c r="M20" s="18">
        <v>213665740</v>
      </c>
      <c r="N20" s="18">
        <v>248412271</v>
      </c>
      <c r="O20" s="18">
        <v>65699150</v>
      </c>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row>
    <row r="21" spans="1:57" s="19" customFormat="1" x14ac:dyDescent="0.25">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row>
  </sheetData>
  <mergeCells count="1">
    <mergeCell ref="F1:I3"/>
  </mergeCells>
  <pageMargins left="0.25" right="0.25" top="0.75" bottom="0.75" header="0.3" footer="0.3"/>
  <pageSetup paperSize="9" scale="71" fitToHeight="0"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DF6E-5A11-4C65-9B0C-0A66A9616734}">
  <dimension ref="T2:AA220"/>
  <sheetViews>
    <sheetView showGridLines="0" tabSelected="1" view="pageBreakPreview" topLeftCell="A303" zoomScale="60" zoomScaleNormal="100" workbookViewId="0">
      <selection activeCell="AE293" sqref="AE293"/>
    </sheetView>
  </sheetViews>
  <sheetFormatPr defaultRowHeight="15" x14ac:dyDescent="0.25"/>
  <sheetData>
    <row r="2" spans="20:27" ht="15" customHeight="1" x14ac:dyDescent="0.25">
      <c r="T2" s="26" t="str">
        <f>Pengangguran!$L$4</f>
        <v>Sumatera Selatan II</v>
      </c>
      <c r="U2" s="26"/>
      <c r="V2" s="26"/>
      <c r="W2" s="26"/>
      <c r="X2" s="26"/>
      <c r="Y2" s="26"/>
      <c r="Z2" s="26"/>
      <c r="AA2" s="26"/>
    </row>
    <row r="3" spans="20:27" ht="15" customHeight="1" x14ac:dyDescent="0.25">
      <c r="T3" s="26"/>
      <c r="U3" s="26"/>
      <c r="V3" s="26"/>
      <c r="W3" s="26"/>
      <c r="X3" s="26"/>
      <c r="Y3" s="26"/>
      <c r="Z3" s="26"/>
      <c r="AA3" s="26"/>
    </row>
    <row r="4" spans="20:27" ht="15" customHeight="1" x14ac:dyDescent="0.25">
      <c r="T4" s="26"/>
      <c r="U4" s="26"/>
      <c r="V4" s="26"/>
      <c r="W4" s="26"/>
      <c r="X4" s="26"/>
      <c r="Y4" s="26"/>
      <c r="Z4" s="26"/>
      <c r="AA4" s="26"/>
    </row>
    <row r="5" spans="20:27" ht="15" customHeight="1" x14ac:dyDescent="0.25">
      <c r="T5" s="26"/>
      <c r="U5" s="26"/>
      <c r="V5" s="26"/>
      <c r="W5" s="26"/>
      <c r="X5" s="26"/>
      <c r="Y5" s="26"/>
      <c r="Z5" s="26"/>
      <c r="AA5" s="26"/>
    </row>
    <row r="110" spans="20:27" ht="15" customHeight="1" x14ac:dyDescent="0.25">
      <c r="T110" s="26" t="str">
        <f>$T$2</f>
        <v>Sumatera Selatan II</v>
      </c>
      <c r="U110" s="26"/>
      <c r="V110" s="26"/>
      <c r="W110" s="26"/>
      <c r="X110" s="26"/>
      <c r="Y110" s="26"/>
      <c r="Z110" s="26"/>
      <c r="AA110" s="26"/>
    </row>
    <row r="111" spans="20:27" ht="15" customHeight="1" x14ac:dyDescent="0.25">
      <c r="T111" s="26"/>
      <c r="U111" s="26"/>
      <c r="V111" s="26"/>
      <c r="W111" s="26"/>
      <c r="X111" s="26"/>
      <c r="Y111" s="26"/>
      <c r="Z111" s="26"/>
      <c r="AA111" s="26"/>
    </row>
    <row r="112" spans="20:27" ht="15" customHeight="1" x14ac:dyDescent="0.25">
      <c r="T112" s="26"/>
      <c r="U112" s="26"/>
      <c r="V112" s="26"/>
      <c r="W112" s="26"/>
      <c r="X112" s="26"/>
      <c r="Y112" s="26"/>
      <c r="Z112" s="26"/>
      <c r="AA112" s="26"/>
    </row>
    <row r="113" spans="20:27" ht="15" customHeight="1" x14ac:dyDescent="0.25">
      <c r="T113" s="26"/>
      <c r="U113" s="26"/>
      <c r="V113" s="26"/>
      <c r="W113" s="26"/>
      <c r="X113" s="26"/>
      <c r="Y113" s="26"/>
      <c r="Z113" s="26"/>
      <c r="AA113" s="26"/>
    </row>
    <row r="217" spans="20:27" x14ac:dyDescent="0.25">
      <c r="T217" s="26" t="str">
        <f>$T$2</f>
        <v>Sumatera Selatan II</v>
      </c>
      <c r="U217" s="26"/>
      <c r="V217" s="26"/>
      <c r="W217" s="26"/>
      <c r="X217" s="26"/>
      <c r="Y217" s="26"/>
      <c r="Z217" s="26"/>
      <c r="AA217" s="26"/>
    </row>
    <row r="218" spans="20:27" x14ac:dyDescent="0.25">
      <c r="T218" s="26"/>
      <c r="U218" s="26"/>
      <c r="V218" s="26"/>
      <c r="W218" s="26"/>
      <c r="X218" s="26"/>
      <c r="Y218" s="26"/>
      <c r="Z218" s="26"/>
      <c r="AA218" s="26"/>
    </row>
    <row r="219" spans="20:27" x14ac:dyDescent="0.25">
      <c r="T219" s="26"/>
      <c r="U219" s="26"/>
      <c r="V219" s="26"/>
      <c r="W219" s="26"/>
      <c r="X219" s="26"/>
      <c r="Y219" s="26"/>
      <c r="Z219" s="26"/>
      <c r="AA219" s="26"/>
    </row>
    <row r="220" spans="20:27" x14ac:dyDescent="0.25">
      <c r="T220" s="26"/>
      <c r="U220" s="26"/>
      <c r="V220" s="26"/>
      <c r="W220" s="26"/>
      <c r="X220" s="26"/>
      <c r="Y220" s="26"/>
      <c r="Z220" s="26"/>
      <c r="AA220" s="26"/>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D79C-5F5D-43DC-BDDA-C0212439D054}">
  <dimension ref="A1:AI613"/>
  <sheetViews>
    <sheetView showGridLines="0" workbookViewId="0">
      <pane xSplit="4" ySplit="1" topLeftCell="U2" activePane="bottomRight" state="frozen"/>
      <selection pane="topRight" activeCell="E1" sqref="E1"/>
      <selection pane="bottomLeft" activeCell="A2" sqref="A2"/>
      <selection pane="bottomRight" activeCell="D7" sqref="D7"/>
    </sheetView>
  </sheetViews>
  <sheetFormatPr defaultRowHeight="12" x14ac:dyDescent="0.2"/>
  <cols>
    <col min="1" max="1" width="9.28515625" style="5" bestFit="1" customWidth="1"/>
    <col min="2" max="2" width="17.7109375" style="2" customWidth="1"/>
    <col min="3" max="3" width="15.28515625" style="2" bestFit="1" customWidth="1"/>
    <col min="4" max="4" width="15.5703125" style="2" bestFit="1"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bestFit="1" customWidth="1"/>
    <col min="12" max="13" width="14.5703125" style="2" bestFit="1" customWidth="1"/>
    <col min="14" max="14" width="16.5703125" style="2" customWidth="1"/>
    <col min="15" max="15" width="18.28515625" style="2" customWidth="1"/>
    <col min="16" max="16" width="20.28515625" style="2" customWidth="1"/>
    <col min="17" max="17" width="19.5703125" style="2" customWidth="1"/>
    <col min="18" max="18" width="21" style="2" customWidth="1"/>
    <col min="19" max="19" width="10.140625" style="7" customWidth="1"/>
    <col min="20" max="20" width="11.7109375" style="7" customWidth="1"/>
    <col min="21" max="22" width="11.5703125" style="7" customWidth="1"/>
    <col min="23" max="23" width="29.28515625" style="7" customWidth="1"/>
    <col min="24" max="24" width="10.28515625" style="7" customWidth="1"/>
    <col min="25" max="25" width="11.5703125" style="7" customWidth="1"/>
    <col min="26" max="26" width="25.42578125" style="7" customWidth="1"/>
    <col min="27" max="27" width="16" style="7" customWidth="1"/>
    <col min="28" max="34" width="9.140625" style="2"/>
    <col min="35" max="35" width="14.42578125" style="2" bestFit="1" customWidth="1"/>
    <col min="36" max="16384" width="9.140625" style="2"/>
  </cols>
  <sheetData>
    <row r="1" spans="1:35" s="3" customFormat="1" x14ac:dyDescent="0.2">
      <c r="A1" s="4" t="s">
        <v>657</v>
      </c>
      <c r="B1" s="3" t="s">
        <v>0</v>
      </c>
      <c r="C1" s="3" t="s">
        <v>2</v>
      </c>
      <c r="D1" s="3" t="s">
        <v>684</v>
      </c>
      <c r="E1" s="3" t="s">
        <v>658</v>
      </c>
      <c r="F1" s="3" t="s">
        <v>659</v>
      </c>
      <c r="G1" s="3" t="s">
        <v>660</v>
      </c>
      <c r="H1" s="3" t="s">
        <v>661</v>
      </c>
      <c r="I1" s="3" t="s">
        <v>662</v>
      </c>
      <c r="J1" s="3" t="s">
        <v>663</v>
      </c>
      <c r="K1" s="3" t="s">
        <v>664</v>
      </c>
      <c r="L1" s="3" t="s">
        <v>666</v>
      </c>
      <c r="M1" s="3" t="s">
        <v>667</v>
      </c>
      <c r="N1" s="3" t="s">
        <v>668</v>
      </c>
      <c r="O1" s="3" t="s">
        <v>669</v>
      </c>
      <c r="P1" s="3" t="s">
        <v>670</v>
      </c>
      <c r="Q1" s="3" t="s">
        <v>671</v>
      </c>
      <c r="R1" s="3" t="s">
        <v>672</v>
      </c>
      <c r="S1" s="6" t="s">
        <v>685</v>
      </c>
      <c r="T1" s="6" t="s">
        <v>745</v>
      </c>
      <c r="U1" s="6" t="s">
        <v>686</v>
      </c>
      <c r="V1" s="6" t="s">
        <v>687</v>
      </c>
      <c r="W1" s="6" t="s">
        <v>688</v>
      </c>
      <c r="X1" s="6" t="s">
        <v>689</v>
      </c>
      <c r="Y1" s="6" t="s">
        <v>690</v>
      </c>
      <c r="Z1" s="6" t="s">
        <v>691</v>
      </c>
      <c r="AA1" s="6" t="s">
        <v>683</v>
      </c>
      <c r="AB1" s="6" t="s">
        <v>721</v>
      </c>
      <c r="AC1" s="6" t="s">
        <v>722</v>
      </c>
      <c r="AD1" s="6" t="s">
        <v>723</v>
      </c>
      <c r="AE1" s="6" t="s">
        <v>724</v>
      </c>
      <c r="AF1" s="6" t="s">
        <v>741</v>
      </c>
      <c r="AG1" s="6" t="s">
        <v>742</v>
      </c>
      <c r="AH1" s="6" t="s">
        <v>743</v>
      </c>
      <c r="AI1" s="3" t="s">
        <v>744</v>
      </c>
    </row>
    <row r="2" spans="1:35" x14ac:dyDescent="0.2">
      <c r="A2" s="5">
        <v>2020</v>
      </c>
      <c r="B2" s="2" t="s">
        <v>725</v>
      </c>
      <c r="C2" s="2" t="s">
        <v>727</v>
      </c>
      <c r="D2" s="2" t="s">
        <v>665</v>
      </c>
      <c r="E2" s="2">
        <v>0</v>
      </c>
      <c r="F2" s="2">
        <v>0</v>
      </c>
      <c r="G2" s="2">
        <v>0</v>
      </c>
      <c r="H2" s="2">
        <v>1513455</v>
      </c>
      <c r="I2" s="2">
        <v>655195267</v>
      </c>
      <c r="J2" s="2">
        <v>30723548</v>
      </c>
      <c r="K2" s="2">
        <v>302858256</v>
      </c>
      <c r="L2" s="2">
        <v>10851445</v>
      </c>
      <c r="M2" s="2">
        <v>82906993</v>
      </c>
      <c r="N2" s="2">
        <v>51155061</v>
      </c>
      <c r="O2" s="2">
        <v>172395122</v>
      </c>
      <c r="P2" s="2">
        <v>1076387</v>
      </c>
      <c r="Q2" s="2">
        <v>1418361</v>
      </c>
      <c r="R2" s="2">
        <v>739688</v>
      </c>
      <c r="S2" s="7">
        <v>67.44</v>
      </c>
      <c r="T2" s="7">
        <v>0</v>
      </c>
      <c r="X2" s="7">
        <v>0</v>
      </c>
      <c r="Y2" s="7">
        <v>0</v>
      </c>
      <c r="Z2" s="7">
        <v>65.75</v>
      </c>
      <c r="AA2" s="7">
        <v>15.95</v>
      </c>
      <c r="AB2" s="7"/>
      <c r="AC2" s="7"/>
      <c r="AD2" s="7"/>
      <c r="AE2" s="7"/>
      <c r="AF2" s="7"/>
      <c r="AG2" s="7"/>
      <c r="AH2" s="7"/>
      <c r="AI2" s="2">
        <v>34576</v>
      </c>
    </row>
    <row r="3" spans="1:35" x14ac:dyDescent="0.2">
      <c r="A3" s="5">
        <v>2020</v>
      </c>
      <c r="B3" s="2" t="s">
        <v>726</v>
      </c>
      <c r="C3" s="2" t="s">
        <v>728</v>
      </c>
      <c r="D3" s="2" t="s">
        <v>665</v>
      </c>
      <c r="E3" s="2">
        <v>0</v>
      </c>
      <c r="F3" s="2">
        <v>0</v>
      </c>
      <c r="G3" s="2">
        <v>0</v>
      </c>
      <c r="H3" s="2">
        <v>1898646</v>
      </c>
      <c r="I3" s="2">
        <v>381276692</v>
      </c>
      <c r="J3" s="2">
        <v>32066424</v>
      </c>
      <c r="K3" s="2">
        <v>232888342</v>
      </c>
      <c r="L3" s="2">
        <v>20521427</v>
      </c>
      <c r="M3" s="2">
        <v>582453378</v>
      </c>
      <c r="N3" s="2">
        <v>557925527</v>
      </c>
      <c r="O3" s="2">
        <v>56988641</v>
      </c>
      <c r="P3" s="2">
        <v>3485629</v>
      </c>
      <c r="Q3" s="2">
        <v>1418361</v>
      </c>
      <c r="R3" s="2">
        <v>236414</v>
      </c>
      <c r="S3" s="7">
        <v>67.69</v>
      </c>
      <c r="T3" s="7">
        <v>0</v>
      </c>
      <c r="X3" s="7">
        <v>0</v>
      </c>
      <c r="Y3" s="7">
        <v>0</v>
      </c>
      <c r="Z3" s="7">
        <v>105.38</v>
      </c>
      <c r="AA3" s="7">
        <v>16.13</v>
      </c>
      <c r="AB3" s="7"/>
      <c r="AC3" s="7"/>
      <c r="AD3" s="7"/>
      <c r="AE3" s="7"/>
      <c r="AF3" s="7"/>
      <c r="AG3" s="7"/>
      <c r="AH3" s="7"/>
      <c r="AI3" s="2">
        <v>34576</v>
      </c>
    </row>
    <row r="4" spans="1:35" x14ac:dyDescent="0.2">
      <c r="A4" s="5">
        <v>2020</v>
      </c>
      <c r="B4" s="2" t="s">
        <v>726</v>
      </c>
      <c r="C4" s="2" t="s">
        <v>729</v>
      </c>
      <c r="D4" s="2" t="s">
        <v>665</v>
      </c>
      <c r="E4" s="2">
        <v>0</v>
      </c>
      <c r="F4" s="2">
        <v>0</v>
      </c>
      <c r="G4" s="2">
        <v>0</v>
      </c>
      <c r="H4" s="2">
        <v>1721823</v>
      </c>
      <c r="I4" s="2">
        <v>600180128</v>
      </c>
      <c r="J4" s="2">
        <v>18938388</v>
      </c>
      <c r="K4" s="2">
        <v>189366612</v>
      </c>
      <c r="L4" s="2">
        <v>7968648</v>
      </c>
      <c r="M4" s="2">
        <v>129543672</v>
      </c>
      <c r="N4" s="2">
        <v>95886670</v>
      </c>
      <c r="O4" s="2">
        <v>28781334</v>
      </c>
      <c r="P4" s="2">
        <v>1440979</v>
      </c>
      <c r="Q4" s="2">
        <v>1321018</v>
      </c>
      <c r="R4" s="2">
        <v>236414</v>
      </c>
      <c r="S4" s="7">
        <v>66.790000000000006</v>
      </c>
      <c r="T4" s="7">
        <v>0</v>
      </c>
      <c r="X4" s="7">
        <v>0</v>
      </c>
      <c r="Y4" s="7">
        <v>0</v>
      </c>
      <c r="Z4" s="7">
        <v>54.95</v>
      </c>
      <c r="AA4" s="7">
        <v>13.5</v>
      </c>
      <c r="AB4" s="7"/>
      <c r="AC4" s="7"/>
      <c r="AD4" s="7"/>
      <c r="AE4" s="7"/>
      <c r="AF4" s="7"/>
      <c r="AG4" s="7"/>
      <c r="AH4" s="7"/>
      <c r="AI4" s="2">
        <v>34576</v>
      </c>
    </row>
    <row r="5" spans="1:35" x14ac:dyDescent="0.2">
      <c r="A5" s="5">
        <v>2020</v>
      </c>
      <c r="B5" s="2" t="s">
        <v>725</v>
      </c>
      <c r="C5" s="2" t="s">
        <v>730</v>
      </c>
      <c r="D5" s="2" t="s">
        <v>665</v>
      </c>
      <c r="E5" s="2">
        <v>0</v>
      </c>
      <c r="F5" s="2">
        <v>0</v>
      </c>
      <c r="G5" s="2">
        <v>0</v>
      </c>
      <c r="H5" s="2">
        <v>1931152</v>
      </c>
      <c r="I5" s="2">
        <v>620313421</v>
      </c>
      <c r="J5" s="2">
        <v>35530361</v>
      </c>
      <c r="K5" s="2">
        <v>236152242</v>
      </c>
      <c r="L5" s="2">
        <v>30218740</v>
      </c>
      <c r="M5" s="2">
        <v>375418176</v>
      </c>
      <c r="N5" s="2">
        <v>71873088</v>
      </c>
      <c r="O5" s="2">
        <v>249601423</v>
      </c>
      <c r="P5" s="2">
        <v>1647977</v>
      </c>
      <c r="Q5" s="2">
        <v>1321018</v>
      </c>
      <c r="R5" s="2">
        <v>2561065</v>
      </c>
      <c r="S5" s="7">
        <v>68.739999999999995</v>
      </c>
      <c r="T5" s="7">
        <v>0</v>
      </c>
      <c r="X5" s="7">
        <v>0</v>
      </c>
      <c r="Y5" s="7">
        <v>0</v>
      </c>
      <c r="Z5" s="7">
        <v>79.27</v>
      </c>
      <c r="AA5" s="7">
        <v>12.32</v>
      </c>
      <c r="AB5" s="7"/>
      <c r="AC5" s="7"/>
      <c r="AD5" s="7"/>
      <c r="AE5" s="7"/>
      <c r="AF5" s="7"/>
      <c r="AG5" s="7"/>
      <c r="AH5" s="7"/>
      <c r="AI5" s="2">
        <v>34576</v>
      </c>
    </row>
    <row r="6" spans="1:35" x14ac:dyDescent="0.2">
      <c r="A6" s="5">
        <v>2020</v>
      </c>
      <c r="B6" s="2" t="s">
        <v>725</v>
      </c>
      <c r="C6" s="2" t="s">
        <v>731</v>
      </c>
      <c r="D6" s="2" t="s">
        <v>665</v>
      </c>
      <c r="E6" s="2">
        <v>0</v>
      </c>
      <c r="F6" s="2">
        <v>0</v>
      </c>
      <c r="G6" s="2">
        <v>0</v>
      </c>
      <c r="H6" s="2">
        <v>2389251</v>
      </c>
      <c r="I6" s="2">
        <v>978571504</v>
      </c>
      <c r="J6" s="2">
        <v>36004251</v>
      </c>
      <c r="K6" s="2">
        <v>292756066</v>
      </c>
      <c r="L6" s="2">
        <v>12296427</v>
      </c>
      <c r="M6" s="2">
        <v>31121313</v>
      </c>
      <c r="N6" s="2">
        <v>43041431</v>
      </c>
      <c r="O6" s="2">
        <v>26948826</v>
      </c>
      <c r="P6" s="2">
        <v>7175486</v>
      </c>
      <c r="Q6" s="2">
        <v>1418361</v>
      </c>
      <c r="R6" s="2">
        <v>236414</v>
      </c>
      <c r="S6" s="7">
        <v>66.819999999999993</v>
      </c>
      <c r="T6" s="7">
        <v>0</v>
      </c>
      <c r="X6" s="7">
        <v>0</v>
      </c>
      <c r="Y6" s="7">
        <v>0</v>
      </c>
      <c r="Z6" s="7">
        <v>123.34</v>
      </c>
      <c r="AA6" s="7">
        <v>14.73</v>
      </c>
      <c r="AB6" s="7"/>
      <c r="AC6" s="7"/>
      <c r="AD6" s="7"/>
      <c r="AE6" s="7"/>
      <c r="AF6" s="7"/>
      <c r="AG6" s="7"/>
      <c r="AH6" s="7"/>
      <c r="AI6" s="2">
        <v>34576</v>
      </c>
    </row>
    <row r="7" spans="1:35" x14ac:dyDescent="0.2">
      <c r="A7" s="5">
        <v>2020</v>
      </c>
      <c r="B7" s="2" t="s">
        <v>725</v>
      </c>
      <c r="C7" s="2" t="s">
        <v>732</v>
      </c>
      <c r="D7" s="2" t="s">
        <v>665</v>
      </c>
      <c r="E7" s="2">
        <v>0</v>
      </c>
      <c r="F7" s="2">
        <v>0</v>
      </c>
      <c r="G7" s="2">
        <v>0</v>
      </c>
      <c r="H7" s="2">
        <v>1266957</v>
      </c>
      <c r="I7" s="2">
        <v>603568602</v>
      </c>
      <c r="J7" s="2">
        <v>11289245</v>
      </c>
      <c r="K7" s="2">
        <v>137092577</v>
      </c>
      <c r="L7" s="2">
        <v>10371868</v>
      </c>
      <c r="M7" s="2">
        <v>58655724</v>
      </c>
      <c r="N7" s="2">
        <v>50763237</v>
      </c>
      <c r="O7" s="2">
        <v>30817267</v>
      </c>
      <c r="P7" s="2">
        <v>952225</v>
      </c>
      <c r="Q7" s="2">
        <v>1418361</v>
      </c>
      <c r="R7" s="2">
        <v>236414</v>
      </c>
      <c r="S7" s="7">
        <v>69.319999999999993</v>
      </c>
      <c r="T7" s="7">
        <v>0</v>
      </c>
      <c r="X7" s="7">
        <v>0</v>
      </c>
      <c r="Y7" s="7">
        <v>0</v>
      </c>
      <c r="Z7" s="7">
        <v>47.3</v>
      </c>
      <c r="AA7" s="7">
        <v>12.75</v>
      </c>
      <c r="AB7" s="7"/>
      <c r="AC7" s="7"/>
      <c r="AD7" s="7"/>
      <c r="AE7" s="7"/>
      <c r="AF7" s="7"/>
      <c r="AG7" s="7"/>
      <c r="AH7" s="7"/>
      <c r="AI7" s="2">
        <v>34576</v>
      </c>
    </row>
    <row r="8" spans="1:35" x14ac:dyDescent="0.2">
      <c r="A8" s="5">
        <v>2020</v>
      </c>
      <c r="B8" s="2" t="s">
        <v>726</v>
      </c>
      <c r="C8" s="2" t="s">
        <v>131</v>
      </c>
      <c r="D8" s="2" t="s">
        <v>665</v>
      </c>
      <c r="E8" s="2">
        <v>0</v>
      </c>
      <c r="F8" s="2">
        <v>0</v>
      </c>
      <c r="G8" s="2">
        <v>0</v>
      </c>
      <c r="H8" s="2">
        <v>4895604</v>
      </c>
      <c r="I8" s="2">
        <v>1235336955</v>
      </c>
      <c r="J8" s="2">
        <v>6890239</v>
      </c>
      <c r="L8" s="2">
        <v>106375206</v>
      </c>
      <c r="M8" s="2">
        <v>5715840</v>
      </c>
      <c r="N8" s="2">
        <v>43041431</v>
      </c>
      <c r="O8" s="2">
        <v>26948826</v>
      </c>
      <c r="P8" s="2">
        <v>826985</v>
      </c>
      <c r="Q8" s="2">
        <v>1418361</v>
      </c>
      <c r="R8" s="2">
        <v>236414</v>
      </c>
      <c r="S8" s="7">
        <v>78.33</v>
      </c>
      <c r="T8" s="7">
        <v>0</v>
      </c>
      <c r="X8" s="7">
        <v>0</v>
      </c>
      <c r="Y8" s="7">
        <v>0</v>
      </c>
      <c r="Z8" s="7">
        <v>182.61</v>
      </c>
      <c r="AA8" s="7">
        <v>10.89</v>
      </c>
      <c r="AB8" s="7"/>
      <c r="AC8" s="7"/>
      <c r="AD8" s="7"/>
      <c r="AE8" s="7"/>
      <c r="AF8" s="7"/>
      <c r="AG8" s="7"/>
      <c r="AH8" s="7"/>
      <c r="AI8" s="2">
        <v>34576</v>
      </c>
    </row>
    <row r="9" spans="1:35" x14ac:dyDescent="0.2">
      <c r="A9" s="5">
        <v>2020</v>
      </c>
      <c r="B9" s="2" t="s">
        <v>725</v>
      </c>
      <c r="C9" s="2" t="s">
        <v>132</v>
      </c>
      <c r="D9" s="2" t="s">
        <v>665</v>
      </c>
      <c r="E9" s="2">
        <v>0</v>
      </c>
      <c r="F9" s="2">
        <v>0</v>
      </c>
      <c r="G9" s="2">
        <v>0</v>
      </c>
      <c r="H9" s="2">
        <v>805942</v>
      </c>
      <c r="I9" s="2">
        <v>401337761</v>
      </c>
      <c r="J9" s="2">
        <v>26680256</v>
      </c>
      <c r="K9" s="2">
        <v>21868335</v>
      </c>
      <c r="L9" s="2">
        <v>15028148</v>
      </c>
      <c r="M9" s="2">
        <v>60662028</v>
      </c>
      <c r="N9" s="2">
        <v>48776089</v>
      </c>
      <c r="O9" s="2">
        <v>27424417</v>
      </c>
      <c r="P9" s="2">
        <v>827026</v>
      </c>
      <c r="Q9" s="2">
        <v>1418361</v>
      </c>
      <c r="R9" s="2">
        <v>236414</v>
      </c>
      <c r="S9" s="7">
        <v>74.55</v>
      </c>
      <c r="T9" s="7">
        <v>0</v>
      </c>
      <c r="X9" s="7">
        <v>0</v>
      </c>
      <c r="Y9" s="7">
        <v>0</v>
      </c>
      <c r="Z9" s="7">
        <v>21.83</v>
      </c>
      <c r="AA9" s="7">
        <v>11.59</v>
      </c>
      <c r="AB9" s="7"/>
      <c r="AC9" s="7"/>
      <c r="AD9" s="7"/>
      <c r="AE9" s="7"/>
      <c r="AF9" s="7"/>
      <c r="AG9" s="7"/>
      <c r="AH9" s="7"/>
      <c r="AI9" s="2">
        <v>34576</v>
      </c>
    </row>
    <row r="10" spans="1:35" x14ac:dyDescent="0.2">
      <c r="A10" s="5">
        <v>2020</v>
      </c>
      <c r="B10" s="2" t="s">
        <v>725</v>
      </c>
      <c r="C10" s="2" t="s">
        <v>133</v>
      </c>
      <c r="D10" s="2" t="s">
        <v>665</v>
      </c>
      <c r="E10" s="2">
        <v>0</v>
      </c>
      <c r="F10" s="2">
        <v>0</v>
      </c>
      <c r="G10" s="2">
        <v>0</v>
      </c>
      <c r="H10" s="2">
        <v>642781</v>
      </c>
      <c r="I10" s="2">
        <v>374034900</v>
      </c>
      <c r="J10" s="2">
        <v>10557416</v>
      </c>
      <c r="L10" s="2">
        <v>6582809</v>
      </c>
      <c r="M10" s="2">
        <v>4329934</v>
      </c>
      <c r="N10" s="2">
        <v>43041431</v>
      </c>
      <c r="O10" s="2">
        <v>26948826</v>
      </c>
      <c r="P10" s="2">
        <v>838585</v>
      </c>
      <c r="Q10" s="2">
        <v>1418361</v>
      </c>
      <c r="R10" s="2">
        <v>942197</v>
      </c>
      <c r="S10" s="7">
        <v>68.31</v>
      </c>
      <c r="T10" s="7">
        <v>0</v>
      </c>
      <c r="X10" s="7">
        <v>0</v>
      </c>
      <c r="Y10" s="7">
        <v>0</v>
      </c>
      <c r="Z10" s="7">
        <v>12.71</v>
      </c>
      <c r="AA10" s="7">
        <v>9.07</v>
      </c>
      <c r="AB10" s="7"/>
      <c r="AC10" s="7"/>
      <c r="AD10" s="7"/>
      <c r="AE10" s="7"/>
      <c r="AF10" s="7"/>
      <c r="AG10" s="7"/>
      <c r="AH10" s="7"/>
      <c r="AI10" s="2">
        <v>34576</v>
      </c>
    </row>
    <row r="11" spans="1:35" x14ac:dyDescent="0.2">
      <c r="A11" s="5">
        <v>2020</v>
      </c>
      <c r="B11" s="2" t="s">
        <v>726</v>
      </c>
      <c r="C11" s="2" t="s">
        <v>134</v>
      </c>
      <c r="D11" s="2" t="s">
        <v>665</v>
      </c>
      <c r="E11" s="2">
        <v>0</v>
      </c>
      <c r="F11" s="2">
        <v>0</v>
      </c>
      <c r="G11" s="2">
        <v>0</v>
      </c>
      <c r="H11" s="2">
        <v>907776</v>
      </c>
      <c r="I11" s="2">
        <v>451901335</v>
      </c>
      <c r="J11" s="2">
        <v>37078479</v>
      </c>
      <c r="L11" s="2">
        <v>10752261</v>
      </c>
      <c r="M11" s="2">
        <v>3736801</v>
      </c>
      <c r="N11" s="2">
        <v>43041431</v>
      </c>
      <c r="O11" s="2">
        <v>26948826</v>
      </c>
      <c r="P11" s="2">
        <v>826985</v>
      </c>
      <c r="Q11" s="2">
        <v>1418361</v>
      </c>
      <c r="R11" s="2">
        <v>236414</v>
      </c>
      <c r="S11" s="7">
        <v>74.78</v>
      </c>
      <c r="T11" s="7">
        <v>0</v>
      </c>
      <c r="X11" s="7">
        <v>0</v>
      </c>
      <c r="Y11" s="7">
        <v>0</v>
      </c>
      <c r="Z11" s="7">
        <v>29.8</v>
      </c>
      <c r="AA11" s="7">
        <v>12.71</v>
      </c>
      <c r="AB11" s="7"/>
      <c r="AC11" s="7"/>
      <c r="AD11" s="7"/>
      <c r="AE11" s="7"/>
      <c r="AF11" s="7"/>
      <c r="AG11" s="7"/>
      <c r="AH11" s="7"/>
      <c r="AI11" s="2">
        <v>34576</v>
      </c>
    </row>
    <row r="12" spans="1:35" x14ac:dyDescent="0.2">
      <c r="A12" s="5">
        <v>2020</v>
      </c>
      <c r="B12" s="2" t="s">
        <v>726</v>
      </c>
      <c r="C12" s="2" t="s">
        <v>733</v>
      </c>
      <c r="D12" s="2" t="s">
        <v>665</v>
      </c>
      <c r="E12" s="2">
        <v>0</v>
      </c>
      <c r="F12" s="2">
        <v>0</v>
      </c>
      <c r="G12" s="2">
        <v>0</v>
      </c>
      <c r="H12" s="2">
        <v>2734512</v>
      </c>
      <c r="I12" s="2">
        <v>886097109</v>
      </c>
      <c r="J12" s="2">
        <v>9556980</v>
      </c>
      <c r="K12" s="2">
        <v>297112067</v>
      </c>
      <c r="L12" s="2">
        <v>11171848</v>
      </c>
      <c r="M12" s="2">
        <v>48912038</v>
      </c>
      <c r="N12" s="2">
        <v>48178350</v>
      </c>
      <c r="O12" s="2">
        <v>32703717</v>
      </c>
      <c r="P12" s="2">
        <v>1933366</v>
      </c>
      <c r="Q12" s="2">
        <v>1418361</v>
      </c>
      <c r="R12" s="2">
        <v>236414</v>
      </c>
      <c r="S12" s="7">
        <v>66.739999999999995</v>
      </c>
      <c r="T12" s="7">
        <v>0</v>
      </c>
      <c r="X12" s="7">
        <v>0</v>
      </c>
      <c r="Y12" s="7">
        <v>0</v>
      </c>
      <c r="Z12" s="7">
        <v>96.27</v>
      </c>
      <c r="AA12" s="7">
        <v>11.17</v>
      </c>
      <c r="AB12" s="7"/>
      <c r="AC12" s="7"/>
      <c r="AD12" s="7"/>
      <c r="AE12" s="7"/>
      <c r="AF12" s="7"/>
      <c r="AG12" s="7"/>
      <c r="AH12" s="7"/>
      <c r="AI12" s="2">
        <v>34576</v>
      </c>
    </row>
    <row r="13" spans="1:35" x14ac:dyDescent="0.2">
      <c r="A13" s="5">
        <v>2020</v>
      </c>
      <c r="B13" s="2" t="s">
        <v>725</v>
      </c>
      <c r="C13" s="2" t="s">
        <v>734</v>
      </c>
      <c r="D13" s="2" t="s">
        <v>665</v>
      </c>
      <c r="E13" s="2">
        <v>0</v>
      </c>
      <c r="F13" s="2">
        <v>0</v>
      </c>
      <c r="G13" s="2">
        <v>0</v>
      </c>
      <c r="H13" s="2">
        <v>1526072</v>
      </c>
      <c r="I13" s="2">
        <v>592817070</v>
      </c>
      <c r="J13" s="2">
        <v>19250526</v>
      </c>
      <c r="K13" s="2">
        <v>202142617</v>
      </c>
      <c r="L13" s="2">
        <v>8829481</v>
      </c>
      <c r="M13" s="2">
        <v>50454032</v>
      </c>
      <c r="N13" s="2">
        <v>45427096</v>
      </c>
      <c r="O13" s="2">
        <v>27348526</v>
      </c>
      <c r="P13" s="2">
        <v>826985</v>
      </c>
      <c r="Q13" s="2">
        <v>1418361</v>
      </c>
      <c r="R13" s="2">
        <v>236414</v>
      </c>
      <c r="S13" s="7">
        <v>67.06</v>
      </c>
      <c r="T13" s="7">
        <v>0</v>
      </c>
      <c r="X13" s="7">
        <v>0</v>
      </c>
      <c r="Y13" s="7">
        <v>0</v>
      </c>
      <c r="Z13" s="7">
        <v>57.97</v>
      </c>
      <c r="AA13" s="7">
        <v>13.36</v>
      </c>
      <c r="AB13" s="7"/>
      <c r="AC13" s="7"/>
      <c r="AD13" s="7"/>
      <c r="AE13" s="7"/>
      <c r="AF13" s="7"/>
      <c r="AG13" s="7"/>
      <c r="AH13" s="7"/>
      <c r="AI13" s="2">
        <v>34576</v>
      </c>
    </row>
    <row r="14" spans="1:35" x14ac:dyDescent="0.2">
      <c r="A14" s="5">
        <v>2020</v>
      </c>
      <c r="B14" s="2" t="s">
        <v>725</v>
      </c>
      <c r="C14" s="2" t="s">
        <v>735</v>
      </c>
      <c r="D14" s="2" t="s">
        <v>665</v>
      </c>
      <c r="E14" s="2">
        <v>0</v>
      </c>
      <c r="F14" s="2">
        <v>0</v>
      </c>
      <c r="G14" s="2">
        <v>0</v>
      </c>
      <c r="H14" s="2">
        <v>2200126</v>
      </c>
      <c r="I14" s="2">
        <v>759212795</v>
      </c>
      <c r="J14" s="2">
        <v>18514329</v>
      </c>
      <c r="K14" s="2">
        <v>244517784</v>
      </c>
      <c r="L14" s="2">
        <v>8329341</v>
      </c>
      <c r="M14" s="2">
        <v>6652250</v>
      </c>
      <c r="N14" s="2">
        <v>43041431</v>
      </c>
      <c r="O14" s="2">
        <v>29304425</v>
      </c>
      <c r="P14" s="2">
        <v>930513</v>
      </c>
      <c r="Q14" s="2">
        <v>1418361</v>
      </c>
      <c r="R14" s="2">
        <v>236414</v>
      </c>
      <c r="S14" s="7">
        <v>69.28</v>
      </c>
      <c r="T14" s="7">
        <v>0</v>
      </c>
      <c r="X14" s="7">
        <v>0</v>
      </c>
      <c r="Y14" s="7">
        <v>0</v>
      </c>
      <c r="Z14" s="7">
        <v>71.099999999999994</v>
      </c>
      <c r="AA14" s="7">
        <v>10.43</v>
      </c>
      <c r="AB14" s="7"/>
      <c r="AC14" s="7"/>
      <c r="AD14" s="7"/>
      <c r="AE14" s="7"/>
      <c r="AF14" s="7"/>
      <c r="AG14" s="7"/>
      <c r="AH14" s="7"/>
      <c r="AI14" s="2">
        <v>79722</v>
      </c>
    </row>
    <row r="15" spans="1:35" x14ac:dyDescent="0.2">
      <c r="A15" s="5">
        <v>2020</v>
      </c>
      <c r="B15" s="2" t="s">
        <v>725</v>
      </c>
      <c r="C15" s="2" t="s">
        <v>736</v>
      </c>
      <c r="D15" s="2" t="s">
        <v>665</v>
      </c>
      <c r="E15" s="2">
        <v>0</v>
      </c>
      <c r="F15" s="2">
        <v>0</v>
      </c>
      <c r="G15" s="2">
        <v>0</v>
      </c>
      <c r="H15" s="2">
        <v>1444541</v>
      </c>
      <c r="I15" s="2">
        <v>590626515</v>
      </c>
      <c r="J15" s="2">
        <v>7522959</v>
      </c>
      <c r="K15" s="2">
        <v>216431698</v>
      </c>
      <c r="L15" s="2">
        <v>6707644</v>
      </c>
      <c r="M15" s="2">
        <v>5668650</v>
      </c>
      <c r="N15" s="2">
        <v>43041431</v>
      </c>
      <c r="O15" s="2">
        <v>26948826</v>
      </c>
      <c r="P15" s="2">
        <v>832944</v>
      </c>
      <c r="Q15" s="2">
        <v>1418361</v>
      </c>
      <c r="R15" s="2">
        <v>239586</v>
      </c>
      <c r="S15" s="7">
        <v>65.3</v>
      </c>
      <c r="T15" s="7">
        <v>0</v>
      </c>
      <c r="X15" s="7">
        <v>0</v>
      </c>
      <c r="Y15" s="7">
        <v>0</v>
      </c>
      <c r="Z15" s="7">
        <v>39.5</v>
      </c>
      <c r="AA15" s="7">
        <v>10.85</v>
      </c>
      <c r="AB15" s="7"/>
      <c r="AC15" s="7"/>
      <c r="AD15" s="7"/>
      <c r="AE15" s="7"/>
      <c r="AF15" s="7"/>
      <c r="AG15" s="7"/>
      <c r="AH15" s="7"/>
      <c r="AI15" s="2">
        <v>692456</v>
      </c>
    </row>
    <row r="16" spans="1:35" x14ac:dyDescent="0.2">
      <c r="A16" s="5">
        <v>2020</v>
      </c>
      <c r="B16" s="2" t="s">
        <v>725</v>
      </c>
      <c r="C16" s="2" t="s">
        <v>737</v>
      </c>
      <c r="D16" s="2" t="s">
        <v>665</v>
      </c>
      <c r="E16" s="2">
        <v>0</v>
      </c>
      <c r="F16" s="2">
        <v>0</v>
      </c>
      <c r="G16" s="2">
        <v>0</v>
      </c>
      <c r="H16" s="2">
        <v>1173768</v>
      </c>
      <c r="I16" s="2">
        <v>402951186</v>
      </c>
      <c r="J16" s="2">
        <v>7607227</v>
      </c>
      <c r="K16" s="2">
        <v>130205546</v>
      </c>
      <c r="L16" s="2">
        <v>7816079</v>
      </c>
      <c r="M16" s="2">
        <v>5121560</v>
      </c>
      <c r="N16" s="2">
        <v>43041431</v>
      </c>
      <c r="O16" s="2">
        <v>27002891</v>
      </c>
      <c r="P16" s="2">
        <v>826985</v>
      </c>
      <c r="Q16" s="2">
        <v>1418361</v>
      </c>
      <c r="R16" s="2">
        <v>236414</v>
      </c>
      <c r="S16" s="7">
        <v>65.25</v>
      </c>
      <c r="T16" s="7">
        <v>0</v>
      </c>
      <c r="X16" s="7">
        <v>0</v>
      </c>
      <c r="Y16" s="7">
        <v>0</v>
      </c>
      <c r="Z16" s="7">
        <v>31.89</v>
      </c>
      <c r="AA16" s="7">
        <v>12.63</v>
      </c>
      <c r="AB16" s="7"/>
      <c r="AC16" s="7"/>
      <c r="AD16" s="7"/>
      <c r="AE16" s="7"/>
      <c r="AF16" s="7"/>
      <c r="AG16" s="7"/>
      <c r="AH16" s="7"/>
      <c r="AI16" s="2">
        <v>34576</v>
      </c>
    </row>
    <row r="17" spans="1:35" x14ac:dyDescent="0.2">
      <c r="A17" s="5">
        <v>2020</v>
      </c>
      <c r="B17" s="2" t="s">
        <v>725</v>
      </c>
      <c r="C17" s="2" t="s">
        <v>738</v>
      </c>
      <c r="D17" s="2" t="s">
        <v>665</v>
      </c>
      <c r="E17" s="2">
        <v>0</v>
      </c>
      <c r="F17" s="2">
        <v>0</v>
      </c>
      <c r="G17" s="2">
        <v>0</v>
      </c>
      <c r="H17" s="2">
        <v>747277</v>
      </c>
      <c r="I17" s="2">
        <v>297726294</v>
      </c>
      <c r="J17" s="2">
        <v>24892224</v>
      </c>
      <c r="K17" s="2">
        <v>77726446</v>
      </c>
      <c r="L17" s="2">
        <v>8218068</v>
      </c>
      <c r="M17" s="2">
        <v>211799575</v>
      </c>
      <c r="N17" s="2">
        <v>41171587</v>
      </c>
      <c r="O17" s="2">
        <v>32530445</v>
      </c>
      <c r="P17" s="2">
        <v>812254</v>
      </c>
      <c r="Q17" s="2">
        <v>1321018</v>
      </c>
      <c r="R17" s="2">
        <v>236518</v>
      </c>
      <c r="S17" s="7">
        <v>64.7</v>
      </c>
      <c r="T17" s="7">
        <v>0</v>
      </c>
      <c r="X17" s="7">
        <v>0</v>
      </c>
      <c r="Y17" s="7">
        <v>0</v>
      </c>
      <c r="Z17" s="7">
        <v>24.17</v>
      </c>
      <c r="AA17" s="7">
        <v>12.62</v>
      </c>
      <c r="AB17" s="7"/>
      <c r="AC17" s="7"/>
      <c r="AD17" s="7"/>
      <c r="AE17" s="7"/>
      <c r="AF17" s="7"/>
      <c r="AG17" s="7"/>
      <c r="AH17" s="7"/>
      <c r="AI17" s="2">
        <v>34576</v>
      </c>
    </row>
    <row r="18" spans="1:35" x14ac:dyDescent="0.2">
      <c r="A18" s="5">
        <v>2020</v>
      </c>
      <c r="B18" s="2" t="s">
        <v>726</v>
      </c>
      <c r="C18" s="2" t="s">
        <v>739</v>
      </c>
      <c r="D18" s="2" t="s">
        <v>665</v>
      </c>
      <c r="E18" s="2">
        <v>0</v>
      </c>
      <c r="F18" s="2">
        <v>0</v>
      </c>
      <c r="G18" s="2">
        <v>0</v>
      </c>
      <c r="H18" s="2">
        <v>892569</v>
      </c>
      <c r="I18" s="2">
        <v>368081249</v>
      </c>
      <c r="J18" s="2">
        <v>29379057</v>
      </c>
      <c r="K18" s="2">
        <v>100855966</v>
      </c>
      <c r="L18" s="2">
        <v>6557733</v>
      </c>
      <c r="M18" s="2">
        <v>17508870</v>
      </c>
      <c r="N18" s="2">
        <v>42514689</v>
      </c>
      <c r="O18" s="2">
        <v>31998541</v>
      </c>
      <c r="P18" s="2">
        <v>842273</v>
      </c>
      <c r="Q18" s="2">
        <v>1321018</v>
      </c>
      <c r="R18" s="2">
        <v>236518</v>
      </c>
      <c r="S18" s="7">
        <v>64.489999999999995</v>
      </c>
      <c r="T18" s="7">
        <v>0</v>
      </c>
      <c r="X18" s="7">
        <v>0</v>
      </c>
      <c r="Y18" s="7">
        <v>0</v>
      </c>
      <c r="Z18" s="7">
        <v>37.75</v>
      </c>
      <c r="AA18" s="7">
        <v>19.47</v>
      </c>
      <c r="AB18" s="7"/>
      <c r="AC18" s="7"/>
      <c r="AD18" s="7"/>
      <c r="AE18" s="7"/>
      <c r="AF18" s="7"/>
      <c r="AG18" s="7"/>
      <c r="AH18" s="7"/>
      <c r="AI18" s="2">
        <v>34576</v>
      </c>
    </row>
    <row r="19" spans="1:35" x14ac:dyDescent="0.2">
      <c r="A19" s="5">
        <v>2020</v>
      </c>
      <c r="B19" s="2" t="s">
        <v>725</v>
      </c>
      <c r="C19" s="2" t="s">
        <v>727</v>
      </c>
      <c r="D19" s="2" t="s">
        <v>673</v>
      </c>
      <c r="E19" s="2">
        <v>39403751</v>
      </c>
      <c r="F19" s="2">
        <v>0</v>
      </c>
      <c r="G19" s="2">
        <v>0</v>
      </c>
      <c r="H19" s="2">
        <v>97858758</v>
      </c>
      <c r="S19" s="2"/>
      <c r="T19" s="2">
        <v>0</v>
      </c>
      <c r="U19" s="7">
        <v>12.34</v>
      </c>
      <c r="V19" s="7">
        <v>8.4600000000000009</v>
      </c>
      <c r="W19" s="7">
        <v>0</v>
      </c>
      <c r="X19" s="7">
        <v>0</v>
      </c>
      <c r="Y19" s="7">
        <v>0</v>
      </c>
      <c r="AB19" s="7">
        <v>25.55</v>
      </c>
      <c r="AC19" s="7">
        <v>109.24</v>
      </c>
      <c r="AD19" s="7">
        <v>102.28</v>
      </c>
      <c r="AE19" s="7">
        <v>100.98</v>
      </c>
      <c r="AF19" s="7">
        <v>95.47</v>
      </c>
      <c r="AG19" s="7">
        <v>66.510000000000005</v>
      </c>
      <c r="AH19" s="7">
        <v>64.58</v>
      </c>
    </row>
    <row r="20" spans="1:35" x14ac:dyDescent="0.2">
      <c r="A20" s="5">
        <v>2020</v>
      </c>
      <c r="B20" s="2" t="s">
        <v>726</v>
      </c>
      <c r="C20" s="2" t="s">
        <v>728</v>
      </c>
      <c r="D20" s="2" t="s">
        <v>673</v>
      </c>
      <c r="E20" s="2">
        <v>108155735</v>
      </c>
      <c r="F20" s="2">
        <v>0</v>
      </c>
      <c r="G20" s="2">
        <v>0</v>
      </c>
      <c r="H20" s="2">
        <v>118491677</v>
      </c>
      <c r="S20" s="2"/>
      <c r="T20" s="2">
        <v>0</v>
      </c>
      <c r="U20" s="7">
        <v>12</v>
      </c>
      <c r="V20" s="7">
        <v>7.62</v>
      </c>
      <c r="W20" s="7">
        <v>0</v>
      </c>
      <c r="X20" s="7">
        <v>0</v>
      </c>
      <c r="Y20" s="7">
        <v>0</v>
      </c>
      <c r="AB20" s="7">
        <v>43.55</v>
      </c>
      <c r="AC20" s="7">
        <v>108.87</v>
      </c>
      <c r="AD20" s="7">
        <v>99.43</v>
      </c>
      <c r="AE20" s="7">
        <v>80.349999999999994</v>
      </c>
      <c r="AF20" s="7">
        <v>95.08</v>
      </c>
      <c r="AG20" s="7">
        <v>69.709999999999994</v>
      </c>
      <c r="AH20" s="7">
        <v>55.8</v>
      </c>
    </row>
    <row r="21" spans="1:35" x14ac:dyDescent="0.2">
      <c r="A21" s="5">
        <v>2020</v>
      </c>
      <c r="B21" s="2" t="s">
        <v>726</v>
      </c>
      <c r="C21" s="2" t="s">
        <v>729</v>
      </c>
      <c r="D21" s="2" t="s">
        <v>673</v>
      </c>
      <c r="E21" s="2">
        <v>24623214</v>
      </c>
      <c r="F21" s="2">
        <v>0</v>
      </c>
      <c r="G21" s="2">
        <v>2103120</v>
      </c>
      <c r="H21" s="2">
        <v>83627694</v>
      </c>
      <c r="S21" s="2"/>
      <c r="T21" s="2">
        <v>0</v>
      </c>
      <c r="U21" s="7">
        <v>12.08</v>
      </c>
      <c r="V21" s="7">
        <v>7.52</v>
      </c>
      <c r="W21" s="7">
        <v>0</v>
      </c>
      <c r="X21" s="7">
        <v>0</v>
      </c>
      <c r="Y21" s="7">
        <v>0</v>
      </c>
      <c r="AB21" s="7">
        <v>18.420000000000002</v>
      </c>
      <c r="AC21" s="7">
        <v>107.52</v>
      </c>
      <c r="AD21" s="7">
        <v>100.95</v>
      </c>
      <c r="AE21" s="7">
        <v>83.33</v>
      </c>
      <c r="AF21" s="7">
        <v>95.99</v>
      </c>
      <c r="AG21" s="7">
        <v>71.37</v>
      </c>
      <c r="AH21" s="7">
        <v>57.32</v>
      </c>
    </row>
    <row r="22" spans="1:35" x14ac:dyDescent="0.2">
      <c r="A22" s="5">
        <v>2020</v>
      </c>
      <c r="B22" s="2" t="s">
        <v>725</v>
      </c>
      <c r="C22" s="2" t="s">
        <v>730</v>
      </c>
      <c r="D22" s="2" t="s">
        <v>673</v>
      </c>
      <c r="E22" s="2">
        <v>21631752</v>
      </c>
      <c r="F22" s="2">
        <v>0</v>
      </c>
      <c r="G22" s="2">
        <v>0</v>
      </c>
      <c r="H22" s="2">
        <v>119121494</v>
      </c>
      <c r="S22" s="2"/>
      <c r="T22" s="2">
        <v>0</v>
      </c>
      <c r="U22" s="7">
        <v>11.97</v>
      </c>
      <c r="V22" s="7">
        <v>7.79</v>
      </c>
      <c r="W22" s="7">
        <v>0</v>
      </c>
      <c r="X22" s="7">
        <v>0</v>
      </c>
      <c r="Y22" s="7">
        <v>0</v>
      </c>
      <c r="AB22" s="7">
        <v>17.88</v>
      </c>
      <c r="AC22" s="7">
        <v>108.78</v>
      </c>
      <c r="AD22" s="7">
        <v>88.37</v>
      </c>
      <c r="AE22" s="7">
        <v>94.52</v>
      </c>
      <c r="AF22" s="7">
        <v>95.56</v>
      </c>
      <c r="AG22" s="7">
        <v>60.86</v>
      </c>
      <c r="AH22" s="7">
        <v>63.12</v>
      </c>
    </row>
    <row r="23" spans="1:35" x14ac:dyDescent="0.2">
      <c r="A23" s="5">
        <v>2020</v>
      </c>
      <c r="B23" s="2" t="s">
        <v>725</v>
      </c>
      <c r="C23" s="2" t="s">
        <v>731</v>
      </c>
      <c r="D23" s="2" t="s">
        <v>673</v>
      </c>
      <c r="E23" s="2">
        <v>22276149</v>
      </c>
      <c r="F23" s="2">
        <v>0</v>
      </c>
      <c r="G23" s="2">
        <v>0</v>
      </c>
      <c r="H23" s="2">
        <v>149441476</v>
      </c>
      <c r="S23" s="2"/>
      <c r="T23" s="2">
        <v>0</v>
      </c>
      <c r="U23" s="7">
        <v>11.42</v>
      </c>
      <c r="V23" s="7">
        <v>7.04</v>
      </c>
      <c r="W23" s="7">
        <v>0</v>
      </c>
      <c r="X23" s="7">
        <v>0</v>
      </c>
      <c r="Y23" s="7">
        <v>0</v>
      </c>
      <c r="AB23" s="7">
        <v>55.93</v>
      </c>
      <c r="AC23" s="7">
        <v>107.68</v>
      </c>
      <c r="AD23" s="7">
        <v>101.3</v>
      </c>
      <c r="AE23" s="7">
        <v>77.02</v>
      </c>
      <c r="AF23" s="7">
        <v>95.39</v>
      </c>
      <c r="AG23" s="7">
        <v>71.97</v>
      </c>
      <c r="AH23" s="7">
        <v>54.16</v>
      </c>
    </row>
    <row r="24" spans="1:35" x14ac:dyDescent="0.2">
      <c r="A24" s="5">
        <v>2020</v>
      </c>
      <c r="B24" s="2" t="s">
        <v>725</v>
      </c>
      <c r="C24" s="2" t="s">
        <v>732</v>
      </c>
      <c r="D24" s="2" t="s">
        <v>673</v>
      </c>
      <c r="E24" s="2">
        <v>23471114</v>
      </c>
      <c r="F24" s="2">
        <v>0</v>
      </c>
      <c r="G24" s="2">
        <v>0</v>
      </c>
      <c r="H24" s="2">
        <v>77100392</v>
      </c>
      <c r="S24" s="2"/>
      <c r="T24" s="2">
        <v>0</v>
      </c>
      <c r="U24" s="7">
        <v>12.6</v>
      </c>
      <c r="V24" s="7">
        <v>8.6999999999999993</v>
      </c>
      <c r="W24" s="7">
        <v>0</v>
      </c>
      <c r="X24" s="7">
        <v>0</v>
      </c>
      <c r="Y24" s="7">
        <v>0</v>
      </c>
      <c r="AB24" s="7">
        <v>20.6</v>
      </c>
      <c r="AC24" s="7">
        <v>108.67</v>
      </c>
      <c r="AD24" s="7">
        <v>94.57</v>
      </c>
      <c r="AE24" s="7">
        <v>105.12</v>
      </c>
      <c r="AF24" s="7">
        <v>95.65</v>
      </c>
      <c r="AG24" s="7">
        <v>64.760000000000005</v>
      </c>
      <c r="AH24" s="7">
        <v>71.64</v>
      </c>
    </row>
    <row r="25" spans="1:35" x14ac:dyDescent="0.2">
      <c r="A25" s="5">
        <v>2020</v>
      </c>
      <c r="B25" s="2" t="s">
        <v>726</v>
      </c>
      <c r="C25" s="2" t="s">
        <v>131</v>
      </c>
      <c r="D25" s="2" t="s">
        <v>673</v>
      </c>
      <c r="E25" s="2">
        <v>103510029</v>
      </c>
      <c r="F25" s="2">
        <v>0</v>
      </c>
      <c r="G25" s="2">
        <v>0</v>
      </c>
      <c r="H25" s="2">
        <v>231718088</v>
      </c>
      <c r="S25" s="2"/>
      <c r="T25" s="2">
        <v>0</v>
      </c>
      <c r="U25" s="7">
        <v>14.41</v>
      </c>
      <c r="V25" s="7">
        <v>10.53</v>
      </c>
      <c r="W25" s="7">
        <v>0</v>
      </c>
      <c r="X25" s="7">
        <v>0</v>
      </c>
      <c r="Y25" s="7">
        <v>0</v>
      </c>
      <c r="AB25" s="7">
        <v>21.26</v>
      </c>
      <c r="AC25" s="7">
        <v>106.93</v>
      </c>
      <c r="AD25" s="7">
        <v>104.57</v>
      </c>
      <c r="AE25" s="7">
        <v>108.7</v>
      </c>
      <c r="AF25" s="7">
        <v>93.01</v>
      </c>
      <c r="AG25" s="7">
        <v>68.290000000000006</v>
      </c>
      <c r="AH25" s="7">
        <v>72.55</v>
      </c>
    </row>
    <row r="26" spans="1:35" x14ac:dyDescent="0.2">
      <c r="A26" s="5">
        <v>2020</v>
      </c>
      <c r="B26" s="2" t="s">
        <v>725</v>
      </c>
      <c r="C26" s="2" t="s">
        <v>132</v>
      </c>
      <c r="D26" s="2" t="s">
        <v>673</v>
      </c>
      <c r="E26" s="2">
        <v>19123693</v>
      </c>
      <c r="F26" s="2">
        <v>0</v>
      </c>
      <c r="G26" s="2">
        <v>0</v>
      </c>
      <c r="H26" s="2">
        <v>43067164</v>
      </c>
      <c r="S26" s="2"/>
      <c r="T26" s="2">
        <v>0</v>
      </c>
      <c r="U26" s="7">
        <v>12.91</v>
      </c>
      <c r="V26" s="7">
        <v>9.9600000000000009</v>
      </c>
      <c r="W26" s="7">
        <v>0</v>
      </c>
      <c r="X26" s="7">
        <v>0</v>
      </c>
      <c r="Y26" s="7">
        <v>0</v>
      </c>
      <c r="AB26" s="7">
        <v>26.01</v>
      </c>
      <c r="AC26" s="7">
        <v>104.5</v>
      </c>
      <c r="AD26" s="7">
        <v>105.4</v>
      </c>
      <c r="AE26" s="7">
        <v>118.71</v>
      </c>
      <c r="AF26" s="7">
        <v>91.18</v>
      </c>
      <c r="AG26" s="7">
        <v>68.66</v>
      </c>
      <c r="AH26" s="7">
        <v>78.78</v>
      </c>
    </row>
    <row r="27" spans="1:35" x14ac:dyDescent="0.2">
      <c r="A27" s="5">
        <v>2020</v>
      </c>
      <c r="B27" s="2" t="s">
        <v>725</v>
      </c>
      <c r="C27" s="2" t="s">
        <v>133</v>
      </c>
      <c r="D27" s="2" t="s">
        <v>673</v>
      </c>
      <c r="E27" s="2">
        <v>12782141</v>
      </c>
      <c r="F27" s="2">
        <v>0</v>
      </c>
      <c r="G27" s="2">
        <v>0</v>
      </c>
      <c r="H27" s="2">
        <v>28879354</v>
      </c>
      <c r="S27" s="2"/>
      <c r="T27" s="2">
        <v>0</v>
      </c>
      <c r="U27" s="7">
        <v>12.85</v>
      </c>
      <c r="V27" s="7">
        <v>9.39</v>
      </c>
      <c r="W27" s="7">
        <v>0</v>
      </c>
      <c r="X27" s="7">
        <v>0</v>
      </c>
      <c r="Y27" s="7">
        <v>0</v>
      </c>
      <c r="AB27" s="7">
        <v>22.65</v>
      </c>
      <c r="AC27" s="7">
        <v>108.68</v>
      </c>
      <c r="AD27" s="7">
        <v>100.34</v>
      </c>
      <c r="AE27" s="7">
        <v>114.52</v>
      </c>
      <c r="AF27" s="7">
        <v>95.47</v>
      </c>
      <c r="AG27" s="7">
        <v>65.23</v>
      </c>
      <c r="AH27" s="7">
        <v>71.39</v>
      </c>
    </row>
    <row r="28" spans="1:35" x14ac:dyDescent="0.2">
      <c r="A28" s="5">
        <v>2020</v>
      </c>
      <c r="B28" s="2" t="s">
        <v>726</v>
      </c>
      <c r="C28" s="2" t="s">
        <v>134</v>
      </c>
      <c r="D28" s="2" t="s">
        <v>673</v>
      </c>
      <c r="E28" s="2">
        <v>11410970</v>
      </c>
      <c r="F28" s="2">
        <v>0</v>
      </c>
      <c r="G28" s="2">
        <v>0</v>
      </c>
      <c r="H28" s="2">
        <v>44796106</v>
      </c>
      <c r="S28" s="2"/>
      <c r="T28" s="2">
        <v>0</v>
      </c>
      <c r="U28" s="7">
        <v>13.37</v>
      </c>
      <c r="V28" s="7">
        <v>9.89</v>
      </c>
      <c r="W28" s="7">
        <v>0</v>
      </c>
      <c r="X28" s="7">
        <v>0</v>
      </c>
      <c r="Y28" s="7">
        <v>0</v>
      </c>
      <c r="AB28" s="7">
        <v>24.4</v>
      </c>
      <c r="AC28" s="7">
        <v>105.56</v>
      </c>
      <c r="AD28" s="7">
        <v>104.24</v>
      </c>
      <c r="AE28" s="7">
        <v>112.2</v>
      </c>
      <c r="AF28" s="7">
        <v>92.02</v>
      </c>
      <c r="AG28" s="7">
        <v>70.52</v>
      </c>
      <c r="AH28" s="7">
        <v>78.14</v>
      </c>
    </row>
    <row r="29" spans="1:35" x14ac:dyDescent="0.2">
      <c r="A29" s="5">
        <v>2020</v>
      </c>
      <c r="B29" s="2" t="s">
        <v>726</v>
      </c>
      <c r="C29" s="2" t="s">
        <v>733</v>
      </c>
      <c r="D29" s="2" t="s">
        <v>673</v>
      </c>
      <c r="E29" s="2">
        <v>28350358</v>
      </c>
      <c r="F29" s="2">
        <v>0</v>
      </c>
      <c r="G29" s="2">
        <v>1115077</v>
      </c>
      <c r="H29" s="2">
        <v>160097653</v>
      </c>
      <c r="S29" s="2"/>
      <c r="T29" s="2">
        <v>0</v>
      </c>
      <c r="U29" s="7">
        <v>11.75</v>
      </c>
      <c r="V29" s="7">
        <v>7.2</v>
      </c>
      <c r="W29" s="7">
        <v>0</v>
      </c>
      <c r="X29" s="7">
        <v>0</v>
      </c>
      <c r="Y29" s="7">
        <v>0</v>
      </c>
      <c r="AB29" s="7">
        <v>44.35</v>
      </c>
      <c r="AC29" s="7">
        <v>109.87</v>
      </c>
      <c r="AD29" s="7">
        <v>96.85</v>
      </c>
      <c r="AE29" s="7">
        <v>74.489999999999995</v>
      </c>
      <c r="AF29" s="7">
        <v>95.26</v>
      </c>
      <c r="AG29" s="7">
        <v>66.430000000000007</v>
      </c>
      <c r="AH29" s="7">
        <v>51.26</v>
      </c>
    </row>
    <row r="30" spans="1:35" x14ac:dyDescent="0.2">
      <c r="A30" s="5">
        <v>2020</v>
      </c>
      <c r="B30" s="2" t="s">
        <v>725</v>
      </c>
      <c r="C30" s="2" t="s">
        <v>734</v>
      </c>
      <c r="D30" s="2" t="s">
        <v>673</v>
      </c>
      <c r="E30" s="2">
        <v>60853906</v>
      </c>
      <c r="F30" s="2">
        <v>0</v>
      </c>
      <c r="G30" s="2">
        <v>2029148</v>
      </c>
      <c r="H30" s="2">
        <v>104197198</v>
      </c>
      <c r="S30" s="2"/>
      <c r="T30" s="2">
        <v>0</v>
      </c>
      <c r="U30" s="7">
        <v>12.3</v>
      </c>
      <c r="V30" s="7">
        <v>7.86</v>
      </c>
      <c r="W30" s="7">
        <v>0</v>
      </c>
      <c r="X30" s="7">
        <v>0</v>
      </c>
      <c r="Y30" s="7">
        <v>0</v>
      </c>
      <c r="AB30" s="7">
        <v>70.62</v>
      </c>
      <c r="AC30" s="7">
        <v>104.86</v>
      </c>
      <c r="AD30" s="7">
        <v>105.41</v>
      </c>
      <c r="AE30" s="7">
        <v>96</v>
      </c>
      <c r="AF30" s="7">
        <v>90.4</v>
      </c>
      <c r="AG30" s="7">
        <v>72.34</v>
      </c>
      <c r="AH30" s="7">
        <v>65.53</v>
      </c>
    </row>
    <row r="31" spans="1:35" x14ac:dyDescent="0.2">
      <c r="A31" s="5">
        <v>2020</v>
      </c>
      <c r="B31" s="2" t="s">
        <v>725</v>
      </c>
      <c r="C31" s="2" t="s">
        <v>735</v>
      </c>
      <c r="D31" s="2" t="s">
        <v>673</v>
      </c>
      <c r="E31" s="2">
        <v>22383668</v>
      </c>
      <c r="F31" s="2">
        <v>0</v>
      </c>
      <c r="G31" s="2">
        <v>680000</v>
      </c>
      <c r="H31" s="2">
        <v>132481794</v>
      </c>
      <c r="S31" s="2"/>
      <c r="T31" s="2">
        <v>0</v>
      </c>
      <c r="U31" s="7">
        <v>12.23</v>
      </c>
      <c r="V31" s="7">
        <v>7.55</v>
      </c>
      <c r="W31" s="7">
        <v>0</v>
      </c>
      <c r="X31" s="7">
        <v>0</v>
      </c>
      <c r="Y31" s="7">
        <v>0</v>
      </c>
      <c r="AB31" s="7">
        <v>45.73</v>
      </c>
      <c r="AC31" s="7">
        <v>107.09</v>
      </c>
      <c r="AD31" s="7">
        <v>101.56</v>
      </c>
      <c r="AE31" s="7">
        <v>90.69</v>
      </c>
      <c r="AF31" s="7">
        <v>96.3</v>
      </c>
      <c r="AG31" s="7">
        <v>74.81</v>
      </c>
      <c r="AH31" s="7">
        <v>64.95</v>
      </c>
    </row>
    <row r="32" spans="1:35" x14ac:dyDescent="0.2">
      <c r="A32" s="5">
        <v>2020</v>
      </c>
      <c r="B32" s="2" t="s">
        <v>725</v>
      </c>
      <c r="C32" s="2" t="s">
        <v>736</v>
      </c>
      <c r="D32" s="2" t="s">
        <v>673</v>
      </c>
      <c r="E32" s="2">
        <v>27125566</v>
      </c>
      <c r="F32" s="2">
        <v>0</v>
      </c>
      <c r="G32" s="2">
        <v>0</v>
      </c>
      <c r="H32" s="2">
        <v>59817460</v>
      </c>
      <c r="S32" s="2"/>
      <c r="T32" s="2">
        <v>0</v>
      </c>
      <c r="U32" s="7">
        <v>11.75</v>
      </c>
      <c r="V32" s="7">
        <v>7.84</v>
      </c>
      <c r="W32" s="7">
        <v>0</v>
      </c>
      <c r="X32" s="7">
        <v>0</v>
      </c>
      <c r="Y32" s="7">
        <v>0</v>
      </c>
      <c r="AB32" s="7">
        <v>33.4</v>
      </c>
      <c r="AC32" s="7">
        <v>106.35</v>
      </c>
      <c r="AD32" s="7">
        <v>99.02</v>
      </c>
      <c r="AE32" s="7">
        <v>88.73</v>
      </c>
      <c r="AF32" s="7">
        <v>93.48</v>
      </c>
      <c r="AG32" s="7">
        <v>68.849999999999994</v>
      </c>
      <c r="AH32" s="7">
        <v>58.15</v>
      </c>
    </row>
    <row r="33" spans="1:34" x14ac:dyDescent="0.2">
      <c r="A33" s="5">
        <v>2020</v>
      </c>
      <c r="B33" s="2" t="s">
        <v>725</v>
      </c>
      <c r="C33" s="2" t="s">
        <v>737</v>
      </c>
      <c r="D33" s="2" t="s">
        <v>673</v>
      </c>
      <c r="E33" s="2">
        <v>18463098</v>
      </c>
      <c r="F33" s="2">
        <v>0</v>
      </c>
      <c r="G33" s="2">
        <v>0</v>
      </c>
      <c r="H33" s="2">
        <v>35680166</v>
      </c>
      <c r="S33" s="2"/>
      <c r="T33" s="2">
        <v>0</v>
      </c>
      <c r="U33" s="7">
        <v>12.06</v>
      </c>
      <c r="V33" s="7">
        <v>7.6</v>
      </c>
      <c r="W33" s="7">
        <v>0</v>
      </c>
      <c r="X33" s="7">
        <v>0</v>
      </c>
      <c r="Y33" s="7">
        <v>0</v>
      </c>
      <c r="AB33" s="7">
        <v>20.84</v>
      </c>
      <c r="AC33" s="7">
        <v>108.86</v>
      </c>
      <c r="AD33" s="7">
        <v>100.94</v>
      </c>
      <c r="AE33" s="7">
        <v>100.82</v>
      </c>
      <c r="AF33" s="7">
        <v>93.82</v>
      </c>
      <c r="AG33" s="7">
        <v>66.22</v>
      </c>
      <c r="AH33" s="7">
        <v>65.2</v>
      </c>
    </row>
    <row r="34" spans="1:34" x14ac:dyDescent="0.2">
      <c r="A34" s="5">
        <v>2020</v>
      </c>
      <c r="B34" s="2" t="s">
        <v>725</v>
      </c>
      <c r="C34" s="2" t="s">
        <v>738</v>
      </c>
      <c r="D34" s="2" t="s">
        <v>673</v>
      </c>
      <c r="E34" s="2">
        <v>13400917</v>
      </c>
      <c r="F34" s="2">
        <v>0</v>
      </c>
      <c r="G34" s="2">
        <v>0</v>
      </c>
      <c r="H34" s="2">
        <v>28778278</v>
      </c>
      <c r="S34" s="2"/>
      <c r="T34" s="2">
        <v>0</v>
      </c>
      <c r="U34" s="7">
        <v>12.05</v>
      </c>
      <c r="V34" s="7">
        <v>7.04</v>
      </c>
      <c r="W34" s="7">
        <v>0</v>
      </c>
      <c r="X34" s="7">
        <v>0</v>
      </c>
      <c r="Y34" s="7">
        <v>0</v>
      </c>
      <c r="AB34" s="7">
        <v>22.6</v>
      </c>
      <c r="AC34" s="7">
        <v>110.11</v>
      </c>
      <c r="AD34" s="7">
        <v>99.91</v>
      </c>
      <c r="AE34" s="7">
        <v>81.569999999999993</v>
      </c>
      <c r="AF34" s="7">
        <v>86.51</v>
      </c>
      <c r="AG34" s="7">
        <v>57.02</v>
      </c>
      <c r="AH34" s="7">
        <v>44.17</v>
      </c>
    </row>
    <row r="35" spans="1:34" x14ac:dyDescent="0.2">
      <c r="A35" s="5">
        <v>2020</v>
      </c>
      <c r="B35" s="2" t="s">
        <v>726</v>
      </c>
      <c r="C35" s="2" t="s">
        <v>739</v>
      </c>
      <c r="D35" s="2" t="s">
        <v>673</v>
      </c>
      <c r="E35" s="2">
        <v>19058779</v>
      </c>
      <c r="F35" s="2">
        <v>0</v>
      </c>
      <c r="G35" s="2">
        <v>1731830</v>
      </c>
      <c r="H35" s="2">
        <v>29145301</v>
      </c>
      <c r="S35" s="2"/>
      <c r="T35" s="2">
        <v>0</v>
      </c>
      <c r="U35" s="7">
        <v>11.57</v>
      </c>
      <c r="V35" s="7">
        <v>6.84</v>
      </c>
      <c r="W35" s="7">
        <v>0</v>
      </c>
      <c r="X35" s="7">
        <v>0</v>
      </c>
      <c r="Y35" s="7">
        <v>0</v>
      </c>
      <c r="AB35" s="7">
        <v>37.840000000000003</v>
      </c>
      <c r="AC35" s="7">
        <v>108.22</v>
      </c>
      <c r="AD35" s="7">
        <v>108.98</v>
      </c>
      <c r="AE35" s="7">
        <v>85.35</v>
      </c>
      <c r="AF35" s="7">
        <v>91.51</v>
      </c>
      <c r="AG35" s="7">
        <v>61.76</v>
      </c>
      <c r="AH35" s="7">
        <v>44.57</v>
      </c>
    </row>
    <row r="36" spans="1:34" x14ac:dyDescent="0.2">
      <c r="A36" s="5">
        <v>2020</v>
      </c>
      <c r="B36" s="2" t="s">
        <v>725</v>
      </c>
      <c r="C36" s="2" t="s">
        <v>727</v>
      </c>
      <c r="D36" s="2" t="s">
        <v>674</v>
      </c>
      <c r="E36" s="2">
        <v>12305690</v>
      </c>
      <c r="F36" s="2">
        <v>3991148</v>
      </c>
      <c r="G36" s="2">
        <v>0</v>
      </c>
      <c r="H36" s="2">
        <v>38348727</v>
      </c>
      <c r="S36" s="2"/>
      <c r="T36" s="7">
        <v>66.040000000000006</v>
      </c>
      <c r="U36" s="7">
        <v>0</v>
      </c>
      <c r="V36" s="7">
        <v>0</v>
      </c>
      <c r="W36" s="7">
        <v>0</v>
      </c>
      <c r="X36" s="7">
        <v>0</v>
      </c>
      <c r="Y36" s="7">
        <v>0</v>
      </c>
      <c r="AB36" s="7"/>
      <c r="AC36" s="7"/>
      <c r="AD36" s="7"/>
      <c r="AE36" s="7"/>
      <c r="AF36" s="7"/>
      <c r="AG36" s="7"/>
      <c r="AH36" s="7"/>
    </row>
    <row r="37" spans="1:34" x14ac:dyDescent="0.2">
      <c r="A37" s="5">
        <v>2020</v>
      </c>
      <c r="B37" s="2" t="s">
        <v>726</v>
      </c>
      <c r="C37" s="2" t="s">
        <v>728</v>
      </c>
      <c r="D37" s="2" t="s">
        <v>674</v>
      </c>
      <c r="E37" s="2">
        <v>44727129</v>
      </c>
      <c r="F37" s="2">
        <v>6704712</v>
      </c>
      <c r="G37" s="2">
        <v>0</v>
      </c>
      <c r="H37" s="2">
        <v>28647697</v>
      </c>
      <c r="S37" s="2"/>
      <c r="T37" s="7">
        <v>68.75</v>
      </c>
      <c r="U37" s="7">
        <v>0</v>
      </c>
      <c r="V37" s="7">
        <v>0</v>
      </c>
      <c r="W37" s="7">
        <v>0</v>
      </c>
      <c r="X37" s="7">
        <v>0</v>
      </c>
      <c r="Y37" s="7">
        <v>0</v>
      </c>
      <c r="AB37" s="7"/>
      <c r="AC37" s="7"/>
      <c r="AD37" s="7"/>
      <c r="AE37" s="7"/>
      <c r="AF37" s="7"/>
      <c r="AG37" s="7"/>
      <c r="AH37" s="7"/>
    </row>
    <row r="38" spans="1:34" x14ac:dyDescent="0.2">
      <c r="A38" s="5">
        <v>2020</v>
      </c>
      <c r="B38" s="2" t="s">
        <v>726</v>
      </c>
      <c r="C38" s="2" t="s">
        <v>729</v>
      </c>
      <c r="D38" s="2" t="s">
        <v>674</v>
      </c>
      <c r="E38" s="2">
        <v>28139932</v>
      </c>
      <c r="F38" s="2">
        <v>3583193</v>
      </c>
      <c r="G38" s="2">
        <v>0</v>
      </c>
      <c r="H38" s="2">
        <v>27777125</v>
      </c>
      <c r="S38" s="2"/>
      <c r="T38" s="7">
        <v>68.14</v>
      </c>
      <c r="U38" s="7">
        <v>0</v>
      </c>
      <c r="V38" s="7">
        <v>0</v>
      </c>
      <c r="W38" s="7">
        <v>0</v>
      </c>
      <c r="X38" s="7">
        <v>0</v>
      </c>
      <c r="Y38" s="7">
        <v>0</v>
      </c>
      <c r="AB38" s="7"/>
      <c r="AC38" s="7"/>
      <c r="AD38" s="7"/>
      <c r="AE38" s="7"/>
      <c r="AF38" s="7"/>
      <c r="AG38" s="7"/>
      <c r="AH38" s="7"/>
    </row>
    <row r="39" spans="1:34" x14ac:dyDescent="0.2">
      <c r="A39" s="5">
        <v>2020</v>
      </c>
      <c r="B39" s="2" t="s">
        <v>725</v>
      </c>
      <c r="C39" s="2" t="s">
        <v>730</v>
      </c>
      <c r="D39" s="2" t="s">
        <v>674</v>
      </c>
      <c r="E39" s="2">
        <v>49458300</v>
      </c>
      <c r="F39" s="2">
        <v>4183723</v>
      </c>
      <c r="G39" s="2">
        <v>0</v>
      </c>
      <c r="H39" s="2">
        <v>22878996</v>
      </c>
      <c r="S39" s="2"/>
      <c r="T39" s="7">
        <v>68.900000000000006</v>
      </c>
      <c r="U39" s="7">
        <v>0</v>
      </c>
      <c r="V39" s="7">
        <v>0</v>
      </c>
      <c r="W39" s="7">
        <v>0</v>
      </c>
      <c r="X39" s="7">
        <v>0</v>
      </c>
      <c r="Y39" s="7">
        <v>0</v>
      </c>
      <c r="AB39" s="7"/>
      <c r="AC39" s="7"/>
      <c r="AD39" s="7"/>
      <c r="AE39" s="7"/>
      <c r="AF39" s="7"/>
      <c r="AG39" s="7"/>
      <c r="AH39" s="7"/>
    </row>
    <row r="40" spans="1:34" x14ac:dyDescent="0.2">
      <c r="A40" s="5">
        <v>2020</v>
      </c>
      <c r="B40" s="2" t="s">
        <v>725</v>
      </c>
      <c r="C40" s="2" t="s">
        <v>731</v>
      </c>
      <c r="D40" s="2" t="s">
        <v>674</v>
      </c>
      <c r="E40" s="2">
        <v>20937199</v>
      </c>
      <c r="F40" s="2">
        <v>3158106</v>
      </c>
      <c r="G40" s="2">
        <v>0</v>
      </c>
      <c r="H40" s="2">
        <v>34539884</v>
      </c>
      <c r="S40" s="2"/>
      <c r="T40" s="7">
        <v>68.61</v>
      </c>
      <c r="U40" s="7">
        <v>0</v>
      </c>
      <c r="V40" s="7">
        <v>0</v>
      </c>
      <c r="W40" s="7">
        <v>0</v>
      </c>
      <c r="X40" s="7">
        <v>0</v>
      </c>
      <c r="Y40" s="7">
        <v>0</v>
      </c>
      <c r="AB40" s="7"/>
      <c r="AC40" s="7"/>
      <c r="AD40" s="7"/>
      <c r="AE40" s="7"/>
      <c r="AF40" s="7"/>
      <c r="AG40" s="7"/>
      <c r="AH40" s="7"/>
    </row>
    <row r="41" spans="1:34" x14ac:dyDescent="0.2">
      <c r="A41" s="5">
        <v>2020</v>
      </c>
      <c r="B41" s="2" t="s">
        <v>725</v>
      </c>
      <c r="C41" s="2" t="s">
        <v>732</v>
      </c>
      <c r="D41" s="2" t="s">
        <v>674</v>
      </c>
      <c r="E41" s="2">
        <v>8749262</v>
      </c>
      <c r="F41" s="2">
        <v>15040100</v>
      </c>
      <c r="G41" s="2">
        <v>0</v>
      </c>
      <c r="H41" s="2">
        <v>20975818</v>
      </c>
      <c r="S41" s="2"/>
      <c r="T41" s="7">
        <v>68.2</v>
      </c>
      <c r="U41" s="7">
        <v>0</v>
      </c>
      <c r="V41" s="7">
        <v>0</v>
      </c>
      <c r="W41" s="7">
        <v>0</v>
      </c>
      <c r="X41" s="7">
        <v>0</v>
      </c>
      <c r="Y41" s="7">
        <v>0</v>
      </c>
      <c r="AB41" s="7"/>
      <c r="AC41" s="7"/>
      <c r="AD41" s="7"/>
      <c r="AE41" s="7"/>
      <c r="AF41" s="7"/>
      <c r="AG41" s="7"/>
      <c r="AH41" s="7"/>
    </row>
    <row r="42" spans="1:34" x14ac:dyDescent="0.2">
      <c r="A42" s="5">
        <v>2020</v>
      </c>
      <c r="B42" s="2" t="s">
        <v>726</v>
      </c>
      <c r="C42" s="2" t="s">
        <v>131</v>
      </c>
      <c r="D42" s="2" t="s">
        <v>674</v>
      </c>
      <c r="E42" s="2">
        <v>38118498</v>
      </c>
      <c r="F42" s="2">
        <v>9181238</v>
      </c>
      <c r="G42" s="2">
        <v>0</v>
      </c>
      <c r="H42" s="2">
        <v>33339480</v>
      </c>
      <c r="S42" s="2"/>
      <c r="T42" s="7">
        <v>70.790000000000006</v>
      </c>
      <c r="U42" s="7">
        <v>0</v>
      </c>
      <c r="V42" s="7">
        <v>0</v>
      </c>
      <c r="W42" s="7">
        <v>0</v>
      </c>
      <c r="X42" s="7">
        <v>0</v>
      </c>
      <c r="Y42" s="7">
        <v>0</v>
      </c>
      <c r="AB42" s="7"/>
      <c r="AC42" s="7"/>
      <c r="AD42" s="7"/>
      <c r="AE42" s="7"/>
      <c r="AF42" s="7"/>
      <c r="AG42" s="7"/>
      <c r="AH42" s="7"/>
    </row>
    <row r="43" spans="1:34" x14ac:dyDescent="0.2">
      <c r="A43" s="5">
        <v>2020</v>
      </c>
      <c r="B43" s="2" t="s">
        <v>725</v>
      </c>
      <c r="C43" s="2" t="s">
        <v>132</v>
      </c>
      <c r="D43" s="2" t="s">
        <v>674</v>
      </c>
      <c r="E43" s="2">
        <v>18775286</v>
      </c>
      <c r="F43" s="2">
        <v>1706639</v>
      </c>
      <c r="G43" s="2">
        <v>0</v>
      </c>
      <c r="H43" s="2">
        <v>9271488</v>
      </c>
      <c r="S43" s="2"/>
      <c r="T43" s="7">
        <v>70.319999999999993</v>
      </c>
      <c r="U43" s="7">
        <v>0</v>
      </c>
      <c r="V43" s="7">
        <v>0</v>
      </c>
      <c r="W43" s="7">
        <v>0</v>
      </c>
      <c r="X43" s="7">
        <v>0</v>
      </c>
      <c r="Y43" s="7">
        <v>0</v>
      </c>
      <c r="AB43" s="7"/>
      <c r="AC43" s="7"/>
      <c r="AD43" s="7"/>
      <c r="AE43" s="7"/>
      <c r="AF43" s="7"/>
      <c r="AG43" s="7"/>
      <c r="AH43" s="7"/>
    </row>
    <row r="44" spans="1:34" x14ac:dyDescent="0.2">
      <c r="A44" s="5">
        <v>2020</v>
      </c>
      <c r="B44" s="2" t="s">
        <v>725</v>
      </c>
      <c r="C44" s="2" t="s">
        <v>133</v>
      </c>
      <c r="D44" s="2" t="s">
        <v>674</v>
      </c>
      <c r="E44" s="2">
        <v>14012161</v>
      </c>
      <c r="F44" s="2">
        <v>941974</v>
      </c>
      <c r="G44" s="2">
        <v>0</v>
      </c>
      <c r="H44" s="2">
        <v>7558728</v>
      </c>
      <c r="S44" s="2"/>
      <c r="T44" s="7">
        <v>66.709999999999994</v>
      </c>
      <c r="U44" s="7">
        <v>0</v>
      </c>
      <c r="V44" s="7">
        <v>0</v>
      </c>
      <c r="W44" s="7">
        <v>0</v>
      </c>
      <c r="X44" s="7">
        <v>0</v>
      </c>
      <c r="Y44" s="7">
        <v>0</v>
      </c>
      <c r="AB44" s="7"/>
      <c r="AC44" s="7"/>
      <c r="AD44" s="7"/>
      <c r="AE44" s="7"/>
      <c r="AF44" s="7"/>
      <c r="AG44" s="7"/>
      <c r="AH44" s="7"/>
    </row>
    <row r="45" spans="1:34" x14ac:dyDescent="0.2">
      <c r="A45" s="5">
        <v>2020</v>
      </c>
      <c r="B45" s="2" t="s">
        <v>726</v>
      </c>
      <c r="C45" s="2" t="s">
        <v>134</v>
      </c>
      <c r="D45" s="2" t="s">
        <v>674</v>
      </c>
      <c r="E45" s="2">
        <v>3664709</v>
      </c>
      <c r="F45" s="2">
        <v>32721912</v>
      </c>
      <c r="G45" s="2">
        <v>0</v>
      </c>
      <c r="H45" s="2">
        <v>9365594</v>
      </c>
      <c r="S45" s="2"/>
      <c r="T45" s="7">
        <v>69.25</v>
      </c>
      <c r="U45" s="7">
        <v>0</v>
      </c>
      <c r="V45" s="7">
        <v>0</v>
      </c>
      <c r="W45" s="7">
        <v>0</v>
      </c>
      <c r="X45" s="7">
        <v>0</v>
      </c>
      <c r="Y45" s="7">
        <v>0</v>
      </c>
      <c r="AB45" s="7"/>
      <c r="AC45" s="7"/>
      <c r="AD45" s="7"/>
      <c r="AE45" s="7"/>
      <c r="AF45" s="7"/>
      <c r="AG45" s="7"/>
      <c r="AH45" s="7"/>
    </row>
    <row r="46" spans="1:34" x14ac:dyDescent="0.2">
      <c r="A46" s="5">
        <v>2020</v>
      </c>
      <c r="B46" s="2" t="s">
        <v>726</v>
      </c>
      <c r="C46" s="2" t="s">
        <v>733</v>
      </c>
      <c r="D46" s="2" t="s">
        <v>674</v>
      </c>
      <c r="E46" s="2">
        <v>27334693</v>
      </c>
      <c r="F46" s="2">
        <v>5275267</v>
      </c>
      <c r="G46" s="2">
        <v>0</v>
      </c>
      <c r="H46" s="2">
        <v>37215178</v>
      </c>
      <c r="S46" s="2"/>
      <c r="T46" s="7">
        <v>68.97</v>
      </c>
      <c r="U46" s="7">
        <v>0</v>
      </c>
      <c r="V46" s="7">
        <v>0</v>
      </c>
      <c r="W46" s="7">
        <v>0</v>
      </c>
      <c r="X46" s="7">
        <v>0</v>
      </c>
      <c r="Y46" s="7">
        <v>0</v>
      </c>
      <c r="AB46" s="7"/>
      <c r="AC46" s="7"/>
      <c r="AD46" s="7"/>
      <c r="AE46" s="7"/>
      <c r="AF46" s="7"/>
      <c r="AG46" s="7"/>
      <c r="AH46" s="7"/>
    </row>
    <row r="47" spans="1:34" x14ac:dyDescent="0.2">
      <c r="A47" s="5">
        <v>2020</v>
      </c>
      <c r="B47" s="2" t="s">
        <v>725</v>
      </c>
      <c r="C47" s="2" t="s">
        <v>734</v>
      </c>
      <c r="D47" s="2" t="s">
        <v>674</v>
      </c>
      <c r="E47" s="2">
        <v>16533004</v>
      </c>
      <c r="F47" s="2">
        <v>5894654</v>
      </c>
      <c r="G47" s="2">
        <v>0</v>
      </c>
      <c r="H47" s="2">
        <v>29600669</v>
      </c>
      <c r="S47" s="2"/>
      <c r="T47" s="7">
        <v>65.48</v>
      </c>
      <c r="U47" s="7">
        <v>0</v>
      </c>
      <c r="V47" s="7">
        <v>0</v>
      </c>
      <c r="W47" s="7">
        <v>0</v>
      </c>
      <c r="X47" s="7">
        <v>0</v>
      </c>
      <c r="Y47" s="7">
        <v>0</v>
      </c>
      <c r="AB47" s="7"/>
      <c r="AC47" s="7"/>
      <c r="AD47" s="7"/>
      <c r="AE47" s="7"/>
      <c r="AF47" s="7"/>
      <c r="AG47" s="7"/>
      <c r="AH47" s="7"/>
    </row>
    <row r="48" spans="1:34" x14ac:dyDescent="0.2">
      <c r="A48" s="5">
        <v>2020</v>
      </c>
      <c r="B48" s="2" t="s">
        <v>725</v>
      </c>
      <c r="C48" s="2" t="s">
        <v>735</v>
      </c>
      <c r="D48" s="2" t="s">
        <v>674</v>
      </c>
      <c r="E48" s="2">
        <v>33053165</v>
      </c>
      <c r="F48" s="2">
        <v>3290566</v>
      </c>
      <c r="G48" s="2">
        <v>0</v>
      </c>
      <c r="H48" s="2">
        <v>31166256</v>
      </c>
      <c r="S48" s="2"/>
      <c r="T48" s="7">
        <v>69.099999999999994</v>
      </c>
      <c r="U48" s="7">
        <v>0</v>
      </c>
      <c r="V48" s="7">
        <v>0</v>
      </c>
      <c r="W48" s="7">
        <v>0</v>
      </c>
      <c r="X48" s="7">
        <v>0</v>
      </c>
      <c r="Y48" s="7">
        <v>0</v>
      </c>
      <c r="AB48" s="7"/>
      <c r="AC48" s="7"/>
      <c r="AD48" s="7"/>
      <c r="AE48" s="7"/>
      <c r="AF48" s="7"/>
      <c r="AG48" s="7"/>
      <c r="AH48" s="7"/>
    </row>
    <row r="49" spans="1:34" x14ac:dyDescent="0.2">
      <c r="A49" s="5">
        <v>2020</v>
      </c>
      <c r="B49" s="2" t="s">
        <v>725</v>
      </c>
      <c r="C49" s="2" t="s">
        <v>736</v>
      </c>
      <c r="D49" s="2" t="s">
        <v>674</v>
      </c>
      <c r="E49" s="2">
        <v>25215646</v>
      </c>
      <c r="F49" s="2">
        <v>808794</v>
      </c>
      <c r="G49" s="2">
        <v>0</v>
      </c>
      <c r="H49" s="2">
        <v>19471949</v>
      </c>
      <c r="S49" s="2"/>
      <c r="T49" s="7">
        <v>67.040000000000006</v>
      </c>
      <c r="U49" s="7">
        <v>0</v>
      </c>
      <c r="V49" s="7">
        <v>0</v>
      </c>
      <c r="W49" s="7">
        <v>0</v>
      </c>
      <c r="X49" s="7">
        <v>0</v>
      </c>
      <c r="Y49" s="7">
        <v>0</v>
      </c>
      <c r="AB49" s="7"/>
      <c r="AC49" s="7"/>
      <c r="AD49" s="7"/>
      <c r="AE49" s="7"/>
      <c r="AF49" s="7"/>
      <c r="AG49" s="7"/>
      <c r="AH49" s="7"/>
    </row>
    <row r="50" spans="1:34" x14ac:dyDescent="0.2">
      <c r="A50" s="5">
        <v>2020</v>
      </c>
      <c r="B50" s="2" t="s">
        <v>725</v>
      </c>
      <c r="C50" s="2" t="s">
        <v>737</v>
      </c>
      <c r="D50" s="2" t="s">
        <v>674</v>
      </c>
      <c r="E50" s="2">
        <v>42318786</v>
      </c>
      <c r="F50" s="2">
        <v>2017340</v>
      </c>
      <c r="G50" s="2">
        <v>0</v>
      </c>
      <c r="H50" s="2">
        <v>14898272</v>
      </c>
      <c r="S50" s="2"/>
      <c r="T50" s="7">
        <v>65.08</v>
      </c>
      <c r="U50" s="7">
        <v>0</v>
      </c>
      <c r="V50" s="7">
        <v>0</v>
      </c>
      <c r="W50" s="7">
        <v>0</v>
      </c>
      <c r="X50" s="7">
        <v>0</v>
      </c>
      <c r="Y50" s="7">
        <v>0</v>
      </c>
      <c r="AB50" s="7"/>
      <c r="AC50" s="7"/>
      <c r="AD50" s="7"/>
      <c r="AE50" s="7"/>
      <c r="AF50" s="7"/>
      <c r="AG50" s="7"/>
      <c r="AH50" s="7"/>
    </row>
    <row r="51" spans="1:34" x14ac:dyDescent="0.2">
      <c r="A51" s="5">
        <v>2020</v>
      </c>
      <c r="B51" s="2" t="s">
        <v>725</v>
      </c>
      <c r="C51" s="2" t="s">
        <v>738</v>
      </c>
      <c r="D51" s="2" t="s">
        <v>674</v>
      </c>
      <c r="E51" s="2">
        <v>18146856</v>
      </c>
      <c r="F51" s="2">
        <v>1595479</v>
      </c>
      <c r="G51" s="2">
        <v>0</v>
      </c>
      <c r="H51" s="2">
        <v>10355009</v>
      </c>
      <c r="S51" s="2"/>
      <c r="T51" s="7">
        <v>68.27</v>
      </c>
      <c r="U51" s="7">
        <v>0</v>
      </c>
      <c r="V51" s="7">
        <v>0</v>
      </c>
      <c r="W51" s="7">
        <v>0</v>
      </c>
      <c r="X51" s="7">
        <v>0</v>
      </c>
      <c r="Y51" s="7">
        <v>0</v>
      </c>
      <c r="AB51" s="7"/>
      <c r="AC51" s="7"/>
      <c r="AD51" s="7"/>
      <c r="AE51" s="7"/>
      <c r="AF51" s="7"/>
      <c r="AG51" s="7"/>
      <c r="AH51" s="7"/>
    </row>
    <row r="52" spans="1:34" x14ac:dyDescent="0.2">
      <c r="A52" s="5">
        <v>2020</v>
      </c>
      <c r="B52" s="2" t="s">
        <v>726</v>
      </c>
      <c r="C52" s="2" t="s">
        <v>739</v>
      </c>
      <c r="D52" s="2" t="s">
        <v>674</v>
      </c>
      <c r="E52" s="2">
        <v>30668419</v>
      </c>
      <c r="F52" s="2">
        <v>2182186</v>
      </c>
      <c r="G52" s="2">
        <v>0</v>
      </c>
      <c r="H52" s="2">
        <v>9512418</v>
      </c>
      <c r="S52" s="2"/>
      <c r="T52" s="7">
        <v>65.680000000000007</v>
      </c>
      <c r="U52" s="7">
        <v>0</v>
      </c>
      <c r="V52" s="7">
        <v>0</v>
      </c>
      <c r="W52" s="7">
        <v>0</v>
      </c>
      <c r="X52" s="7">
        <v>0</v>
      </c>
      <c r="Y52" s="7">
        <v>0</v>
      </c>
      <c r="AB52" s="7"/>
      <c r="AC52" s="7"/>
      <c r="AD52" s="7"/>
      <c r="AE52" s="7"/>
      <c r="AF52" s="7"/>
      <c r="AG52" s="7"/>
      <c r="AH52" s="7"/>
    </row>
    <row r="53" spans="1:34" x14ac:dyDescent="0.2">
      <c r="A53" s="5">
        <v>2020</v>
      </c>
      <c r="B53" s="2" t="s">
        <v>725</v>
      </c>
      <c r="C53" s="2" t="s">
        <v>727</v>
      </c>
      <c r="D53" s="2" t="s">
        <v>675</v>
      </c>
      <c r="F53" s="2">
        <v>0</v>
      </c>
      <c r="G53" s="2">
        <v>0</v>
      </c>
      <c r="H53" s="2">
        <v>0</v>
      </c>
      <c r="S53" s="2"/>
      <c r="T53" s="2">
        <v>0</v>
      </c>
      <c r="U53" s="7">
        <v>0</v>
      </c>
      <c r="V53" s="7">
        <v>0</v>
      </c>
      <c r="W53" s="7">
        <v>0</v>
      </c>
      <c r="X53" s="7">
        <v>0</v>
      </c>
      <c r="Y53" s="7">
        <v>0</v>
      </c>
      <c r="AB53" s="7"/>
      <c r="AC53" s="7"/>
      <c r="AD53" s="7"/>
      <c r="AE53" s="7"/>
      <c r="AF53" s="7"/>
      <c r="AG53" s="7"/>
      <c r="AH53" s="7"/>
    </row>
    <row r="54" spans="1:34" x14ac:dyDescent="0.2">
      <c r="A54" s="5">
        <v>2020</v>
      </c>
      <c r="B54" s="2" t="s">
        <v>726</v>
      </c>
      <c r="C54" s="2" t="s">
        <v>728</v>
      </c>
      <c r="D54" s="2" t="s">
        <v>675</v>
      </c>
      <c r="F54" s="2">
        <v>0</v>
      </c>
      <c r="G54" s="2">
        <v>0</v>
      </c>
      <c r="H54" s="2">
        <v>0</v>
      </c>
      <c r="S54" s="2"/>
      <c r="T54" s="2">
        <v>0</v>
      </c>
      <c r="U54" s="7">
        <v>0</v>
      </c>
      <c r="V54" s="7">
        <v>0</v>
      </c>
      <c r="W54" s="7">
        <v>0</v>
      </c>
      <c r="X54" s="7">
        <v>0</v>
      </c>
      <c r="Y54" s="7">
        <v>0</v>
      </c>
      <c r="AB54" s="7"/>
      <c r="AC54" s="7"/>
      <c r="AD54" s="7"/>
      <c r="AE54" s="7"/>
      <c r="AF54" s="7"/>
      <c r="AG54" s="7"/>
      <c r="AH54" s="7"/>
    </row>
    <row r="55" spans="1:34" x14ac:dyDescent="0.2">
      <c r="A55" s="5">
        <v>2020</v>
      </c>
      <c r="B55" s="2" t="s">
        <v>726</v>
      </c>
      <c r="C55" s="2" t="s">
        <v>729</v>
      </c>
      <c r="D55" s="2" t="s">
        <v>675</v>
      </c>
      <c r="F55" s="2">
        <v>0</v>
      </c>
      <c r="G55" s="2">
        <v>0</v>
      </c>
      <c r="H55" s="2">
        <v>0</v>
      </c>
      <c r="S55" s="2"/>
      <c r="T55" s="2">
        <v>0</v>
      </c>
      <c r="U55" s="7">
        <v>0</v>
      </c>
      <c r="V55" s="7">
        <v>0</v>
      </c>
      <c r="W55" s="7">
        <v>0</v>
      </c>
      <c r="X55" s="7">
        <v>0</v>
      </c>
      <c r="Y55" s="7">
        <v>0</v>
      </c>
      <c r="AB55" s="7"/>
      <c r="AC55" s="7"/>
      <c r="AD55" s="7"/>
      <c r="AE55" s="7"/>
      <c r="AF55" s="7"/>
      <c r="AG55" s="7"/>
      <c r="AH55" s="7"/>
    </row>
    <row r="56" spans="1:34" x14ac:dyDescent="0.2">
      <c r="A56" s="5">
        <v>2020</v>
      </c>
      <c r="B56" s="2" t="s">
        <v>725</v>
      </c>
      <c r="C56" s="2" t="s">
        <v>730</v>
      </c>
      <c r="D56" s="2" t="s">
        <v>675</v>
      </c>
      <c r="F56" s="2">
        <v>0</v>
      </c>
      <c r="G56" s="2">
        <v>0</v>
      </c>
      <c r="H56" s="2">
        <v>0</v>
      </c>
      <c r="S56" s="2"/>
      <c r="T56" s="2">
        <v>0</v>
      </c>
      <c r="U56" s="7">
        <v>0</v>
      </c>
      <c r="V56" s="7">
        <v>0</v>
      </c>
      <c r="W56" s="7">
        <v>0</v>
      </c>
      <c r="X56" s="7">
        <v>0</v>
      </c>
      <c r="Y56" s="7">
        <v>0</v>
      </c>
      <c r="AB56" s="7"/>
      <c r="AC56" s="7"/>
      <c r="AD56" s="7"/>
      <c r="AE56" s="7"/>
      <c r="AF56" s="7"/>
      <c r="AG56" s="7"/>
      <c r="AH56" s="7"/>
    </row>
    <row r="57" spans="1:34" x14ac:dyDescent="0.2">
      <c r="A57" s="5">
        <v>2020</v>
      </c>
      <c r="B57" s="2" t="s">
        <v>725</v>
      </c>
      <c r="C57" s="2" t="s">
        <v>731</v>
      </c>
      <c r="D57" s="2" t="s">
        <v>675</v>
      </c>
      <c r="F57" s="2">
        <v>0</v>
      </c>
      <c r="G57" s="2">
        <v>0</v>
      </c>
      <c r="H57" s="2">
        <v>0</v>
      </c>
      <c r="S57" s="2"/>
      <c r="T57" s="2">
        <v>0</v>
      </c>
      <c r="U57" s="7">
        <v>0</v>
      </c>
      <c r="V57" s="7">
        <v>0</v>
      </c>
      <c r="W57" s="7">
        <v>0</v>
      </c>
      <c r="X57" s="7">
        <v>0</v>
      </c>
      <c r="Y57" s="7">
        <v>0</v>
      </c>
      <c r="AB57" s="7"/>
      <c r="AC57" s="7"/>
      <c r="AD57" s="7"/>
      <c r="AE57" s="7"/>
      <c r="AF57" s="7"/>
      <c r="AG57" s="7"/>
      <c r="AH57" s="7"/>
    </row>
    <row r="58" spans="1:34" x14ac:dyDescent="0.2">
      <c r="A58" s="5">
        <v>2020</v>
      </c>
      <c r="B58" s="2" t="s">
        <v>725</v>
      </c>
      <c r="C58" s="2" t="s">
        <v>732</v>
      </c>
      <c r="D58" s="2" t="s">
        <v>675</v>
      </c>
      <c r="F58" s="2">
        <v>0</v>
      </c>
      <c r="G58" s="2">
        <v>0</v>
      </c>
      <c r="H58" s="2">
        <v>0</v>
      </c>
      <c r="S58" s="2"/>
      <c r="T58" s="2">
        <v>0</v>
      </c>
      <c r="U58" s="7">
        <v>0</v>
      </c>
      <c r="V58" s="7">
        <v>0</v>
      </c>
      <c r="W58" s="7">
        <v>0</v>
      </c>
      <c r="X58" s="7">
        <v>0</v>
      </c>
      <c r="Y58" s="7">
        <v>0</v>
      </c>
      <c r="AB58" s="7"/>
      <c r="AC58" s="7"/>
      <c r="AD58" s="7"/>
      <c r="AE58" s="7"/>
      <c r="AF58" s="7"/>
      <c r="AG58" s="7"/>
      <c r="AH58" s="7"/>
    </row>
    <row r="59" spans="1:34" x14ac:dyDescent="0.2">
      <c r="A59" s="5">
        <v>2020</v>
      </c>
      <c r="B59" s="2" t="s">
        <v>726</v>
      </c>
      <c r="C59" s="2" t="s">
        <v>131</v>
      </c>
      <c r="D59" s="2" t="s">
        <v>675</v>
      </c>
      <c r="F59" s="2">
        <v>0</v>
      </c>
      <c r="G59" s="2">
        <v>0</v>
      </c>
      <c r="H59" s="2">
        <v>0</v>
      </c>
      <c r="S59" s="2"/>
      <c r="T59" s="2">
        <v>0</v>
      </c>
      <c r="U59" s="7">
        <v>0</v>
      </c>
      <c r="V59" s="7">
        <v>0</v>
      </c>
      <c r="W59" s="7">
        <v>0</v>
      </c>
      <c r="X59" s="7">
        <v>0</v>
      </c>
      <c r="Y59" s="7">
        <v>0</v>
      </c>
      <c r="AB59" s="7"/>
      <c r="AC59" s="7"/>
      <c r="AD59" s="7"/>
      <c r="AE59" s="7"/>
      <c r="AF59" s="7"/>
      <c r="AG59" s="7"/>
      <c r="AH59" s="7"/>
    </row>
    <row r="60" spans="1:34" x14ac:dyDescent="0.2">
      <c r="A60" s="5">
        <v>2020</v>
      </c>
      <c r="B60" s="2" t="s">
        <v>725</v>
      </c>
      <c r="C60" s="2" t="s">
        <v>132</v>
      </c>
      <c r="D60" s="2" t="s">
        <v>675</v>
      </c>
      <c r="E60" s="2">
        <v>98626</v>
      </c>
      <c r="F60" s="2">
        <v>0</v>
      </c>
      <c r="G60" s="2">
        <v>0</v>
      </c>
      <c r="H60" s="2">
        <v>0</v>
      </c>
      <c r="S60" s="2"/>
      <c r="T60" s="2">
        <v>0</v>
      </c>
      <c r="U60" s="7">
        <v>0</v>
      </c>
      <c r="V60" s="7">
        <v>0</v>
      </c>
      <c r="W60" s="7">
        <v>0</v>
      </c>
      <c r="X60" s="7">
        <v>0</v>
      </c>
      <c r="Y60" s="7">
        <v>0</v>
      </c>
      <c r="AB60" s="7"/>
      <c r="AC60" s="7"/>
      <c r="AD60" s="7"/>
      <c r="AE60" s="7"/>
      <c r="AF60" s="7"/>
      <c r="AG60" s="7"/>
      <c r="AH60" s="7"/>
    </row>
    <row r="61" spans="1:34" x14ac:dyDescent="0.2">
      <c r="A61" s="5">
        <v>2020</v>
      </c>
      <c r="B61" s="2" t="s">
        <v>725</v>
      </c>
      <c r="C61" s="2" t="s">
        <v>133</v>
      </c>
      <c r="D61" s="2" t="s">
        <v>675</v>
      </c>
      <c r="F61" s="2">
        <v>0</v>
      </c>
      <c r="G61" s="2">
        <v>0</v>
      </c>
      <c r="H61" s="2">
        <v>0</v>
      </c>
      <c r="S61" s="2"/>
      <c r="T61" s="2">
        <v>0</v>
      </c>
      <c r="U61" s="7">
        <v>0</v>
      </c>
      <c r="V61" s="7">
        <v>0</v>
      </c>
      <c r="W61" s="7">
        <v>0</v>
      </c>
      <c r="X61" s="7">
        <v>0</v>
      </c>
      <c r="Y61" s="7">
        <v>0</v>
      </c>
      <c r="AB61" s="7"/>
      <c r="AC61" s="7"/>
      <c r="AD61" s="7"/>
      <c r="AE61" s="7"/>
      <c r="AF61" s="7"/>
      <c r="AG61" s="7"/>
      <c r="AH61" s="7"/>
    </row>
    <row r="62" spans="1:34" x14ac:dyDescent="0.2">
      <c r="A62" s="5">
        <v>2020</v>
      </c>
      <c r="B62" s="2" t="s">
        <v>726</v>
      </c>
      <c r="C62" s="2" t="s">
        <v>134</v>
      </c>
      <c r="D62" s="2" t="s">
        <v>675</v>
      </c>
      <c r="E62" s="2">
        <v>98626</v>
      </c>
      <c r="F62" s="2">
        <v>0</v>
      </c>
      <c r="G62" s="2">
        <v>0</v>
      </c>
      <c r="H62" s="2">
        <v>0</v>
      </c>
      <c r="S62" s="2"/>
      <c r="T62" s="2">
        <v>0</v>
      </c>
      <c r="U62" s="7">
        <v>0</v>
      </c>
      <c r="V62" s="7">
        <v>0</v>
      </c>
      <c r="W62" s="7">
        <v>0</v>
      </c>
      <c r="X62" s="7">
        <v>0</v>
      </c>
      <c r="Y62" s="7">
        <v>0</v>
      </c>
      <c r="AB62" s="7"/>
      <c r="AC62" s="7"/>
      <c r="AD62" s="7"/>
      <c r="AE62" s="7"/>
      <c r="AF62" s="7"/>
      <c r="AG62" s="7"/>
      <c r="AH62" s="7"/>
    </row>
    <row r="63" spans="1:34" x14ac:dyDescent="0.2">
      <c r="A63" s="5">
        <v>2020</v>
      </c>
      <c r="B63" s="2" t="s">
        <v>726</v>
      </c>
      <c r="C63" s="2" t="s">
        <v>733</v>
      </c>
      <c r="D63" s="2" t="s">
        <v>675</v>
      </c>
      <c r="F63" s="2">
        <v>0</v>
      </c>
      <c r="G63" s="2">
        <v>0</v>
      </c>
      <c r="H63" s="2">
        <v>0</v>
      </c>
      <c r="S63" s="2"/>
      <c r="T63" s="2">
        <v>0</v>
      </c>
      <c r="U63" s="7">
        <v>0</v>
      </c>
      <c r="V63" s="7">
        <v>0</v>
      </c>
      <c r="W63" s="7">
        <v>0</v>
      </c>
      <c r="X63" s="7">
        <v>0</v>
      </c>
      <c r="Y63" s="7">
        <v>0</v>
      </c>
      <c r="AB63" s="7"/>
      <c r="AC63" s="7"/>
      <c r="AD63" s="7"/>
      <c r="AE63" s="7"/>
      <c r="AF63" s="7"/>
      <c r="AG63" s="7"/>
      <c r="AH63" s="7"/>
    </row>
    <row r="64" spans="1:34" x14ac:dyDescent="0.2">
      <c r="A64" s="5">
        <v>2020</v>
      </c>
      <c r="B64" s="2" t="s">
        <v>725</v>
      </c>
      <c r="C64" s="2" t="s">
        <v>734</v>
      </c>
      <c r="D64" s="2" t="s">
        <v>675</v>
      </c>
      <c r="F64" s="2">
        <v>0</v>
      </c>
      <c r="G64" s="2">
        <v>0</v>
      </c>
      <c r="H64" s="2">
        <v>0</v>
      </c>
      <c r="S64" s="2"/>
      <c r="T64" s="2">
        <v>0</v>
      </c>
      <c r="U64" s="7">
        <v>0</v>
      </c>
      <c r="V64" s="7">
        <v>0</v>
      </c>
      <c r="W64" s="7">
        <v>0</v>
      </c>
      <c r="X64" s="7">
        <v>0</v>
      </c>
      <c r="Y64" s="7">
        <v>0</v>
      </c>
      <c r="AB64" s="7"/>
      <c r="AC64" s="7"/>
      <c r="AD64" s="7"/>
      <c r="AE64" s="7"/>
      <c r="AF64" s="7"/>
      <c r="AG64" s="7"/>
      <c r="AH64" s="7"/>
    </row>
    <row r="65" spans="1:34" x14ac:dyDescent="0.2">
      <c r="A65" s="5">
        <v>2020</v>
      </c>
      <c r="B65" s="2" t="s">
        <v>725</v>
      </c>
      <c r="C65" s="2" t="s">
        <v>735</v>
      </c>
      <c r="D65" s="2" t="s">
        <v>675</v>
      </c>
      <c r="F65" s="2">
        <v>0</v>
      </c>
      <c r="G65" s="2">
        <v>0</v>
      </c>
      <c r="H65" s="2">
        <v>0</v>
      </c>
      <c r="S65" s="2"/>
      <c r="T65" s="2">
        <v>0</v>
      </c>
      <c r="U65" s="7">
        <v>0</v>
      </c>
      <c r="V65" s="7">
        <v>0</v>
      </c>
      <c r="W65" s="7">
        <v>0</v>
      </c>
      <c r="X65" s="7">
        <v>0</v>
      </c>
      <c r="Y65" s="7">
        <v>0</v>
      </c>
      <c r="AB65" s="7"/>
      <c r="AC65" s="7"/>
      <c r="AD65" s="7"/>
      <c r="AE65" s="7"/>
      <c r="AF65" s="7"/>
      <c r="AG65" s="7"/>
      <c r="AH65" s="7"/>
    </row>
    <row r="66" spans="1:34" x14ac:dyDescent="0.2">
      <c r="A66" s="5">
        <v>2020</v>
      </c>
      <c r="B66" s="2" t="s">
        <v>725</v>
      </c>
      <c r="C66" s="2" t="s">
        <v>736</v>
      </c>
      <c r="D66" s="2" t="s">
        <v>675</v>
      </c>
      <c r="F66" s="2">
        <v>0</v>
      </c>
      <c r="G66" s="2">
        <v>0</v>
      </c>
      <c r="H66" s="2">
        <v>0</v>
      </c>
      <c r="S66" s="2"/>
      <c r="T66" s="2">
        <v>0</v>
      </c>
      <c r="U66" s="7">
        <v>0</v>
      </c>
      <c r="V66" s="7">
        <v>0</v>
      </c>
      <c r="W66" s="7">
        <v>0</v>
      </c>
      <c r="X66" s="7">
        <v>0</v>
      </c>
      <c r="Y66" s="7">
        <v>0</v>
      </c>
      <c r="AB66" s="7"/>
      <c r="AC66" s="7"/>
      <c r="AD66" s="7"/>
      <c r="AE66" s="7"/>
      <c r="AF66" s="7"/>
      <c r="AG66" s="7"/>
      <c r="AH66" s="7"/>
    </row>
    <row r="67" spans="1:34" x14ac:dyDescent="0.2">
      <c r="A67" s="5">
        <v>2020</v>
      </c>
      <c r="B67" s="2" t="s">
        <v>725</v>
      </c>
      <c r="C67" s="2" t="s">
        <v>737</v>
      </c>
      <c r="D67" s="2" t="s">
        <v>675</v>
      </c>
      <c r="F67" s="2">
        <v>0</v>
      </c>
      <c r="G67" s="2">
        <v>0</v>
      </c>
      <c r="H67" s="2">
        <v>0</v>
      </c>
      <c r="S67" s="2"/>
      <c r="T67" s="2">
        <v>0</v>
      </c>
      <c r="U67" s="7">
        <v>0</v>
      </c>
      <c r="V67" s="7">
        <v>0</v>
      </c>
      <c r="W67" s="7">
        <v>0</v>
      </c>
      <c r="X67" s="7">
        <v>0</v>
      </c>
      <c r="Y67" s="7">
        <v>0</v>
      </c>
      <c r="AB67" s="7"/>
      <c r="AC67" s="7"/>
      <c r="AD67" s="7"/>
      <c r="AE67" s="7"/>
      <c r="AF67" s="7"/>
      <c r="AG67" s="7"/>
      <c r="AH67" s="7"/>
    </row>
    <row r="68" spans="1:34" x14ac:dyDescent="0.2">
      <c r="A68" s="5">
        <v>2020</v>
      </c>
      <c r="B68" s="2" t="s">
        <v>725</v>
      </c>
      <c r="C68" s="2" t="s">
        <v>738</v>
      </c>
      <c r="D68" s="2" t="s">
        <v>675</v>
      </c>
      <c r="F68" s="2">
        <v>0</v>
      </c>
      <c r="G68" s="2">
        <v>0</v>
      </c>
      <c r="H68" s="2">
        <v>0</v>
      </c>
      <c r="S68" s="2"/>
      <c r="T68" s="2">
        <v>0</v>
      </c>
      <c r="U68" s="7">
        <v>0</v>
      </c>
      <c r="V68" s="7">
        <v>0</v>
      </c>
      <c r="W68" s="7">
        <v>0</v>
      </c>
      <c r="X68" s="7">
        <v>0</v>
      </c>
      <c r="Y68" s="7">
        <v>0</v>
      </c>
      <c r="AB68" s="7"/>
      <c r="AC68" s="7"/>
      <c r="AD68" s="7"/>
      <c r="AE68" s="7"/>
      <c r="AF68" s="7"/>
      <c r="AG68" s="7"/>
      <c r="AH68" s="7"/>
    </row>
    <row r="69" spans="1:34" x14ac:dyDescent="0.2">
      <c r="A69" s="5">
        <v>2020</v>
      </c>
      <c r="B69" s="2" t="s">
        <v>726</v>
      </c>
      <c r="C69" s="2" t="s">
        <v>739</v>
      </c>
      <c r="D69" s="2" t="s">
        <v>675</v>
      </c>
      <c r="F69" s="2">
        <v>0</v>
      </c>
      <c r="G69" s="2">
        <v>0</v>
      </c>
      <c r="H69" s="2">
        <v>0</v>
      </c>
      <c r="S69" s="2"/>
      <c r="T69" s="2">
        <v>0</v>
      </c>
      <c r="U69" s="7">
        <v>0</v>
      </c>
      <c r="V69" s="7">
        <v>0</v>
      </c>
      <c r="W69" s="7">
        <v>0</v>
      </c>
      <c r="X69" s="7">
        <v>0</v>
      </c>
      <c r="Y69" s="7">
        <v>0</v>
      </c>
      <c r="AB69" s="7"/>
      <c r="AC69" s="7"/>
      <c r="AD69" s="7"/>
      <c r="AE69" s="7"/>
      <c r="AF69" s="7"/>
      <c r="AG69" s="7"/>
      <c r="AH69" s="7"/>
    </row>
    <row r="70" spans="1:34" x14ac:dyDescent="0.2">
      <c r="A70" s="5">
        <v>2020</v>
      </c>
      <c r="B70" s="2" t="s">
        <v>725</v>
      </c>
      <c r="C70" s="2" t="s">
        <v>727</v>
      </c>
      <c r="D70" s="2" t="s">
        <v>676</v>
      </c>
      <c r="F70" s="2" t="s">
        <v>762</v>
      </c>
      <c r="G70" s="2">
        <v>0</v>
      </c>
      <c r="H70" s="2">
        <v>0</v>
      </c>
      <c r="I70" s="2" t="s">
        <v>740</v>
      </c>
      <c r="S70" s="2"/>
      <c r="T70" s="2">
        <v>0</v>
      </c>
      <c r="U70" s="7">
        <v>0</v>
      </c>
      <c r="V70" s="7">
        <v>0</v>
      </c>
      <c r="W70" s="7">
        <v>0</v>
      </c>
      <c r="X70" s="7">
        <v>0</v>
      </c>
      <c r="Y70" s="7">
        <v>0</v>
      </c>
      <c r="AB70" s="7"/>
      <c r="AC70" s="7"/>
      <c r="AD70" s="7"/>
      <c r="AE70" s="7"/>
      <c r="AF70" s="7"/>
      <c r="AG70" s="7"/>
      <c r="AH70" s="7"/>
    </row>
    <row r="71" spans="1:34" x14ac:dyDescent="0.2">
      <c r="A71" s="5">
        <v>2020</v>
      </c>
      <c r="B71" s="2" t="s">
        <v>726</v>
      </c>
      <c r="C71" s="2" t="s">
        <v>728</v>
      </c>
      <c r="D71" s="2" t="s">
        <v>676</v>
      </c>
      <c r="F71" s="2" t="s">
        <v>762</v>
      </c>
      <c r="G71" s="2">
        <v>0</v>
      </c>
      <c r="H71" s="2">
        <v>0</v>
      </c>
      <c r="S71" s="2"/>
      <c r="T71" s="2">
        <v>0</v>
      </c>
      <c r="U71" s="7">
        <v>0</v>
      </c>
      <c r="V71" s="7">
        <v>0</v>
      </c>
      <c r="W71" s="7">
        <v>0</v>
      </c>
      <c r="X71" s="7">
        <v>0</v>
      </c>
      <c r="Y71" s="7">
        <v>0</v>
      </c>
      <c r="AB71" s="7"/>
      <c r="AC71" s="7"/>
      <c r="AD71" s="7"/>
      <c r="AE71" s="7"/>
      <c r="AF71" s="7"/>
      <c r="AG71" s="7"/>
      <c r="AH71" s="7"/>
    </row>
    <row r="72" spans="1:34" x14ac:dyDescent="0.2">
      <c r="A72" s="5">
        <v>2020</v>
      </c>
      <c r="B72" s="2" t="s">
        <v>726</v>
      </c>
      <c r="C72" s="2" t="s">
        <v>729</v>
      </c>
      <c r="D72" s="2" t="s">
        <v>676</v>
      </c>
      <c r="E72" s="2">
        <v>33278200</v>
      </c>
      <c r="F72" s="2" t="s">
        <v>762</v>
      </c>
      <c r="G72" s="2">
        <v>23552395</v>
      </c>
      <c r="H72" s="2">
        <v>0</v>
      </c>
      <c r="S72" s="2"/>
      <c r="T72" s="2">
        <v>0</v>
      </c>
      <c r="U72" s="7">
        <v>0</v>
      </c>
      <c r="V72" s="7">
        <v>0</v>
      </c>
      <c r="W72" s="7">
        <v>0</v>
      </c>
      <c r="X72" s="7">
        <v>0</v>
      </c>
      <c r="Y72" s="7">
        <v>0</v>
      </c>
      <c r="AB72" s="7"/>
      <c r="AC72" s="7"/>
      <c r="AD72" s="7"/>
      <c r="AE72" s="7"/>
      <c r="AF72" s="7"/>
      <c r="AG72" s="7"/>
      <c r="AH72" s="7"/>
    </row>
    <row r="73" spans="1:34" x14ac:dyDescent="0.2">
      <c r="A73" s="5">
        <v>2020</v>
      </c>
      <c r="B73" s="2" t="s">
        <v>725</v>
      </c>
      <c r="C73" s="2" t="s">
        <v>730</v>
      </c>
      <c r="D73" s="2" t="s">
        <v>676</v>
      </c>
      <c r="F73" s="2" t="s">
        <v>762</v>
      </c>
      <c r="G73" s="2">
        <v>0</v>
      </c>
      <c r="H73" s="2">
        <v>0</v>
      </c>
      <c r="S73" s="2"/>
      <c r="T73" s="2">
        <v>0</v>
      </c>
      <c r="U73" s="7">
        <v>0</v>
      </c>
      <c r="V73" s="7">
        <v>0</v>
      </c>
      <c r="W73" s="7">
        <v>0</v>
      </c>
      <c r="X73" s="7">
        <v>0</v>
      </c>
      <c r="Y73" s="7">
        <v>0</v>
      </c>
      <c r="AB73" s="7"/>
      <c r="AC73" s="7"/>
      <c r="AD73" s="7"/>
      <c r="AE73" s="7"/>
      <c r="AF73" s="7"/>
      <c r="AG73" s="7"/>
      <c r="AH73" s="7"/>
    </row>
    <row r="74" spans="1:34" x14ac:dyDescent="0.2">
      <c r="A74" s="5">
        <v>2020</v>
      </c>
      <c r="B74" s="2" t="s">
        <v>725</v>
      </c>
      <c r="C74" s="2" t="s">
        <v>731</v>
      </c>
      <c r="D74" s="2" t="s">
        <v>676</v>
      </c>
      <c r="F74" s="2" t="s">
        <v>762</v>
      </c>
      <c r="G74" s="2">
        <v>0</v>
      </c>
      <c r="H74" s="2">
        <v>0</v>
      </c>
      <c r="S74" s="2"/>
      <c r="T74" s="2">
        <v>0</v>
      </c>
      <c r="U74" s="7">
        <v>0</v>
      </c>
      <c r="V74" s="7">
        <v>0</v>
      </c>
      <c r="W74" s="7">
        <v>0</v>
      </c>
      <c r="X74" s="7">
        <v>0</v>
      </c>
      <c r="Y74" s="7">
        <v>0</v>
      </c>
      <c r="AB74" s="7"/>
      <c r="AC74" s="7"/>
      <c r="AD74" s="7"/>
      <c r="AE74" s="7"/>
      <c r="AF74" s="7"/>
      <c r="AG74" s="7"/>
      <c r="AH74" s="7"/>
    </row>
    <row r="75" spans="1:34" x14ac:dyDescent="0.2">
      <c r="A75" s="5">
        <v>2020</v>
      </c>
      <c r="B75" s="2" t="s">
        <v>725</v>
      </c>
      <c r="C75" s="2" t="s">
        <v>732</v>
      </c>
      <c r="D75" s="2" t="s">
        <v>676</v>
      </c>
      <c r="F75" s="2" t="s">
        <v>762</v>
      </c>
      <c r="G75" s="2">
        <v>0</v>
      </c>
      <c r="H75" s="2">
        <v>0</v>
      </c>
      <c r="S75" s="2"/>
      <c r="T75" s="2">
        <v>0</v>
      </c>
      <c r="U75" s="7">
        <v>0</v>
      </c>
      <c r="V75" s="7">
        <v>0</v>
      </c>
      <c r="W75" s="7">
        <v>0</v>
      </c>
      <c r="X75" s="7">
        <v>0</v>
      </c>
      <c r="Y75" s="7">
        <v>0</v>
      </c>
      <c r="AB75" s="7"/>
      <c r="AC75" s="7"/>
      <c r="AD75" s="7"/>
      <c r="AE75" s="7"/>
      <c r="AF75" s="7"/>
      <c r="AG75" s="7"/>
      <c r="AH75" s="7"/>
    </row>
    <row r="76" spans="1:34" x14ac:dyDescent="0.2">
      <c r="A76" s="5">
        <v>2020</v>
      </c>
      <c r="B76" s="2" t="s">
        <v>726</v>
      </c>
      <c r="C76" s="2" t="s">
        <v>131</v>
      </c>
      <c r="D76" s="2" t="s">
        <v>676</v>
      </c>
      <c r="E76" s="2">
        <v>14517239</v>
      </c>
      <c r="F76" s="2" t="s">
        <v>762</v>
      </c>
      <c r="G76" s="2">
        <v>0</v>
      </c>
      <c r="H76" s="2">
        <v>0</v>
      </c>
      <c r="S76" s="2"/>
      <c r="T76" s="2">
        <v>0</v>
      </c>
      <c r="U76" s="7">
        <v>0</v>
      </c>
      <c r="V76" s="7">
        <v>0</v>
      </c>
      <c r="W76" s="7">
        <v>0</v>
      </c>
      <c r="X76" s="7">
        <v>0</v>
      </c>
      <c r="Y76" s="7">
        <v>0</v>
      </c>
      <c r="AB76" s="7"/>
      <c r="AC76" s="7"/>
      <c r="AD76" s="7"/>
      <c r="AE76" s="7"/>
      <c r="AF76" s="7"/>
      <c r="AG76" s="7"/>
      <c r="AH76" s="7"/>
    </row>
    <row r="77" spans="1:34" x14ac:dyDescent="0.2">
      <c r="A77" s="5">
        <v>2020</v>
      </c>
      <c r="B77" s="2" t="s">
        <v>725</v>
      </c>
      <c r="C77" s="2" t="s">
        <v>132</v>
      </c>
      <c r="D77" s="2" t="s">
        <v>676</v>
      </c>
      <c r="E77" s="2">
        <v>13392265</v>
      </c>
      <c r="F77" s="2" t="s">
        <v>762</v>
      </c>
      <c r="G77" s="2">
        <v>0</v>
      </c>
      <c r="H77" s="2">
        <v>0</v>
      </c>
      <c r="S77" s="2"/>
      <c r="T77" s="2">
        <v>0</v>
      </c>
      <c r="U77" s="7">
        <v>0</v>
      </c>
      <c r="V77" s="7">
        <v>0</v>
      </c>
      <c r="W77" s="7">
        <v>0</v>
      </c>
      <c r="X77" s="7">
        <v>0</v>
      </c>
      <c r="Y77" s="7">
        <v>0</v>
      </c>
      <c r="AB77" s="7"/>
      <c r="AC77" s="7"/>
      <c r="AD77" s="7"/>
      <c r="AE77" s="7"/>
      <c r="AF77" s="7"/>
      <c r="AG77" s="7"/>
      <c r="AH77" s="7"/>
    </row>
    <row r="78" spans="1:34" x14ac:dyDescent="0.2">
      <c r="A78" s="5">
        <v>2020</v>
      </c>
      <c r="B78" s="2" t="s">
        <v>725</v>
      </c>
      <c r="C78" s="2" t="s">
        <v>133</v>
      </c>
      <c r="D78" s="2" t="s">
        <v>676</v>
      </c>
      <c r="E78" s="2">
        <v>19722098</v>
      </c>
      <c r="F78" s="2" t="s">
        <v>762</v>
      </c>
      <c r="G78" s="2">
        <v>0</v>
      </c>
      <c r="H78" s="2">
        <v>0</v>
      </c>
      <c r="S78" s="2"/>
      <c r="T78" s="2">
        <v>0</v>
      </c>
      <c r="U78" s="7">
        <v>0</v>
      </c>
      <c r="V78" s="7">
        <v>0</v>
      </c>
      <c r="W78" s="7">
        <v>0</v>
      </c>
      <c r="X78" s="7">
        <v>0</v>
      </c>
      <c r="Y78" s="7">
        <v>0</v>
      </c>
      <c r="AB78" s="7"/>
      <c r="AC78" s="7"/>
      <c r="AD78" s="7"/>
      <c r="AE78" s="7"/>
      <c r="AF78" s="7"/>
      <c r="AG78" s="7"/>
      <c r="AH78" s="7"/>
    </row>
    <row r="79" spans="1:34" x14ac:dyDescent="0.2">
      <c r="A79" s="5">
        <v>2020</v>
      </c>
      <c r="B79" s="2" t="s">
        <v>726</v>
      </c>
      <c r="C79" s="2" t="s">
        <v>134</v>
      </c>
      <c r="D79" s="2" t="s">
        <v>676</v>
      </c>
      <c r="F79" s="2" t="s">
        <v>762</v>
      </c>
      <c r="G79" s="2">
        <v>0</v>
      </c>
      <c r="H79" s="2">
        <v>0</v>
      </c>
      <c r="S79" s="2"/>
      <c r="T79" s="2">
        <v>0</v>
      </c>
      <c r="U79" s="7">
        <v>0</v>
      </c>
      <c r="V79" s="7">
        <v>0</v>
      </c>
      <c r="W79" s="7">
        <v>0</v>
      </c>
      <c r="X79" s="7">
        <v>0</v>
      </c>
      <c r="Y79" s="7">
        <v>0</v>
      </c>
      <c r="AB79" s="7"/>
      <c r="AC79" s="7"/>
      <c r="AD79" s="7"/>
      <c r="AE79" s="7"/>
      <c r="AF79" s="7"/>
      <c r="AG79" s="7"/>
      <c r="AH79" s="7"/>
    </row>
    <row r="80" spans="1:34" x14ac:dyDescent="0.2">
      <c r="A80" s="5">
        <v>2020</v>
      </c>
      <c r="B80" s="2" t="s">
        <v>726</v>
      </c>
      <c r="C80" s="2" t="s">
        <v>733</v>
      </c>
      <c r="D80" s="2" t="s">
        <v>676</v>
      </c>
      <c r="E80" s="2">
        <v>20946670</v>
      </c>
      <c r="F80" s="2">
        <v>15378217</v>
      </c>
      <c r="G80" s="2">
        <v>10680806</v>
      </c>
      <c r="H80" s="2">
        <v>0</v>
      </c>
      <c r="S80" s="2"/>
      <c r="T80" s="2">
        <v>0</v>
      </c>
      <c r="U80" s="7">
        <v>0</v>
      </c>
      <c r="V80" s="7">
        <v>0</v>
      </c>
      <c r="W80" s="7">
        <v>0</v>
      </c>
      <c r="X80" s="7">
        <v>0</v>
      </c>
      <c r="Y80" s="7">
        <v>0</v>
      </c>
      <c r="AB80" s="7"/>
      <c r="AC80" s="7"/>
      <c r="AD80" s="7"/>
      <c r="AE80" s="7"/>
      <c r="AF80" s="7"/>
      <c r="AG80" s="7"/>
      <c r="AH80" s="7"/>
    </row>
    <row r="81" spans="1:34" x14ac:dyDescent="0.2">
      <c r="A81" s="5">
        <v>2020</v>
      </c>
      <c r="B81" s="2" t="s">
        <v>725</v>
      </c>
      <c r="C81" s="2" t="s">
        <v>734</v>
      </c>
      <c r="D81" s="2" t="s">
        <v>676</v>
      </c>
      <c r="F81" s="2" t="s">
        <v>762</v>
      </c>
      <c r="G81" s="2">
        <v>6838793</v>
      </c>
      <c r="H81" s="2">
        <v>0</v>
      </c>
      <c r="S81" s="2"/>
      <c r="T81" s="2">
        <v>0</v>
      </c>
      <c r="U81" s="7">
        <v>0</v>
      </c>
      <c r="V81" s="7">
        <v>0</v>
      </c>
      <c r="W81" s="7">
        <v>0</v>
      </c>
      <c r="X81" s="7">
        <v>0</v>
      </c>
      <c r="Y81" s="7">
        <v>0</v>
      </c>
      <c r="AB81" s="7"/>
      <c r="AC81" s="7"/>
      <c r="AD81" s="7"/>
      <c r="AE81" s="7"/>
      <c r="AF81" s="7"/>
      <c r="AG81" s="7"/>
      <c r="AH81" s="7"/>
    </row>
    <row r="82" spans="1:34" x14ac:dyDescent="0.2">
      <c r="A82" s="5">
        <v>2020</v>
      </c>
      <c r="B82" s="2" t="s">
        <v>725</v>
      </c>
      <c r="C82" s="2" t="s">
        <v>735</v>
      </c>
      <c r="D82" s="2" t="s">
        <v>676</v>
      </c>
      <c r="F82" s="2" t="s">
        <v>762</v>
      </c>
      <c r="G82" s="2">
        <v>4553973</v>
      </c>
      <c r="H82" s="2">
        <v>0</v>
      </c>
      <c r="S82" s="2"/>
      <c r="T82" s="2">
        <v>0</v>
      </c>
      <c r="U82" s="7">
        <v>0</v>
      </c>
      <c r="V82" s="7">
        <v>0</v>
      </c>
      <c r="W82" s="7">
        <v>0</v>
      </c>
      <c r="X82" s="7">
        <v>0</v>
      </c>
      <c r="Y82" s="7">
        <v>0</v>
      </c>
      <c r="AB82" s="7"/>
      <c r="AC82" s="7"/>
      <c r="AD82" s="7"/>
      <c r="AE82" s="7"/>
      <c r="AF82" s="7"/>
      <c r="AG82" s="7"/>
      <c r="AH82" s="7"/>
    </row>
    <row r="83" spans="1:34" x14ac:dyDescent="0.2">
      <c r="A83" s="5">
        <v>2020</v>
      </c>
      <c r="B83" s="2" t="s">
        <v>725</v>
      </c>
      <c r="C83" s="2" t="s">
        <v>736</v>
      </c>
      <c r="D83" s="2" t="s">
        <v>676</v>
      </c>
      <c r="F83" s="2" t="s">
        <v>762</v>
      </c>
      <c r="G83" s="2">
        <v>0</v>
      </c>
      <c r="H83" s="2">
        <v>0</v>
      </c>
      <c r="S83" s="2"/>
      <c r="T83" s="2">
        <v>0</v>
      </c>
      <c r="U83" s="7">
        <v>0</v>
      </c>
      <c r="V83" s="7">
        <v>0</v>
      </c>
      <c r="W83" s="7">
        <v>0</v>
      </c>
      <c r="X83" s="7">
        <v>0</v>
      </c>
      <c r="Y83" s="7">
        <v>0</v>
      </c>
      <c r="AB83" s="7"/>
      <c r="AC83" s="7"/>
      <c r="AD83" s="7"/>
      <c r="AE83" s="7"/>
      <c r="AF83" s="7"/>
      <c r="AG83" s="7"/>
      <c r="AH83" s="7"/>
    </row>
    <row r="84" spans="1:34" x14ac:dyDescent="0.2">
      <c r="A84" s="5">
        <v>2020</v>
      </c>
      <c r="B84" s="2" t="s">
        <v>725</v>
      </c>
      <c r="C84" s="2" t="s">
        <v>737</v>
      </c>
      <c r="D84" s="2" t="s">
        <v>676</v>
      </c>
      <c r="F84" s="2" t="s">
        <v>762</v>
      </c>
      <c r="G84" s="2">
        <v>0</v>
      </c>
      <c r="H84" s="2">
        <v>0</v>
      </c>
      <c r="S84" s="2"/>
      <c r="T84" s="2">
        <v>0</v>
      </c>
      <c r="U84" s="7">
        <v>0</v>
      </c>
      <c r="V84" s="7">
        <v>0</v>
      </c>
      <c r="W84" s="7">
        <v>0</v>
      </c>
      <c r="X84" s="7">
        <v>0</v>
      </c>
      <c r="Y84" s="7">
        <v>0</v>
      </c>
      <c r="AB84" s="7"/>
      <c r="AC84" s="7"/>
      <c r="AD84" s="7"/>
      <c r="AE84" s="7"/>
      <c r="AF84" s="7"/>
      <c r="AG84" s="7"/>
      <c r="AH84" s="7"/>
    </row>
    <row r="85" spans="1:34" x14ac:dyDescent="0.2">
      <c r="A85" s="5">
        <v>2020</v>
      </c>
      <c r="B85" s="2" t="s">
        <v>725</v>
      </c>
      <c r="C85" s="2" t="s">
        <v>738</v>
      </c>
      <c r="D85" s="2" t="s">
        <v>676</v>
      </c>
      <c r="F85" s="2" t="s">
        <v>762</v>
      </c>
      <c r="G85" s="2">
        <v>0</v>
      </c>
      <c r="H85" s="2">
        <v>0</v>
      </c>
      <c r="S85" s="2"/>
      <c r="T85" s="2">
        <v>0</v>
      </c>
      <c r="U85" s="7">
        <v>0</v>
      </c>
      <c r="V85" s="7">
        <v>0</v>
      </c>
      <c r="W85" s="7">
        <v>0</v>
      </c>
      <c r="X85" s="7">
        <v>0</v>
      </c>
      <c r="Y85" s="7">
        <v>0</v>
      </c>
      <c r="AB85" s="7"/>
      <c r="AC85" s="7"/>
      <c r="AD85" s="7"/>
      <c r="AE85" s="7"/>
      <c r="AF85" s="7"/>
      <c r="AG85" s="7"/>
      <c r="AH85" s="7"/>
    </row>
    <row r="86" spans="1:34" x14ac:dyDescent="0.2">
      <c r="A86" s="5">
        <v>2020</v>
      </c>
      <c r="B86" s="2" t="s">
        <v>726</v>
      </c>
      <c r="C86" s="2" t="s">
        <v>739</v>
      </c>
      <c r="D86" s="2" t="s">
        <v>676</v>
      </c>
      <c r="F86" s="2" t="s">
        <v>762</v>
      </c>
      <c r="G86" s="2">
        <v>13231932</v>
      </c>
      <c r="H86" s="2">
        <v>0</v>
      </c>
      <c r="S86" s="2"/>
      <c r="T86" s="2">
        <v>0</v>
      </c>
      <c r="U86" s="7">
        <v>0</v>
      </c>
      <c r="V86" s="7">
        <v>0</v>
      </c>
      <c r="W86" s="7">
        <v>0</v>
      </c>
      <c r="X86" s="7">
        <v>0</v>
      </c>
      <c r="Y86" s="7">
        <v>0</v>
      </c>
      <c r="AB86" s="7"/>
      <c r="AC86" s="7"/>
      <c r="AD86" s="7"/>
      <c r="AE86" s="7"/>
      <c r="AF86" s="7"/>
      <c r="AG86" s="7"/>
      <c r="AH86" s="7"/>
    </row>
    <row r="87" spans="1:34" x14ac:dyDescent="0.2">
      <c r="A87" s="5">
        <v>2020</v>
      </c>
      <c r="B87" s="2" t="s">
        <v>725</v>
      </c>
      <c r="C87" s="2" t="s">
        <v>727</v>
      </c>
      <c r="D87" s="2" t="s">
        <v>677</v>
      </c>
      <c r="F87" s="2">
        <v>5099354</v>
      </c>
      <c r="G87" s="2">
        <v>0</v>
      </c>
      <c r="H87" s="2">
        <v>0</v>
      </c>
      <c r="S87" s="2"/>
      <c r="T87" s="2">
        <v>0</v>
      </c>
      <c r="U87" s="7">
        <v>0</v>
      </c>
      <c r="V87" s="7">
        <v>0</v>
      </c>
      <c r="W87" s="7">
        <v>0</v>
      </c>
      <c r="X87" s="7">
        <v>0</v>
      </c>
      <c r="Y87" s="7">
        <v>0</v>
      </c>
      <c r="AB87" s="7"/>
      <c r="AC87" s="7"/>
      <c r="AD87" s="7"/>
      <c r="AE87" s="7"/>
      <c r="AF87" s="7"/>
      <c r="AG87" s="7"/>
      <c r="AH87" s="7"/>
    </row>
    <row r="88" spans="1:34" x14ac:dyDescent="0.2">
      <c r="A88" s="5">
        <v>2020</v>
      </c>
      <c r="B88" s="2" t="s">
        <v>726</v>
      </c>
      <c r="C88" s="2" t="s">
        <v>728</v>
      </c>
      <c r="D88" s="2" t="s">
        <v>677</v>
      </c>
      <c r="E88" s="2">
        <v>0</v>
      </c>
      <c r="F88" s="2">
        <v>7013792</v>
      </c>
      <c r="G88" s="2">
        <v>0</v>
      </c>
      <c r="H88" s="2">
        <v>0</v>
      </c>
      <c r="S88" s="2"/>
      <c r="T88" s="2">
        <v>0</v>
      </c>
      <c r="U88" s="7">
        <v>0</v>
      </c>
      <c r="V88" s="7">
        <v>0</v>
      </c>
      <c r="W88" s="7">
        <v>0</v>
      </c>
      <c r="X88" s="7">
        <v>0</v>
      </c>
      <c r="Y88" s="7">
        <v>0</v>
      </c>
      <c r="AB88" s="7"/>
      <c r="AC88" s="7"/>
      <c r="AD88" s="7"/>
      <c r="AE88" s="7"/>
      <c r="AF88" s="7"/>
      <c r="AG88" s="7"/>
      <c r="AH88" s="7"/>
    </row>
    <row r="89" spans="1:34" x14ac:dyDescent="0.2">
      <c r="A89" s="5">
        <v>2020</v>
      </c>
      <c r="B89" s="2" t="s">
        <v>726</v>
      </c>
      <c r="C89" s="2" t="s">
        <v>729</v>
      </c>
      <c r="D89" s="2" t="s">
        <v>677</v>
      </c>
      <c r="E89" s="2">
        <v>0</v>
      </c>
      <c r="F89" s="2">
        <v>9240870</v>
      </c>
      <c r="G89" s="2">
        <v>0</v>
      </c>
      <c r="H89" s="2">
        <v>0</v>
      </c>
      <c r="S89" s="2"/>
      <c r="T89" s="2">
        <v>0</v>
      </c>
      <c r="U89" s="7">
        <v>0</v>
      </c>
      <c r="V89" s="7">
        <v>0</v>
      </c>
      <c r="W89" s="7">
        <v>0</v>
      </c>
      <c r="X89" s="7">
        <v>0</v>
      </c>
      <c r="Y89" s="7">
        <v>0</v>
      </c>
      <c r="AB89" s="7"/>
      <c r="AC89" s="7"/>
      <c r="AD89" s="7"/>
      <c r="AE89" s="7"/>
      <c r="AF89" s="7"/>
      <c r="AG89" s="7"/>
      <c r="AH89" s="7"/>
    </row>
    <row r="90" spans="1:34" x14ac:dyDescent="0.2">
      <c r="A90" s="5">
        <v>2020</v>
      </c>
      <c r="B90" s="2" t="s">
        <v>725</v>
      </c>
      <c r="C90" s="2" t="s">
        <v>730</v>
      </c>
      <c r="D90" s="2" t="s">
        <v>677</v>
      </c>
      <c r="E90" s="2">
        <v>0</v>
      </c>
      <c r="F90" s="2">
        <v>5030342</v>
      </c>
      <c r="G90" s="2">
        <v>0</v>
      </c>
      <c r="H90" s="2">
        <v>0</v>
      </c>
      <c r="S90" s="2"/>
      <c r="T90" s="2">
        <v>0</v>
      </c>
      <c r="U90" s="7">
        <v>0</v>
      </c>
      <c r="V90" s="7">
        <v>0</v>
      </c>
      <c r="W90" s="7">
        <v>0</v>
      </c>
      <c r="X90" s="7">
        <v>0</v>
      </c>
      <c r="Y90" s="7">
        <v>0</v>
      </c>
      <c r="AB90" s="7"/>
      <c r="AC90" s="7"/>
      <c r="AD90" s="7"/>
      <c r="AE90" s="7"/>
      <c r="AF90" s="7"/>
      <c r="AG90" s="7"/>
      <c r="AH90" s="7"/>
    </row>
    <row r="91" spans="1:34" x14ac:dyDescent="0.2">
      <c r="A91" s="5">
        <v>2020</v>
      </c>
      <c r="B91" s="2" t="s">
        <v>725</v>
      </c>
      <c r="C91" s="2" t="s">
        <v>731</v>
      </c>
      <c r="D91" s="2" t="s">
        <v>677</v>
      </c>
      <c r="E91" s="2">
        <v>0</v>
      </c>
      <c r="F91" s="2">
        <v>960000</v>
      </c>
      <c r="G91" s="2">
        <v>0</v>
      </c>
      <c r="H91" s="2">
        <v>0</v>
      </c>
      <c r="S91" s="2"/>
      <c r="T91" s="2">
        <v>0</v>
      </c>
      <c r="U91" s="7">
        <v>0</v>
      </c>
      <c r="V91" s="7">
        <v>0</v>
      </c>
      <c r="W91" s="7">
        <v>0</v>
      </c>
      <c r="X91" s="7">
        <v>0</v>
      </c>
      <c r="Y91" s="7">
        <v>0</v>
      </c>
      <c r="AB91" s="7"/>
      <c r="AC91" s="7"/>
      <c r="AD91" s="7"/>
      <c r="AE91" s="7"/>
      <c r="AF91" s="7"/>
      <c r="AG91" s="7"/>
      <c r="AH91" s="7"/>
    </row>
    <row r="92" spans="1:34" x14ac:dyDescent="0.2">
      <c r="A92" s="5">
        <v>2020</v>
      </c>
      <c r="B92" s="2" t="s">
        <v>725</v>
      </c>
      <c r="C92" s="2" t="s">
        <v>732</v>
      </c>
      <c r="D92" s="2" t="s">
        <v>677</v>
      </c>
      <c r="E92" s="2">
        <v>0</v>
      </c>
      <c r="F92" s="2">
        <v>5220827</v>
      </c>
      <c r="G92" s="2">
        <v>0</v>
      </c>
      <c r="H92" s="2">
        <v>0</v>
      </c>
      <c r="S92" s="2"/>
      <c r="T92" s="2">
        <v>0</v>
      </c>
      <c r="U92" s="7">
        <v>0</v>
      </c>
      <c r="V92" s="7">
        <v>0</v>
      </c>
      <c r="W92" s="7">
        <v>0</v>
      </c>
      <c r="X92" s="7">
        <v>0</v>
      </c>
      <c r="Y92" s="7">
        <v>0</v>
      </c>
      <c r="AB92" s="7"/>
      <c r="AC92" s="7"/>
      <c r="AD92" s="7"/>
      <c r="AE92" s="7"/>
      <c r="AF92" s="7"/>
      <c r="AG92" s="7"/>
      <c r="AH92" s="7"/>
    </row>
    <row r="93" spans="1:34" x14ac:dyDescent="0.2">
      <c r="A93" s="5">
        <v>2020</v>
      </c>
      <c r="B93" s="2" t="s">
        <v>726</v>
      </c>
      <c r="C93" s="2" t="s">
        <v>131</v>
      </c>
      <c r="D93" s="2" t="s">
        <v>677</v>
      </c>
      <c r="E93" s="2">
        <v>0</v>
      </c>
      <c r="F93" s="2" t="s">
        <v>762</v>
      </c>
      <c r="G93" s="2">
        <v>0</v>
      </c>
      <c r="H93" s="2">
        <v>0</v>
      </c>
      <c r="S93" s="2"/>
      <c r="T93" s="2">
        <v>0</v>
      </c>
      <c r="U93" s="7">
        <v>0</v>
      </c>
      <c r="V93" s="7">
        <v>0</v>
      </c>
      <c r="W93" s="7">
        <v>0</v>
      </c>
      <c r="X93" s="7">
        <v>0</v>
      </c>
      <c r="Y93" s="7">
        <v>0</v>
      </c>
      <c r="AB93" s="7"/>
      <c r="AC93" s="7"/>
      <c r="AD93" s="7"/>
      <c r="AE93" s="7"/>
      <c r="AF93" s="7"/>
      <c r="AG93" s="7"/>
      <c r="AH93" s="7"/>
    </row>
    <row r="94" spans="1:34" x14ac:dyDescent="0.2">
      <c r="A94" s="5">
        <v>2020</v>
      </c>
      <c r="B94" s="2" t="s">
        <v>725</v>
      </c>
      <c r="C94" s="2" t="s">
        <v>132</v>
      </c>
      <c r="D94" s="2" t="s">
        <v>677</v>
      </c>
      <c r="E94" s="2">
        <v>0</v>
      </c>
      <c r="F94" s="2" t="s">
        <v>762</v>
      </c>
      <c r="G94" s="2">
        <v>0</v>
      </c>
      <c r="H94" s="2">
        <v>0</v>
      </c>
      <c r="S94" s="2"/>
      <c r="T94" s="2">
        <v>0</v>
      </c>
      <c r="U94" s="7">
        <v>0</v>
      </c>
      <c r="V94" s="7">
        <v>0</v>
      </c>
      <c r="W94" s="7">
        <v>0</v>
      </c>
      <c r="X94" s="7">
        <v>0</v>
      </c>
      <c r="Y94" s="7">
        <v>0</v>
      </c>
      <c r="AB94" s="7"/>
      <c r="AC94" s="7"/>
      <c r="AD94" s="7"/>
      <c r="AE94" s="7"/>
      <c r="AF94" s="7"/>
      <c r="AG94" s="7"/>
      <c r="AH94" s="7"/>
    </row>
    <row r="95" spans="1:34" x14ac:dyDescent="0.2">
      <c r="A95" s="5">
        <v>2020</v>
      </c>
      <c r="B95" s="2" t="s">
        <v>725</v>
      </c>
      <c r="C95" s="2" t="s">
        <v>133</v>
      </c>
      <c r="D95" s="2" t="s">
        <v>677</v>
      </c>
      <c r="E95" s="2">
        <v>0</v>
      </c>
      <c r="F95" s="2">
        <v>2808000</v>
      </c>
      <c r="G95" s="2">
        <v>0</v>
      </c>
      <c r="H95" s="2">
        <v>0</v>
      </c>
      <c r="S95" s="2"/>
      <c r="T95" s="2">
        <v>0</v>
      </c>
      <c r="U95" s="7">
        <v>0</v>
      </c>
      <c r="V95" s="7">
        <v>0</v>
      </c>
      <c r="W95" s="7">
        <v>0</v>
      </c>
      <c r="X95" s="7">
        <v>0</v>
      </c>
      <c r="Y95" s="7">
        <v>0</v>
      </c>
      <c r="AB95" s="7"/>
      <c r="AC95" s="7"/>
      <c r="AD95" s="7"/>
      <c r="AE95" s="7"/>
      <c r="AF95" s="7"/>
      <c r="AG95" s="7"/>
      <c r="AH95" s="7"/>
    </row>
    <row r="96" spans="1:34" x14ac:dyDescent="0.2">
      <c r="A96" s="5">
        <v>2020</v>
      </c>
      <c r="B96" s="2" t="s">
        <v>726</v>
      </c>
      <c r="C96" s="2" t="s">
        <v>134</v>
      </c>
      <c r="D96" s="2" t="s">
        <v>677</v>
      </c>
      <c r="E96" s="2">
        <v>0</v>
      </c>
      <c r="F96" s="2">
        <v>1354038</v>
      </c>
      <c r="G96" s="2">
        <v>0</v>
      </c>
      <c r="H96" s="2">
        <v>0</v>
      </c>
      <c r="S96" s="2"/>
      <c r="T96" s="2">
        <v>0</v>
      </c>
      <c r="U96" s="7">
        <v>0</v>
      </c>
      <c r="V96" s="7">
        <v>0</v>
      </c>
      <c r="W96" s="7">
        <v>0</v>
      </c>
      <c r="X96" s="7">
        <v>0</v>
      </c>
      <c r="Y96" s="7">
        <v>0</v>
      </c>
      <c r="AB96" s="7"/>
      <c r="AC96" s="7"/>
      <c r="AD96" s="7"/>
      <c r="AE96" s="7"/>
      <c r="AF96" s="7"/>
      <c r="AG96" s="7"/>
      <c r="AH96" s="7"/>
    </row>
    <row r="97" spans="1:34" x14ac:dyDescent="0.2">
      <c r="A97" s="5">
        <v>2020</v>
      </c>
      <c r="B97" s="2" t="s">
        <v>726</v>
      </c>
      <c r="C97" s="2" t="s">
        <v>733</v>
      </c>
      <c r="D97" s="2" t="s">
        <v>677</v>
      </c>
      <c r="E97" s="2">
        <v>0</v>
      </c>
      <c r="F97" s="2">
        <v>767196</v>
      </c>
      <c r="G97" s="2">
        <v>0</v>
      </c>
      <c r="H97" s="2">
        <v>0</v>
      </c>
      <c r="S97" s="2"/>
      <c r="T97" s="2">
        <v>0</v>
      </c>
      <c r="U97" s="7">
        <v>0</v>
      </c>
      <c r="V97" s="7">
        <v>0</v>
      </c>
      <c r="W97" s="7">
        <v>0</v>
      </c>
      <c r="X97" s="7">
        <v>0</v>
      </c>
      <c r="Y97" s="7">
        <v>0</v>
      </c>
      <c r="AB97" s="7"/>
      <c r="AC97" s="7"/>
      <c r="AD97" s="7"/>
      <c r="AE97" s="7"/>
      <c r="AF97" s="7"/>
      <c r="AG97" s="7"/>
      <c r="AH97" s="7"/>
    </row>
    <row r="98" spans="1:34" x14ac:dyDescent="0.2">
      <c r="A98" s="5">
        <v>2020</v>
      </c>
      <c r="B98" s="2" t="s">
        <v>725</v>
      </c>
      <c r="C98" s="2" t="s">
        <v>734</v>
      </c>
      <c r="D98" s="2" t="s">
        <v>677</v>
      </c>
      <c r="E98" s="2">
        <v>0</v>
      </c>
      <c r="F98" s="2">
        <v>7782031</v>
      </c>
      <c r="G98" s="2">
        <v>0</v>
      </c>
      <c r="H98" s="2">
        <v>0</v>
      </c>
      <c r="S98" s="2"/>
      <c r="T98" s="2">
        <v>0</v>
      </c>
      <c r="U98" s="7">
        <v>0</v>
      </c>
      <c r="V98" s="7">
        <v>0</v>
      </c>
      <c r="W98" s="7">
        <v>0</v>
      </c>
      <c r="X98" s="7">
        <v>0</v>
      </c>
      <c r="Y98" s="7">
        <v>0</v>
      </c>
      <c r="AB98" s="7"/>
      <c r="AC98" s="7"/>
      <c r="AD98" s="7"/>
      <c r="AE98" s="7"/>
      <c r="AF98" s="7"/>
      <c r="AG98" s="7"/>
      <c r="AH98" s="7"/>
    </row>
    <row r="99" spans="1:34" x14ac:dyDescent="0.2">
      <c r="A99" s="5">
        <v>2020</v>
      </c>
      <c r="B99" s="2" t="s">
        <v>725</v>
      </c>
      <c r="C99" s="2" t="s">
        <v>735</v>
      </c>
      <c r="D99" s="2" t="s">
        <v>677</v>
      </c>
      <c r="E99" s="2">
        <v>0</v>
      </c>
      <c r="F99" s="2">
        <v>4841204</v>
      </c>
      <c r="G99" s="2">
        <v>0</v>
      </c>
      <c r="H99" s="2">
        <v>0</v>
      </c>
      <c r="S99" s="2"/>
      <c r="T99" s="2">
        <v>0</v>
      </c>
      <c r="U99" s="7">
        <v>0</v>
      </c>
      <c r="V99" s="7">
        <v>0</v>
      </c>
      <c r="W99" s="7">
        <v>0</v>
      </c>
      <c r="X99" s="7">
        <v>0</v>
      </c>
      <c r="Y99" s="7">
        <v>0</v>
      </c>
      <c r="AB99" s="7"/>
      <c r="AC99" s="7"/>
      <c r="AD99" s="7"/>
      <c r="AE99" s="7"/>
      <c r="AF99" s="7"/>
      <c r="AG99" s="7"/>
      <c r="AH99" s="7"/>
    </row>
    <row r="100" spans="1:34" x14ac:dyDescent="0.2">
      <c r="A100" s="5">
        <v>2020</v>
      </c>
      <c r="B100" s="2" t="s">
        <v>725</v>
      </c>
      <c r="C100" s="2" t="s">
        <v>736</v>
      </c>
      <c r="D100" s="2" t="s">
        <v>677</v>
      </c>
      <c r="E100" s="2">
        <v>0</v>
      </c>
      <c r="F100" s="2">
        <v>3588290</v>
      </c>
      <c r="G100" s="2">
        <v>0</v>
      </c>
      <c r="H100" s="2">
        <v>0</v>
      </c>
      <c r="S100" s="2"/>
      <c r="T100" s="2">
        <v>0</v>
      </c>
      <c r="U100" s="7">
        <v>0</v>
      </c>
      <c r="V100" s="7">
        <v>0</v>
      </c>
      <c r="W100" s="7">
        <v>0</v>
      </c>
      <c r="X100" s="7">
        <v>0</v>
      </c>
      <c r="Y100" s="7">
        <v>0</v>
      </c>
      <c r="AB100" s="7"/>
      <c r="AC100" s="7"/>
      <c r="AD100" s="7"/>
      <c r="AE100" s="7"/>
      <c r="AF100" s="7"/>
      <c r="AG100" s="7"/>
      <c r="AH100" s="7"/>
    </row>
    <row r="101" spans="1:34" x14ac:dyDescent="0.2">
      <c r="A101" s="5">
        <v>2020</v>
      </c>
      <c r="B101" s="2" t="s">
        <v>725</v>
      </c>
      <c r="C101" s="2" t="s">
        <v>737</v>
      </c>
      <c r="D101" s="2" t="s">
        <v>677</v>
      </c>
      <c r="E101" s="2">
        <v>0</v>
      </c>
      <c r="F101" s="2">
        <v>8533000</v>
      </c>
      <c r="G101" s="2">
        <v>0</v>
      </c>
      <c r="H101" s="2">
        <v>0</v>
      </c>
      <c r="S101" s="2"/>
      <c r="T101" s="2">
        <v>0</v>
      </c>
      <c r="U101" s="7">
        <v>0</v>
      </c>
      <c r="V101" s="7">
        <v>0</v>
      </c>
      <c r="W101" s="7">
        <v>0</v>
      </c>
      <c r="X101" s="7">
        <v>0</v>
      </c>
      <c r="Y101" s="7">
        <v>0</v>
      </c>
      <c r="AB101" s="7"/>
      <c r="AC101" s="7"/>
      <c r="AD101" s="7"/>
      <c r="AE101" s="7"/>
      <c r="AF101" s="7"/>
      <c r="AG101" s="7"/>
      <c r="AH101" s="7"/>
    </row>
    <row r="102" spans="1:34" x14ac:dyDescent="0.2">
      <c r="A102" s="5">
        <v>2020</v>
      </c>
      <c r="B102" s="2" t="s">
        <v>725</v>
      </c>
      <c r="C102" s="2" t="s">
        <v>738</v>
      </c>
      <c r="D102" s="2" t="s">
        <v>677</v>
      </c>
      <c r="E102" s="2">
        <v>0</v>
      </c>
      <c r="F102" s="2">
        <v>585077</v>
      </c>
      <c r="G102" s="2">
        <v>0</v>
      </c>
      <c r="H102" s="2">
        <v>0</v>
      </c>
      <c r="S102" s="2"/>
      <c r="T102" s="2">
        <v>0</v>
      </c>
      <c r="U102" s="7">
        <v>0</v>
      </c>
      <c r="V102" s="7">
        <v>0</v>
      </c>
      <c r="W102" s="7">
        <v>0</v>
      </c>
      <c r="X102" s="7">
        <v>0</v>
      </c>
      <c r="Y102" s="7">
        <v>0</v>
      </c>
      <c r="AB102" s="7"/>
      <c r="AC102" s="7"/>
      <c r="AD102" s="7"/>
      <c r="AE102" s="7"/>
      <c r="AF102" s="7"/>
      <c r="AG102" s="7"/>
      <c r="AH102" s="7"/>
    </row>
    <row r="103" spans="1:34" x14ac:dyDescent="0.2">
      <c r="A103" s="5">
        <v>2020</v>
      </c>
      <c r="B103" s="2" t="s">
        <v>726</v>
      </c>
      <c r="C103" s="2" t="s">
        <v>739</v>
      </c>
      <c r="D103" s="2" t="s">
        <v>677</v>
      </c>
      <c r="E103" s="2">
        <v>0</v>
      </c>
      <c r="F103" s="2">
        <v>783380</v>
      </c>
      <c r="G103" s="2">
        <v>0</v>
      </c>
      <c r="H103" s="2">
        <v>0</v>
      </c>
      <c r="S103" s="2"/>
      <c r="T103" s="2">
        <v>0</v>
      </c>
      <c r="U103" s="7">
        <v>0</v>
      </c>
      <c r="V103" s="7">
        <v>0</v>
      </c>
      <c r="W103" s="7">
        <v>0</v>
      </c>
      <c r="X103" s="7">
        <v>0</v>
      </c>
      <c r="Y103" s="7">
        <v>0</v>
      </c>
      <c r="AB103" s="7"/>
      <c r="AC103" s="7"/>
      <c r="AD103" s="7"/>
      <c r="AE103" s="7"/>
      <c r="AF103" s="7"/>
      <c r="AG103" s="7"/>
      <c r="AH103" s="7"/>
    </row>
    <row r="104" spans="1:34" x14ac:dyDescent="0.2">
      <c r="A104" s="5">
        <v>2020</v>
      </c>
      <c r="B104" s="2" t="s">
        <v>725</v>
      </c>
      <c r="C104" s="2" t="s">
        <v>727</v>
      </c>
      <c r="D104" s="2" t="s">
        <v>678</v>
      </c>
      <c r="E104" s="2">
        <v>0</v>
      </c>
      <c r="F104" s="2" t="s">
        <v>762</v>
      </c>
      <c r="G104" s="2">
        <v>0</v>
      </c>
      <c r="H104" s="2">
        <v>0</v>
      </c>
      <c r="S104" s="2"/>
      <c r="T104" s="2">
        <v>0</v>
      </c>
      <c r="U104" s="7">
        <v>0</v>
      </c>
      <c r="V104" s="7">
        <v>0</v>
      </c>
      <c r="W104" s="7">
        <v>9730</v>
      </c>
      <c r="X104" s="7">
        <v>4.18</v>
      </c>
      <c r="Y104" s="7">
        <v>71.790000000000006</v>
      </c>
      <c r="AB104" s="7"/>
      <c r="AC104" s="7"/>
      <c r="AD104" s="7"/>
      <c r="AE104" s="7"/>
      <c r="AF104" s="7"/>
      <c r="AG104" s="7"/>
      <c r="AH104" s="7"/>
    </row>
    <row r="105" spans="1:34" x14ac:dyDescent="0.2">
      <c r="A105" s="5">
        <v>2020</v>
      </c>
      <c r="B105" s="2" t="s">
        <v>726</v>
      </c>
      <c r="C105" s="2" t="s">
        <v>728</v>
      </c>
      <c r="D105" s="2" t="s">
        <v>678</v>
      </c>
      <c r="E105" s="2">
        <v>0</v>
      </c>
      <c r="F105" s="2" t="s">
        <v>762</v>
      </c>
      <c r="G105" s="2">
        <v>0</v>
      </c>
      <c r="H105" s="2">
        <v>0</v>
      </c>
      <c r="S105" s="2"/>
      <c r="T105" s="2">
        <v>0</v>
      </c>
      <c r="U105" s="7">
        <v>0</v>
      </c>
      <c r="V105" s="7">
        <v>0</v>
      </c>
      <c r="W105" s="7">
        <v>10088</v>
      </c>
      <c r="X105" s="7">
        <v>4.79</v>
      </c>
      <c r="Y105" s="7">
        <v>70.61</v>
      </c>
      <c r="AB105" s="7"/>
      <c r="AC105" s="7"/>
      <c r="AD105" s="7"/>
      <c r="AE105" s="7"/>
      <c r="AF105" s="7"/>
      <c r="AG105" s="7"/>
      <c r="AH105" s="7"/>
    </row>
    <row r="106" spans="1:34" x14ac:dyDescent="0.2">
      <c r="A106" s="5">
        <v>2020</v>
      </c>
      <c r="B106" s="2" t="s">
        <v>726</v>
      </c>
      <c r="C106" s="2" t="s">
        <v>729</v>
      </c>
      <c r="D106" s="2" t="s">
        <v>678</v>
      </c>
      <c r="E106" s="2">
        <v>0</v>
      </c>
      <c r="F106" s="2" t="s">
        <v>762</v>
      </c>
      <c r="G106" s="2">
        <v>0</v>
      </c>
      <c r="H106" s="2">
        <v>0</v>
      </c>
      <c r="S106" s="2"/>
      <c r="T106" s="2">
        <v>0</v>
      </c>
      <c r="U106" s="7">
        <v>0</v>
      </c>
      <c r="V106" s="7">
        <v>0</v>
      </c>
      <c r="W106" s="7">
        <v>9520</v>
      </c>
      <c r="X106" s="7">
        <v>3.29</v>
      </c>
      <c r="Y106" s="7">
        <v>71.8</v>
      </c>
      <c r="AB106" s="7"/>
      <c r="AC106" s="7"/>
      <c r="AD106" s="7"/>
      <c r="AE106" s="7"/>
      <c r="AF106" s="7"/>
      <c r="AG106" s="7"/>
      <c r="AH106" s="7"/>
    </row>
    <row r="107" spans="1:34" x14ac:dyDescent="0.2">
      <c r="A107" s="5">
        <v>2020</v>
      </c>
      <c r="B107" s="2" t="s">
        <v>725</v>
      </c>
      <c r="C107" s="2" t="s">
        <v>730</v>
      </c>
      <c r="D107" s="2" t="s">
        <v>678</v>
      </c>
      <c r="E107" s="2">
        <v>0</v>
      </c>
      <c r="F107" s="2" t="s">
        <v>762</v>
      </c>
      <c r="G107" s="2">
        <v>0</v>
      </c>
      <c r="H107" s="2">
        <v>417358</v>
      </c>
      <c r="S107" s="2"/>
      <c r="T107" s="2">
        <v>0</v>
      </c>
      <c r="U107" s="7">
        <v>0</v>
      </c>
      <c r="V107" s="7">
        <v>0</v>
      </c>
      <c r="W107" s="7">
        <v>10951</v>
      </c>
      <c r="X107" s="7">
        <v>4.9000000000000004</v>
      </c>
      <c r="Y107" s="7">
        <v>68.45</v>
      </c>
      <c r="AB107" s="7"/>
      <c r="AC107" s="7"/>
      <c r="AD107" s="7"/>
      <c r="AE107" s="7"/>
      <c r="AF107" s="7"/>
      <c r="AG107" s="7"/>
      <c r="AH107" s="7"/>
    </row>
    <row r="108" spans="1:34" x14ac:dyDescent="0.2">
      <c r="A108" s="5">
        <v>2020</v>
      </c>
      <c r="B108" s="2" t="s">
        <v>725</v>
      </c>
      <c r="C108" s="2" t="s">
        <v>731</v>
      </c>
      <c r="D108" s="2" t="s">
        <v>678</v>
      </c>
      <c r="E108" s="2">
        <v>0</v>
      </c>
      <c r="F108" s="2" t="s">
        <v>762</v>
      </c>
      <c r="G108" s="2">
        <v>0</v>
      </c>
      <c r="H108" s="2">
        <v>0</v>
      </c>
      <c r="S108" s="2"/>
      <c r="T108" s="2">
        <v>0</v>
      </c>
      <c r="U108" s="7">
        <v>0</v>
      </c>
      <c r="V108" s="7">
        <v>0</v>
      </c>
      <c r="W108" s="7">
        <v>10725</v>
      </c>
      <c r="X108" s="7">
        <v>3.29</v>
      </c>
      <c r="Y108" s="7">
        <v>65.25</v>
      </c>
      <c r="AB108" s="7"/>
      <c r="AC108" s="7"/>
      <c r="AD108" s="7"/>
      <c r="AE108" s="7"/>
      <c r="AF108" s="7"/>
      <c r="AG108" s="7"/>
      <c r="AH108" s="7"/>
    </row>
    <row r="109" spans="1:34" x14ac:dyDescent="0.2">
      <c r="A109" s="5">
        <v>2020</v>
      </c>
      <c r="B109" s="2" t="s">
        <v>725</v>
      </c>
      <c r="C109" s="2" t="s">
        <v>732</v>
      </c>
      <c r="D109" s="2" t="s">
        <v>678</v>
      </c>
      <c r="E109" s="2">
        <v>0</v>
      </c>
      <c r="F109" s="2" t="s">
        <v>762</v>
      </c>
      <c r="G109" s="2">
        <v>0</v>
      </c>
      <c r="H109" s="2">
        <v>0</v>
      </c>
      <c r="S109" s="2"/>
      <c r="T109" s="2">
        <v>0</v>
      </c>
      <c r="U109" s="7">
        <v>0</v>
      </c>
      <c r="V109" s="7">
        <v>0</v>
      </c>
      <c r="W109" s="7">
        <v>10020</v>
      </c>
      <c r="X109" s="7">
        <v>6.01</v>
      </c>
      <c r="Y109" s="7">
        <v>70.5</v>
      </c>
      <c r="AB109" s="7"/>
      <c r="AC109" s="7"/>
      <c r="AD109" s="7"/>
      <c r="AE109" s="7"/>
      <c r="AF109" s="7"/>
      <c r="AG109" s="7"/>
      <c r="AH109" s="7"/>
    </row>
    <row r="110" spans="1:34" x14ac:dyDescent="0.2">
      <c r="A110" s="5">
        <v>2020</v>
      </c>
      <c r="B110" s="2" t="s">
        <v>726</v>
      </c>
      <c r="C110" s="2" t="s">
        <v>131</v>
      </c>
      <c r="D110" s="2" t="s">
        <v>678</v>
      </c>
      <c r="E110" s="2">
        <v>0</v>
      </c>
      <c r="F110" s="2">
        <v>270000</v>
      </c>
      <c r="G110" s="2">
        <v>0</v>
      </c>
      <c r="H110" s="2">
        <v>417358</v>
      </c>
      <c r="S110" s="2"/>
      <c r="T110" s="2">
        <v>0</v>
      </c>
      <c r="U110" s="7">
        <v>0</v>
      </c>
      <c r="V110" s="7">
        <v>0</v>
      </c>
      <c r="W110" s="7">
        <v>14679</v>
      </c>
      <c r="X110" s="7">
        <v>9.86</v>
      </c>
      <c r="Y110" s="7">
        <v>65.41</v>
      </c>
      <c r="AB110" s="7"/>
      <c r="AC110" s="7"/>
      <c r="AD110" s="7"/>
      <c r="AE110" s="7"/>
      <c r="AF110" s="7"/>
      <c r="AG110" s="7"/>
      <c r="AH110" s="7"/>
    </row>
    <row r="111" spans="1:34" x14ac:dyDescent="0.2">
      <c r="A111" s="5">
        <v>2020</v>
      </c>
      <c r="B111" s="2" t="s">
        <v>725</v>
      </c>
      <c r="C111" s="2" t="s">
        <v>132</v>
      </c>
      <c r="D111" s="2" t="s">
        <v>678</v>
      </c>
      <c r="E111" s="2">
        <v>0</v>
      </c>
      <c r="F111" s="2" t="s">
        <v>762</v>
      </c>
      <c r="G111" s="2">
        <v>0</v>
      </c>
      <c r="H111" s="2">
        <v>417358</v>
      </c>
      <c r="S111" s="2"/>
      <c r="T111" s="2">
        <v>0</v>
      </c>
      <c r="U111" s="7">
        <v>0</v>
      </c>
      <c r="V111" s="7">
        <v>0</v>
      </c>
      <c r="W111" s="7">
        <v>12723</v>
      </c>
      <c r="X111" s="7">
        <v>6.64</v>
      </c>
      <c r="Y111" s="7">
        <v>69.400000000000006</v>
      </c>
      <c r="AB111" s="7"/>
      <c r="AC111" s="7"/>
      <c r="AD111" s="7"/>
      <c r="AE111" s="7"/>
      <c r="AF111" s="7"/>
      <c r="AG111" s="7"/>
      <c r="AH111" s="7"/>
    </row>
    <row r="112" spans="1:34" x14ac:dyDescent="0.2">
      <c r="A112" s="5">
        <v>2020</v>
      </c>
      <c r="B112" s="2" t="s">
        <v>725</v>
      </c>
      <c r="C112" s="2" t="s">
        <v>133</v>
      </c>
      <c r="D112" s="2" t="s">
        <v>678</v>
      </c>
      <c r="E112" s="2">
        <v>0</v>
      </c>
      <c r="F112" s="2" t="s">
        <v>762</v>
      </c>
      <c r="G112" s="2">
        <v>0</v>
      </c>
      <c r="H112" s="2">
        <v>417358</v>
      </c>
      <c r="S112" s="2"/>
      <c r="T112" s="2">
        <v>0</v>
      </c>
      <c r="U112" s="7">
        <v>0</v>
      </c>
      <c r="V112" s="7">
        <v>0</v>
      </c>
      <c r="W112" s="7">
        <v>8795</v>
      </c>
      <c r="X112" s="7">
        <v>2.5</v>
      </c>
      <c r="Y112" s="7">
        <v>66.349999999999994</v>
      </c>
      <c r="AB112" s="7"/>
      <c r="AC112" s="7"/>
      <c r="AD112" s="7"/>
      <c r="AE112" s="7"/>
      <c r="AF112" s="7"/>
      <c r="AG112" s="7"/>
      <c r="AH112" s="7"/>
    </row>
    <row r="113" spans="1:34" x14ac:dyDescent="0.2">
      <c r="A113" s="5">
        <v>2020</v>
      </c>
      <c r="B113" s="2" t="s">
        <v>726</v>
      </c>
      <c r="C113" s="2" t="s">
        <v>134</v>
      </c>
      <c r="D113" s="2" t="s">
        <v>678</v>
      </c>
      <c r="E113" s="2">
        <v>0</v>
      </c>
      <c r="F113" s="2" t="s">
        <v>762</v>
      </c>
      <c r="G113" s="2">
        <v>0</v>
      </c>
      <c r="H113" s="2">
        <v>417358</v>
      </c>
      <c r="S113" s="2"/>
      <c r="T113" s="2">
        <v>0</v>
      </c>
      <c r="U113" s="7">
        <v>0</v>
      </c>
      <c r="V113" s="7">
        <v>0</v>
      </c>
      <c r="W113" s="7">
        <v>13243</v>
      </c>
      <c r="X113" s="7">
        <v>7.41</v>
      </c>
      <c r="Y113" s="7">
        <v>70.25</v>
      </c>
      <c r="AB113" s="7"/>
      <c r="AC113" s="7"/>
      <c r="AD113" s="7"/>
      <c r="AE113" s="7"/>
      <c r="AF113" s="7"/>
      <c r="AG113" s="7"/>
      <c r="AH113" s="7"/>
    </row>
    <row r="114" spans="1:34" x14ac:dyDescent="0.2">
      <c r="A114" s="5">
        <v>2020</v>
      </c>
      <c r="B114" s="2" t="s">
        <v>726</v>
      </c>
      <c r="C114" s="2" t="s">
        <v>733</v>
      </c>
      <c r="D114" s="2" t="s">
        <v>678</v>
      </c>
      <c r="E114" s="2">
        <v>0</v>
      </c>
      <c r="F114" s="2">
        <v>643098</v>
      </c>
      <c r="G114" s="2">
        <v>0</v>
      </c>
      <c r="H114" s="2">
        <v>0</v>
      </c>
      <c r="S114" s="2"/>
      <c r="T114" s="2">
        <v>0</v>
      </c>
      <c r="U114" s="7">
        <v>0</v>
      </c>
      <c r="V114" s="7">
        <v>0</v>
      </c>
      <c r="W114" s="7">
        <v>9850</v>
      </c>
      <c r="X114" s="7">
        <v>4.7300000000000004</v>
      </c>
      <c r="Y114" s="7">
        <v>64.099999999999994</v>
      </c>
      <c r="AB114" s="7"/>
      <c r="AC114" s="7"/>
      <c r="AD114" s="7"/>
      <c r="AE114" s="7"/>
      <c r="AF114" s="7"/>
      <c r="AG114" s="7"/>
      <c r="AH114" s="7"/>
    </row>
    <row r="115" spans="1:34" x14ac:dyDescent="0.2">
      <c r="A115" s="5">
        <v>2020</v>
      </c>
      <c r="B115" s="2" t="s">
        <v>725</v>
      </c>
      <c r="C115" s="2" t="s">
        <v>734</v>
      </c>
      <c r="D115" s="2" t="s">
        <v>678</v>
      </c>
      <c r="E115" s="2">
        <v>0</v>
      </c>
      <c r="F115" s="2" t="s">
        <v>762</v>
      </c>
      <c r="G115" s="2">
        <v>0</v>
      </c>
      <c r="H115" s="2">
        <v>0</v>
      </c>
      <c r="S115" s="2"/>
      <c r="T115" s="2">
        <v>0</v>
      </c>
      <c r="U115" s="7">
        <v>0</v>
      </c>
      <c r="V115" s="7">
        <v>0</v>
      </c>
      <c r="W115" s="7">
        <v>10424</v>
      </c>
      <c r="X115" s="7">
        <v>4.91</v>
      </c>
      <c r="Y115" s="7">
        <v>70.02</v>
      </c>
      <c r="AB115" s="7"/>
      <c r="AC115" s="7"/>
      <c r="AD115" s="7"/>
      <c r="AE115" s="7"/>
      <c r="AF115" s="7"/>
      <c r="AG115" s="7"/>
      <c r="AH115" s="7"/>
    </row>
    <row r="116" spans="1:34" x14ac:dyDescent="0.2">
      <c r="A116" s="5">
        <v>2020</v>
      </c>
      <c r="B116" s="2" t="s">
        <v>725</v>
      </c>
      <c r="C116" s="2" t="s">
        <v>735</v>
      </c>
      <c r="D116" s="2" t="s">
        <v>678</v>
      </c>
      <c r="E116" s="2">
        <v>0</v>
      </c>
      <c r="F116" s="2" t="s">
        <v>762</v>
      </c>
      <c r="G116" s="2">
        <v>0</v>
      </c>
      <c r="H116" s="2">
        <v>0</v>
      </c>
      <c r="S116" s="2"/>
      <c r="T116" s="2">
        <v>0</v>
      </c>
      <c r="U116" s="7">
        <v>0</v>
      </c>
      <c r="V116" s="7">
        <v>0</v>
      </c>
      <c r="W116" s="7">
        <v>11505</v>
      </c>
      <c r="X116" s="7">
        <v>3.81</v>
      </c>
      <c r="Y116" s="7">
        <v>71.7</v>
      </c>
      <c r="AB116" s="7"/>
      <c r="AC116" s="7"/>
      <c r="AD116" s="7"/>
      <c r="AE116" s="7"/>
      <c r="AF116" s="7"/>
      <c r="AG116" s="7"/>
      <c r="AH116" s="7"/>
    </row>
    <row r="117" spans="1:34" x14ac:dyDescent="0.2">
      <c r="A117" s="5">
        <v>2020</v>
      </c>
      <c r="B117" s="2" t="s">
        <v>725</v>
      </c>
      <c r="C117" s="2" t="s">
        <v>736</v>
      </c>
      <c r="D117" s="2" t="s">
        <v>678</v>
      </c>
      <c r="E117" s="2">
        <v>0</v>
      </c>
      <c r="F117" s="2" t="s">
        <v>762</v>
      </c>
      <c r="G117" s="2">
        <v>0</v>
      </c>
      <c r="H117" s="2">
        <v>0</v>
      </c>
      <c r="S117" s="2"/>
      <c r="T117" s="2">
        <v>0</v>
      </c>
      <c r="U117" s="7">
        <v>0</v>
      </c>
      <c r="V117" s="7">
        <v>0</v>
      </c>
      <c r="W117" s="7">
        <v>8580</v>
      </c>
      <c r="X117" s="7">
        <v>3.28</v>
      </c>
      <c r="Y117" s="7">
        <v>71.47</v>
      </c>
      <c r="AB117" s="7"/>
      <c r="AC117" s="7"/>
      <c r="AD117" s="7"/>
      <c r="AE117" s="7"/>
      <c r="AF117" s="7"/>
      <c r="AG117" s="7"/>
      <c r="AH117" s="7"/>
    </row>
    <row r="118" spans="1:34" x14ac:dyDescent="0.2">
      <c r="A118" s="5">
        <v>2020</v>
      </c>
      <c r="B118" s="2" t="s">
        <v>725</v>
      </c>
      <c r="C118" s="2" t="s">
        <v>737</v>
      </c>
      <c r="D118" s="2" t="s">
        <v>678</v>
      </c>
      <c r="E118" s="2">
        <v>0</v>
      </c>
      <c r="F118" s="2" t="s">
        <v>762</v>
      </c>
      <c r="G118" s="2">
        <v>0</v>
      </c>
      <c r="H118" s="2">
        <v>0</v>
      </c>
      <c r="S118" s="2"/>
      <c r="T118" s="2">
        <v>0</v>
      </c>
      <c r="U118" s="7">
        <v>0</v>
      </c>
      <c r="V118" s="7">
        <v>0</v>
      </c>
      <c r="W118" s="7">
        <v>9350</v>
      </c>
      <c r="X118" s="7">
        <v>3.61</v>
      </c>
      <c r="Y118" s="7">
        <v>75.89</v>
      </c>
      <c r="AB118" s="7"/>
      <c r="AC118" s="7"/>
      <c r="AD118" s="7"/>
      <c r="AE118" s="7"/>
      <c r="AF118" s="7"/>
      <c r="AG118" s="7"/>
      <c r="AH118" s="7"/>
    </row>
    <row r="119" spans="1:34" x14ac:dyDescent="0.2">
      <c r="A119" s="5">
        <v>2020</v>
      </c>
      <c r="B119" s="2" t="s">
        <v>725</v>
      </c>
      <c r="C119" s="2" t="s">
        <v>738</v>
      </c>
      <c r="D119" s="2" t="s">
        <v>678</v>
      </c>
      <c r="E119" s="2">
        <v>0</v>
      </c>
      <c r="F119" s="2" t="s">
        <v>762</v>
      </c>
      <c r="G119" s="2">
        <v>0</v>
      </c>
      <c r="H119" s="2">
        <v>417358</v>
      </c>
      <c r="S119" s="2"/>
      <c r="T119" s="2">
        <v>0</v>
      </c>
      <c r="U119" s="7">
        <v>0</v>
      </c>
      <c r="V119" s="7">
        <v>0</v>
      </c>
      <c r="W119" s="7">
        <v>8196</v>
      </c>
      <c r="X119" s="7">
        <v>3.74</v>
      </c>
      <c r="Y119" s="7">
        <v>77.7</v>
      </c>
      <c r="AB119" s="7"/>
      <c r="AC119" s="7"/>
      <c r="AD119" s="7"/>
      <c r="AE119" s="7"/>
      <c r="AF119" s="7"/>
      <c r="AG119" s="7"/>
      <c r="AH119" s="7"/>
    </row>
    <row r="120" spans="1:34" x14ac:dyDescent="0.2">
      <c r="A120" s="5">
        <v>2020</v>
      </c>
      <c r="B120" s="2" t="s">
        <v>726</v>
      </c>
      <c r="C120" s="2" t="s">
        <v>739</v>
      </c>
      <c r="D120" s="2" t="s">
        <v>678</v>
      </c>
      <c r="E120" s="2">
        <v>0</v>
      </c>
      <c r="F120" s="2" t="s">
        <v>762</v>
      </c>
      <c r="G120" s="2">
        <v>0</v>
      </c>
      <c r="H120" s="2">
        <v>0</v>
      </c>
      <c r="S120" s="2"/>
      <c r="T120" s="2">
        <v>0</v>
      </c>
      <c r="U120" s="7">
        <v>0</v>
      </c>
      <c r="V120" s="7">
        <v>0</v>
      </c>
      <c r="W120" s="7">
        <v>9783</v>
      </c>
      <c r="X120" s="7">
        <v>6.88</v>
      </c>
      <c r="Y120" s="7">
        <v>71.87</v>
      </c>
      <c r="AB120" s="7"/>
      <c r="AC120" s="7"/>
      <c r="AD120" s="7"/>
      <c r="AE120" s="7"/>
      <c r="AF120" s="7"/>
      <c r="AG120" s="7"/>
      <c r="AH120" s="7"/>
    </row>
    <row r="121" spans="1:34" x14ac:dyDescent="0.2">
      <c r="A121" s="5">
        <v>2020</v>
      </c>
      <c r="B121" s="2" t="s">
        <v>725</v>
      </c>
      <c r="C121" s="2" t="s">
        <v>727</v>
      </c>
      <c r="D121" s="2" t="s">
        <v>679</v>
      </c>
      <c r="E121" s="2">
        <v>0</v>
      </c>
      <c r="G121" s="2">
        <v>0</v>
      </c>
      <c r="H121" s="2">
        <v>0</v>
      </c>
      <c r="S121" s="2"/>
      <c r="T121" s="2">
        <v>0</v>
      </c>
      <c r="U121" s="7">
        <v>0</v>
      </c>
      <c r="V121" s="7">
        <v>0</v>
      </c>
      <c r="W121" s="7">
        <v>0</v>
      </c>
      <c r="X121" s="7">
        <v>0</v>
      </c>
      <c r="Y121" s="7">
        <v>0</v>
      </c>
      <c r="AB121" s="7"/>
      <c r="AC121" s="7"/>
      <c r="AD121" s="7"/>
      <c r="AE121" s="7"/>
      <c r="AF121" s="7"/>
      <c r="AG121" s="7"/>
      <c r="AH121" s="7"/>
    </row>
    <row r="122" spans="1:34" x14ac:dyDescent="0.2">
      <c r="A122" s="5">
        <v>2020</v>
      </c>
      <c r="B122" s="2" t="s">
        <v>726</v>
      </c>
      <c r="C122" s="2" t="s">
        <v>728</v>
      </c>
      <c r="D122" s="2" t="s">
        <v>679</v>
      </c>
      <c r="E122" s="2">
        <v>0</v>
      </c>
      <c r="F122" s="2">
        <v>1592856</v>
      </c>
      <c r="G122" s="2">
        <v>0</v>
      </c>
      <c r="H122" s="2">
        <v>0</v>
      </c>
      <c r="S122" s="2"/>
      <c r="T122" s="2">
        <v>0</v>
      </c>
      <c r="U122" s="7">
        <v>0</v>
      </c>
      <c r="V122" s="7">
        <v>0</v>
      </c>
      <c r="W122" s="7">
        <v>0</v>
      </c>
      <c r="X122" s="7">
        <v>0</v>
      </c>
      <c r="Y122" s="7">
        <v>0</v>
      </c>
      <c r="AB122" s="7"/>
      <c r="AC122" s="7"/>
      <c r="AD122" s="7"/>
      <c r="AE122" s="7"/>
      <c r="AF122" s="7"/>
      <c r="AG122" s="7"/>
      <c r="AH122" s="7"/>
    </row>
    <row r="123" spans="1:34" x14ac:dyDescent="0.2">
      <c r="A123" s="5">
        <v>2020</v>
      </c>
      <c r="B123" s="2" t="s">
        <v>726</v>
      </c>
      <c r="C123" s="2" t="s">
        <v>729</v>
      </c>
      <c r="D123" s="2" t="s">
        <v>679</v>
      </c>
      <c r="E123" s="2">
        <v>0</v>
      </c>
      <c r="F123" s="2">
        <v>2005050</v>
      </c>
      <c r="G123" s="2">
        <v>0</v>
      </c>
      <c r="H123" s="2">
        <v>0</v>
      </c>
      <c r="S123" s="2"/>
      <c r="T123" s="2">
        <v>0</v>
      </c>
      <c r="U123" s="7">
        <v>0</v>
      </c>
      <c r="V123" s="7">
        <v>0</v>
      </c>
      <c r="W123" s="7">
        <v>0</v>
      </c>
      <c r="X123" s="7">
        <v>0</v>
      </c>
      <c r="Y123" s="7">
        <v>0</v>
      </c>
      <c r="AB123" s="7"/>
      <c r="AC123" s="7"/>
      <c r="AD123" s="7"/>
      <c r="AE123" s="7"/>
      <c r="AF123" s="7"/>
      <c r="AG123" s="7"/>
      <c r="AH123" s="7"/>
    </row>
    <row r="124" spans="1:34" x14ac:dyDescent="0.2">
      <c r="A124" s="5">
        <v>2020</v>
      </c>
      <c r="B124" s="2" t="s">
        <v>725</v>
      </c>
      <c r="C124" s="2" t="s">
        <v>730</v>
      </c>
      <c r="D124" s="2" t="s">
        <v>679</v>
      </c>
      <c r="E124" s="2">
        <v>0</v>
      </c>
      <c r="F124" s="2">
        <v>1169968</v>
      </c>
      <c r="G124" s="2">
        <v>0</v>
      </c>
      <c r="H124" s="2">
        <v>0</v>
      </c>
      <c r="S124" s="2"/>
      <c r="T124" s="2">
        <v>0</v>
      </c>
      <c r="U124" s="7">
        <v>0</v>
      </c>
      <c r="V124" s="7">
        <v>0</v>
      </c>
      <c r="W124" s="7">
        <v>0</v>
      </c>
      <c r="X124" s="7">
        <v>0</v>
      </c>
      <c r="Y124" s="7">
        <v>0</v>
      </c>
      <c r="AB124" s="7"/>
      <c r="AC124" s="7"/>
      <c r="AD124" s="7"/>
      <c r="AE124" s="7"/>
      <c r="AF124" s="7"/>
      <c r="AG124" s="7"/>
      <c r="AH124" s="7"/>
    </row>
    <row r="125" spans="1:34" x14ac:dyDescent="0.2">
      <c r="A125" s="5">
        <v>2020</v>
      </c>
      <c r="B125" s="2" t="s">
        <v>725</v>
      </c>
      <c r="C125" s="2" t="s">
        <v>731</v>
      </c>
      <c r="D125" s="2" t="s">
        <v>679</v>
      </c>
      <c r="E125" s="2">
        <v>0</v>
      </c>
      <c r="F125" s="2">
        <v>1619955</v>
      </c>
      <c r="G125" s="2">
        <v>0</v>
      </c>
      <c r="H125" s="2">
        <v>0</v>
      </c>
      <c r="S125" s="2"/>
      <c r="T125" s="2">
        <v>0</v>
      </c>
      <c r="U125" s="7">
        <v>0</v>
      </c>
      <c r="V125" s="7">
        <v>0</v>
      </c>
      <c r="W125" s="7">
        <v>0</v>
      </c>
      <c r="X125" s="7">
        <v>0</v>
      </c>
      <c r="Y125" s="7">
        <v>0</v>
      </c>
      <c r="AB125" s="7"/>
      <c r="AC125" s="7"/>
      <c r="AD125" s="7"/>
      <c r="AE125" s="7"/>
      <c r="AF125" s="7"/>
      <c r="AG125" s="7"/>
      <c r="AH125" s="7"/>
    </row>
    <row r="126" spans="1:34" x14ac:dyDescent="0.2">
      <c r="A126" s="5">
        <v>2020</v>
      </c>
      <c r="B126" s="2" t="s">
        <v>725</v>
      </c>
      <c r="C126" s="2" t="s">
        <v>732</v>
      </c>
      <c r="D126" s="2" t="s">
        <v>679</v>
      </c>
      <c r="E126" s="2">
        <v>0</v>
      </c>
      <c r="F126" s="2">
        <v>994973</v>
      </c>
      <c r="G126" s="2">
        <v>0</v>
      </c>
      <c r="H126" s="2">
        <v>0</v>
      </c>
      <c r="S126" s="2"/>
      <c r="T126" s="2">
        <v>0</v>
      </c>
      <c r="U126" s="7">
        <v>0</v>
      </c>
      <c r="V126" s="7">
        <v>0</v>
      </c>
      <c r="W126" s="7">
        <v>0</v>
      </c>
      <c r="X126" s="7">
        <v>0</v>
      </c>
      <c r="Y126" s="7">
        <v>0</v>
      </c>
      <c r="AB126" s="7"/>
      <c r="AC126" s="7"/>
      <c r="AD126" s="7"/>
      <c r="AE126" s="7"/>
      <c r="AF126" s="7"/>
      <c r="AG126" s="7"/>
      <c r="AH126" s="7"/>
    </row>
    <row r="127" spans="1:34" x14ac:dyDescent="0.2">
      <c r="A127" s="5">
        <v>2020</v>
      </c>
      <c r="B127" s="2" t="s">
        <v>726</v>
      </c>
      <c r="C127" s="2" t="s">
        <v>131</v>
      </c>
      <c r="D127" s="2" t="s">
        <v>679</v>
      </c>
      <c r="E127" s="2">
        <v>0</v>
      </c>
      <c r="F127" s="2">
        <v>1138774</v>
      </c>
      <c r="G127" s="2">
        <v>0</v>
      </c>
      <c r="H127" s="2">
        <v>0</v>
      </c>
      <c r="S127" s="2"/>
      <c r="T127" s="2">
        <v>0</v>
      </c>
      <c r="U127" s="7">
        <v>0</v>
      </c>
      <c r="V127" s="7">
        <v>0</v>
      </c>
      <c r="W127" s="7">
        <v>0</v>
      </c>
      <c r="X127" s="7">
        <v>0</v>
      </c>
      <c r="Y127" s="7">
        <v>0</v>
      </c>
      <c r="AB127" s="7"/>
      <c r="AC127" s="7"/>
      <c r="AD127" s="7"/>
      <c r="AE127" s="7"/>
      <c r="AF127" s="7"/>
      <c r="AG127" s="7"/>
      <c r="AH127" s="7"/>
    </row>
    <row r="128" spans="1:34" x14ac:dyDescent="0.2">
      <c r="A128" s="5">
        <v>2020</v>
      </c>
      <c r="B128" s="2" t="s">
        <v>725</v>
      </c>
      <c r="C128" s="2" t="s">
        <v>132</v>
      </c>
      <c r="D128" s="2" t="s">
        <v>679</v>
      </c>
      <c r="E128" s="2">
        <v>0</v>
      </c>
      <c r="F128" s="2">
        <v>1069364</v>
      </c>
      <c r="G128" s="2">
        <v>0</v>
      </c>
      <c r="H128" s="2">
        <v>0</v>
      </c>
      <c r="S128" s="2"/>
      <c r="T128" s="2">
        <v>0</v>
      </c>
      <c r="U128" s="7">
        <v>0</v>
      </c>
      <c r="V128" s="7">
        <v>0</v>
      </c>
      <c r="W128" s="7">
        <v>0</v>
      </c>
      <c r="X128" s="7">
        <v>0</v>
      </c>
      <c r="Y128" s="7">
        <v>0</v>
      </c>
      <c r="AB128" s="7"/>
      <c r="AC128" s="7"/>
      <c r="AD128" s="7"/>
      <c r="AE128" s="7"/>
      <c r="AF128" s="7"/>
      <c r="AG128" s="7"/>
      <c r="AH128" s="7"/>
    </row>
    <row r="129" spans="1:34" x14ac:dyDescent="0.2">
      <c r="A129" s="5">
        <v>2020</v>
      </c>
      <c r="B129" s="2" t="s">
        <v>725</v>
      </c>
      <c r="C129" s="2" t="s">
        <v>133</v>
      </c>
      <c r="D129" s="2" t="s">
        <v>679</v>
      </c>
      <c r="E129" s="2">
        <v>0</v>
      </c>
      <c r="F129" s="2">
        <v>616583</v>
      </c>
      <c r="G129" s="2">
        <v>0</v>
      </c>
      <c r="H129" s="2">
        <v>0</v>
      </c>
      <c r="S129" s="2"/>
      <c r="T129" s="2">
        <v>0</v>
      </c>
      <c r="U129" s="7">
        <v>0</v>
      </c>
      <c r="V129" s="7">
        <v>0</v>
      </c>
      <c r="W129" s="7">
        <v>0</v>
      </c>
      <c r="X129" s="7">
        <v>0</v>
      </c>
      <c r="Y129" s="7">
        <v>0</v>
      </c>
      <c r="AB129" s="7"/>
      <c r="AC129" s="7"/>
      <c r="AD129" s="7"/>
      <c r="AE129" s="7"/>
      <c r="AF129" s="7"/>
      <c r="AG129" s="7"/>
      <c r="AH129" s="7"/>
    </row>
    <row r="130" spans="1:34" x14ac:dyDescent="0.2">
      <c r="A130" s="5">
        <v>2020</v>
      </c>
      <c r="B130" s="2" t="s">
        <v>726</v>
      </c>
      <c r="C130" s="2" t="s">
        <v>134</v>
      </c>
      <c r="D130" s="2" t="s">
        <v>679</v>
      </c>
      <c r="E130" s="2">
        <v>0</v>
      </c>
      <c r="G130" s="2">
        <v>0</v>
      </c>
      <c r="H130" s="2">
        <v>0</v>
      </c>
      <c r="S130" s="2"/>
      <c r="T130" s="2">
        <v>0</v>
      </c>
      <c r="U130" s="7">
        <v>0</v>
      </c>
      <c r="V130" s="7">
        <v>0</v>
      </c>
      <c r="W130" s="7">
        <v>0</v>
      </c>
      <c r="X130" s="7">
        <v>0</v>
      </c>
      <c r="Y130" s="7">
        <v>0</v>
      </c>
      <c r="AB130" s="7"/>
      <c r="AC130" s="7"/>
      <c r="AD130" s="7"/>
      <c r="AE130" s="7"/>
      <c r="AF130" s="7"/>
      <c r="AG130" s="7"/>
      <c r="AH130" s="7"/>
    </row>
    <row r="131" spans="1:34" x14ac:dyDescent="0.2">
      <c r="A131" s="5">
        <v>2020</v>
      </c>
      <c r="B131" s="2" t="s">
        <v>726</v>
      </c>
      <c r="C131" s="2" t="s">
        <v>733</v>
      </c>
      <c r="D131" s="2" t="s">
        <v>679</v>
      </c>
      <c r="E131" s="2">
        <v>0</v>
      </c>
      <c r="F131" s="2">
        <v>1089643</v>
      </c>
      <c r="G131" s="2">
        <v>0</v>
      </c>
      <c r="H131" s="2">
        <v>0</v>
      </c>
      <c r="S131" s="2"/>
      <c r="T131" s="2">
        <v>0</v>
      </c>
      <c r="U131" s="7">
        <v>0</v>
      </c>
      <c r="V131" s="7">
        <v>0</v>
      </c>
      <c r="W131" s="7">
        <v>0</v>
      </c>
      <c r="X131" s="7">
        <v>0</v>
      </c>
      <c r="Y131" s="7">
        <v>0</v>
      </c>
      <c r="AB131" s="7"/>
      <c r="AC131" s="7"/>
      <c r="AD131" s="7"/>
      <c r="AE131" s="7"/>
      <c r="AF131" s="7"/>
      <c r="AG131" s="7"/>
      <c r="AH131" s="7"/>
    </row>
    <row r="132" spans="1:34" x14ac:dyDescent="0.2">
      <c r="A132" s="5">
        <v>2020</v>
      </c>
      <c r="B132" s="2" t="s">
        <v>725</v>
      </c>
      <c r="C132" s="2" t="s">
        <v>734</v>
      </c>
      <c r="D132" s="2" t="s">
        <v>679</v>
      </c>
      <c r="E132" s="2">
        <v>0</v>
      </c>
      <c r="F132" s="2">
        <v>899622</v>
      </c>
      <c r="G132" s="2">
        <v>0</v>
      </c>
      <c r="H132" s="2">
        <v>0</v>
      </c>
      <c r="S132" s="2"/>
      <c r="T132" s="2">
        <v>0</v>
      </c>
      <c r="U132" s="7">
        <v>0</v>
      </c>
      <c r="V132" s="7">
        <v>0</v>
      </c>
      <c r="W132" s="7">
        <v>0</v>
      </c>
      <c r="X132" s="7">
        <v>0</v>
      </c>
      <c r="Y132" s="7">
        <v>0</v>
      </c>
      <c r="AB132" s="7"/>
      <c r="AC132" s="7"/>
      <c r="AD132" s="7"/>
      <c r="AE132" s="7"/>
      <c r="AF132" s="7"/>
      <c r="AG132" s="7"/>
      <c r="AH132" s="7"/>
    </row>
    <row r="133" spans="1:34" x14ac:dyDescent="0.2">
      <c r="A133" s="5">
        <v>2020</v>
      </c>
      <c r="B133" s="2" t="s">
        <v>725</v>
      </c>
      <c r="C133" s="2" t="s">
        <v>735</v>
      </c>
      <c r="D133" s="2" t="s">
        <v>679</v>
      </c>
      <c r="E133" s="2">
        <v>0</v>
      </c>
      <c r="F133" s="2">
        <v>1180805</v>
      </c>
      <c r="G133" s="2">
        <v>0</v>
      </c>
      <c r="H133" s="2">
        <v>0</v>
      </c>
      <c r="S133" s="2"/>
      <c r="T133" s="2">
        <v>0</v>
      </c>
      <c r="U133" s="7">
        <v>0</v>
      </c>
      <c r="V133" s="7">
        <v>0</v>
      </c>
      <c r="W133" s="7">
        <v>0</v>
      </c>
      <c r="X133" s="7">
        <v>0</v>
      </c>
      <c r="Y133" s="7">
        <v>0</v>
      </c>
      <c r="AB133" s="7"/>
      <c r="AC133" s="7"/>
      <c r="AD133" s="7"/>
      <c r="AE133" s="7"/>
      <c r="AF133" s="7"/>
      <c r="AG133" s="7"/>
      <c r="AH133" s="7"/>
    </row>
    <row r="134" spans="1:34" x14ac:dyDescent="0.2">
      <c r="A134" s="5">
        <v>2020</v>
      </c>
      <c r="B134" s="2" t="s">
        <v>725</v>
      </c>
      <c r="C134" s="2" t="s">
        <v>736</v>
      </c>
      <c r="D134" s="2" t="s">
        <v>679</v>
      </c>
      <c r="E134" s="2">
        <v>0</v>
      </c>
      <c r="F134" s="2">
        <v>820877</v>
      </c>
      <c r="G134" s="2">
        <v>0</v>
      </c>
      <c r="H134" s="2">
        <v>0</v>
      </c>
      <c r="S134" s="2"/>
      <c r="T134" s="2">
        <v>0</v>
      </c>
      <c r="U134" s="7">
        <v>0</v>
      </c>
      <c r="V134" s="7">
        <v>0</v>
      </c>
      <c r="W134" s="7">
        <v>0</v>
      </c>
      <c r="X134" s="7">
        <v>0</v>
      </c>
      <c r="Y134" s="7">
        <v>0</v>
      </c>
      <c r="AB134" s="7"/>
      <c r="AC134" s="7"/>
      <c r="AD134" s="7"/>
      <c r="AE134" s="7"/>
      <c r="AF134" s="7"/>
      <c r="AG134" s="7"/>
      <c r="AH134" s="7"/>
    </row>
    <row r="135" spans="1:34" x14ac:dyDescent="0.2">
      <c r="A135" s="5">
        <v>2020</v>
      </c>
      <c r="B135" s="2" t="s">
        <v>725</v>
      </c>
      <c r="C135" s="2" t="s">
        <v>737</v>
      </c>
      <c r="D135" s="2" t="s">
        <v>679</v>
      </c>
      <c r="E135" s="2">
        <v>0</v>
      </c>
      <c r="G135" s="2">
        <v>0</v>
      </c>
      <c r="H135" s="2">
        <v>0</v>
      </c>
      <c r="S135" s="2"/>
      <c r="T135" s="2">
        <v>0</v>
      </c>
      <c r="U135" s="7">
        <v>0</v>
      </c>
      <c r="V135" s="7">
        <v>0</v>
      </c>
      <c r="W135" s="7">
        <v>0</v>
      </c>
      <c r="X135" s="7">
        <v>0</v>
      </c>
      <c r="Y135" s="7">
        <v>0</v>
      </c>
      <c r="AB135" s="7"/>
      <c r="AC135" s="7"/>
      <c r="AD135" s="7"/>
      <c r="AE135" s="7"/>
      <c r="AF135" s="7"/>
      <c r="AG135" s="7"/>
      <c r="AH135" s="7"/>
    </row>
    <row r="136" spans="1:34" x14ac:dyDescent="0.2">
      <c r="A136" s="5">
        <v>2020</v>
      </c>
      <c r="B136" s="2" t="s">
        <v>725</v>
      </c>
      <c r="C136" s="2" t="s">
        <v>738</v>
      </c>
      <c r="D136" s="2" t="s">
        <v>679</v>
      </c>
      <c r="E136" s="2">
        <v>0</v>
      </c>
      <c r="G136" s="2">
        <v>0</v>
      </c>
      <c r="H136" s="2">
        <v>0</v>
      </c>
      <c r="S136" s="2"/>
      <c r="T136" s="2">
        <v>0</v>
      </c>
      <c r="U136" s="7">
        <v>0</v>
      </c>
      <c r="V136" s="7">
        <v>0</v>
      </c>
      <c r="W136" s="7">
        <v>0</v>
      </c>
      <c r="X136" s="7">
        <v>0</v>
      </c>
      <c r="Y136" s="7">
        <v>0</v>
      </c>
      <c r="AB136" s="7"/>
      <c r="AC136" s="7"/>
      <c r="AD136" s="7"/>
      <c r="AE136" s="7"/>
      <c r="AF136" s="7"/>
      <c r="AG136" s="7"/>
      <c r="AH136" s="7"/>
    </row>
    <row r="137" spans="1:34" x14ac:dyDescent="0.2">
      <c r="A137" s="5">
        <v>2020</v>
      </c>
      <c r="B137" s="2" t="s">
        <v>726</v>
      </c>
      <c r="C137" s="2" t="s">
        <v>739</v>
      </c>
      <c r="D137" s="2" t="s">
        <v>679</v>
      </c>
      <c r="E137" s="2">
        <v>0</v>
      </c>
      <c r="G137" s="2">
        <v>0</v>
      </c>
      <c r="H137" s="2">
        <v>0</v>
      </c>
      <c r="S137" s="2"/>
      <c r="T137" s="2">
        <v>0</v>
      </c>
      <c r="U137" s="7">
        <v>0</v>
      </c>
      <c r="V137" s="7">
        <v>0</v>
      </c>
      <c r="W137" s="7">
        <v>0</v>
      </c>
      <c r="X137" s="7">
        <v>0</v>
      </c>
      <c r="Y137" s="7">
        <v>0</v>
      </c>
      <c r="AB137" s="7"/>
      <c r="AC137" s="7"/>
      <c r="AD137" s="7"/>
      <c r="AE137" s="7"/>
      <c r="AF137" s="7"/>
      <c r="AG137" s="7"/>
      <c r="AH137" s="7"/>
    </row>
    <row r="138" spans="1:34" x14ac:dyDescent="0.2">
      <c r="A138" s="5">
        <v>2020</v>
      </c>
      <c r="B138" s="2" t="s">
        <v>725</v>
      </c>
      <c r="C138" s="2" t="s">
        <v>727</v>
      </c>
      <c r="D138" s="2" t="s">
        <v>680</v>
      </c>
      <c r="E138" s="2">
        <v>0</v>
      </c>
      <c r="F138" s="2">
        <v>907892</v>
      </c>
      <c r="G138" s="2">
        <v>0</v>
      </c>
      <c r="H138" s="2">
        <v>444050</v>
      </c>
      <c r="S138" s="2"/>
      <c r="T138" s="2">
        <v>0</v>
      </c>
      <c r="U138" s="7">
        <v>0</v>
      </c>
      <c r="V138" s="7">
        <v>0</v>
      </c>
      <c r="W138" s="7">
        <v>0</v>
      </c>
      <c r="X138" s="7">
        <v>0</v>
      </c>
      <c r="Y138" s="7">
        <v>0</v>
      </c>
      <c r="AB138" s="7"/>
      <c r="AC138" s="7"/>
      <c r="AD138" s="7"/>
      <c r="AE138" s="7"/>
      <c r="AF138" s="7"/>
      <c r="AG138" s="7"/>
      <c r="AH138" s="7"/>
    </row>
    <row r="139" spans="1:34" x14ac:dyDescent="0.2">
      <c r="A139" s="5">
        <v>2020</v>
      </c>
      <c r="B139" s="2" t="s">
        <v>726</v>
      </c>
      <c r="C139" s="2" t="s">
        <v>728</v>
      </c>
      <c r="D139" s="2" t="s">
        <v>680</v>
      </c>
      <c r="E139" s="2">
        <v>0</v>
      </c>
      <c r="F139" s="2">
        <v>2731588</v>
      </c>
      <c r="G139" s="2">
        <v>0</v>
      </c>
      <c r="H139" s="2">
        <v>344050</v>
      </c>
      <c r="S139" s="2"/>
      <c r="T139" s="2">
        <v>0</v>
      </c>
      <c r="U139" s="7">
        <v>0</v>
      </c>
      <c r="V139" s="7">
        <v>0</v>
      </c>
      <c r="W139" s="7">
        <v>0</v>
      </c>
      <c r="X139" s="7">
        <v>0</v>
      </c>
      <c r="Y139" s="7">
        <v>0</v>
      </c>
      <c r="AB139" s="7"/>
      <c r="AC139" s="7"/>
      <c r="AD139" s="7"/>
      <c r="AE139" s="7"/>
      <c r="AF139" s="7"/>
      <c r="AG139" s="7"/>
      <c r="AH139" s="7"/>
    </row>
    <row r="140" spans="1:34" x14ac:dyDescent="0.2">
      <c r="A140" s="5">
        <v>2020</v>
      </c>
      <c r="B140" s="2" t="s">
        <v>726</v>
      </c>
      <c r="C140" s="2" t="s">
        <v>729</v>
      </c>
      <c r="D140" s="2" t="s">
        <v>680</v>
      </c>
      <c r="E140" s="2">
        <v>0</v>
      </c>
      <c r="F140" s="2">
        <v>1486531</v>
      </c>
      <c r="G140" s="2">
        <v>0</v>
      </c>
      <c r="H140" s="2">
        <v>0</v>
      </c>
      <c r="S140" s="2"/>
      <c r="T140" s="2">
        <v>0</v>
      </c>
      <c r="U140" s="7">
        <v>0</v>
      </c>
      <c r="V140" s="7">
        <v>0</v>
      </c>
      <c r="W140" s="7">
        <v>0</v>
      </c>
      <c r="X140" s="7">
        <v>0</v>
      </c>
      <c r="Y140" s="7">
        <v>0</v>
      </c>
      <c r="AB140" s="7"/>
      <c r="AC140" s="7"/>
      <c r="AD140" s="7"/>
      <c r="AE140" s="7"/>
      <c r="AF140" s="7"/>
      <c r="AG140" s="7"/>
      <c r="AH140" s="7"/>
    </row>
    <row r="141" spans="1:34" x14ac:dyDescent="0.2">
      <c r="A141" s="5">
        <v>2020</v>
      </c>
      <c r="B141" s="2" t="s">
        <v>725</v>
      </c>
      <c r="C141" s="2" t="s">
        <v>730</v>
      </c>
      <c r="D141" s="2" t="s">
        <v>680</v>
      </c>
      <c r="E141" s="2">
        <v>0</v>
      </c>
      <c r="G141" s="2">
        <v>0</v>
      </c>
      <c r="H141" s="2">
        <v>344050</v>
      </c>
      <c r="S141" s="2"/>
      <c r="T141" s="2">
        <v>0</v>
      </c>
      <c r="U141" s="7">
        <v>0</v>
      </c>
      <c r="V141" s="7">
        <v>0</v>
      </c>
      <c r="W141" s="7">
        <v>0</v>
      </c>
      <c r="X141" s="7">
        <v>0</v>
      </c>
      <c r="Y141" s="7">
        <v>0</v>
      </c>
      <c r="AB141" s="7"/>
      <c r="AC141" s="7"/>
      <c r="AD141" s="7"/>
      <c r="AE141" s="7"/>
      <c r="AF141" s="7"/>
      <c r="AG141" s="7"/>
      <c r="AH141" s="7"/>
    </row>
    <row r="142" spans="1:34" x14ac:dyDescent="0.2">
      <c r="A142" s="5">
        <v>2020</v>
      </c>
      <c r="B142" s="2" t="s">
        <v>725</v>
      </c>
      <c r="C142" s="2" t="s">
        <v>731</v>
      </c>
      <c r="D142" s="2" t="s">
        <v>680</v>
      </c>
      <c r="E142" s="2">
        <v>0</v>
      </c>
      <c r="F142" s="2">
        <v>1921776</v>
      </c>
      <c r="G142" s="2">
        <v>0</v>
      </c>
      <c r="H142" s="2">
        <v>0</v>
      </c>
      <c r="S142" s="2"/>
      <c r="T142" s="2">
        <v>0</v>
      </c>
      <c r="U142" s="7">
        <v>0</v>
      </c>
      <c r="V142" s="7">
        <v>0</v>
      </c>
      <c r="W142" s="7">
        <v>0</v>
      </c>
      <c r="X142" s="7">
        <v>0</v>
      </c>
      <c r="Y142" s="7">
        <v>0</v>
      </c>
      <c r="AB142" s="7"/>
      <c r="AC142" s="7"/>
      <c r="AD142" s="7"/>
      <c r="AE142" s="7"/>
      <c r="AF142" s="7"/>
      <c r="AG142" s="7"/>
      <c r="AH142" s="7"/>
    </row>
    <row r="143" spans="1:34" x14ac:dyDescent="0.2">
      <c r="A143" s="5">
        <v>2020</v>
      </c>
      <c r="B143" s="2" t="s">
        <v>725</v>
      </c>
      <c r="C143" s="2" t="s">
        <v>732</v>
      </c>
      <c r="D143" s="2" t="s">
        <v>680</v>
      </c>
      <c r="E143" s="2">
        <v>0</v>
      </c>
      <c r="F143" s="2">
        <v>2287597</v>
      </c>
      <c r="G143" s="2">
        <v>0</v>
      </c>
      <c r="H143" s="2">
        <v>100000</v>
      </c>
      <c r="S143" s="2"/>
      <c r="T143" s="2">
        <v>0</v>
      </c>
      <c r="U143" s="7">
        <v>0</v>
      </c>
      <c r="V143" s="7">
        <v>0</v>
      </c>
      <c r="W143" s="7">
        <v>0</v>
      </c>
      <c r="X143" s="7">
        <v>0</v>
      </c>
      <c r="Y143" s="7">
        <v>0</v>
      </c>
      <c r="AB143" s="7"/>
      <c r="AC143" s="7"/>
      <c r="AD143" s="7"/>
      <c r="AE143" s="7"/>
      <c r="AF143" s="7"/>
      <c r="AG143" s="7"/>
      <c r="AH143" s="7"/>
    </row>
    <row r="144" spans="1:34" x14ac:dyDescent="0.2">
      <c r="A144" s="5">
        <v>2020</v>
      </c>
      <c r="B144" s="2" t="s">
        <v>726</v>
      </c>
      <c r="C144" s="2" t="s">
        <v>131</v>
      </c>
      <c r="D144" s="2" t="s">
        <v>680</v>
      </c>
      <c r="E144" s="2">
        <v>0</v>
      </c>
      <c r="F144" s="2">
        <v>363875</v>
      </c>
      <c r="G144" s="2">
        <v>0</v>
      </c>
      <c r="H144" s="2">
        <v>344050</v>
      </c>
      <c r="S144" s="2"/>
      <c r="T144" s="2">
        <v>0</v>
      </c>
      <c r="U144" s="7">
        <v>0</v>
      </c>
      <c r="V144" s="7">
        <v>0</v>
      </c>
      <c r="W144" s="7">
        <v>0</v>
      </c>
      <c r="X144" s="7">
        <v>0</v>
      </c>
      <c r="Y144" s="7">
        <v>0</v>
      </c>
      <c r="AB144" s="7"/>
      <c r="AC144" s="7"/>
      <c r="AD144" s="7"/>
      <c r="AE144" s="7"/>
      <c r="AF144" s="7"/>
      <c r="AG144" s="7"/>
      <c r="AH144" s="7"/>
    </row>
    <row r="145" spans="1:34" x14ac:dyDescent="0.2">
      <c r="A145" s="5">
        <v>2020</v>
      </c>
      <c r="B145" s="2" t="s">
        <v>725</v>
      </c>
      <c r="C145" s="2" t="s">
        <v>132</v>
      </c>
      <c r="D145" s="2" t="s">
        <v>680</v>
      </c>
      <c r="E145" s="2">
        <v>0</v>
      </c>
      <c r="G145" s="2">
        <v>0</v>
      </c>
      <c r="H145" s="2">
        <v>0</v>
      </c>
      <c r="S145" s="2"/>
      <c r="T145" s="2">
        <v>0</v>
      </c>
      <c r="U145" s="7">
        <v>0</v>
      </c>
      <c r="V145" s="7">
        <v>0</v>
      </c>
      <c r="W145" s="7">
        <v>0</v>
      </c>
      <c r="X145" s="7">
        <v>0</v>
      </c>
      <c r="Y145" s="7">
        <v>0</v>
      </c>
      <c r="AB145" s="7"/>
      <c r="AC145" s="7"/>
      <c r="AD145" s="7"/>
      <c r="AE145" s="7"/>
      <c r="AF145" s="7"/>
      <c r="AG145" s="7"/>
      <c r="AH145" s="7"/>
    </row>
    <row r="146" spans="1:34" x14ac:dyDescent="0.2">
      <c r="A146" s="5">
        <v>2020</v>
      </c>
      <c r="B146" s="2" t="s">
        <v>725</v>
      </c>
      <c r="C146" s="2" t="s">
        <v>133</v>
      </c>
      <c r="D146" s="2" t="s">
        <v>680</v>
      </c>
      <c r="E146" s="2">
        <v>0</v>
      </c>
      <c r="F146" s="2">
        <v>1534990</v>
      </c>
      <c r="G146" s="2">
        <v>0</v>
      </c>
      <c r="H146" s="2">
        <v>344050</v>
      </c>
      <c r="S146" s="2"/>
      <c r="T146" s="2">
        <v>0</v>
      </c>
      <c r="U146" s="7">
        <v>0</v>
      </c>
      <c r="V146" s="7">
        <v>0</v>
      </c>
      <c r="W146" s="7">
        <v>0</v>
      </c>
      <c r="X146" s="7">
        <v>0</v>
      </c>
      <c r="Y146" s="7">
        <v>0</v>
      </c>
      <c r="AB146" s="7"/>
      <c r="AC146" s="7"/>
      <c r="AD146" s="7"/>
      <c r="AE146" s="7"/>
      <c r="AF146" s="7"/>
      <c r="AG146" s="7"/>
      <c r="AH146" s="7"/>
    </row>
    <row r="147" spans="1:34" x14ac:dyDescent="0.2">
      <c r="A147" s="5">
        <v>2020</v>
      </c>
      <c r="B147" s="2" t="s">
        <v>726</v>
      </c>
      <c r="C147" s="2" t="s">
        <v>134</v>
      </c>
      <c r="D147" s="2" t="s">
        <v>680</v>
      </c>
      <c r="E147" s="2">
        <v>0</v>
      </c>
      <c r="G147" s="2">
        <v>0</v>
      </c>
      <c r="H147" s="2">
        <v>100000</v>
      </c>
      <c r="S147" s="2"/>
      <c r="T147" s="2">
        <v>0</v>
      </c>
      <c r="U147" s="7">
        <v>0</v>
      </c>
      <c r="V147" s="7">
        <v>0</v>
      </c>
      <c r="W147" s="7">
        <v>0</v>
      </c>
      <c r="X147" s="7">
        <v>0</v>
      </c>
      <c r="Y147" s="7">
        <v>0</v>
      </c>
      <c r="AB147" s="7"/>
      <c r="AC147" s="7"/>
      <c r="AD147" s="7"/>
      <c r="AE147" s="7"/>
      <c r="AF147" s="7"/>
      <c r="AG147" s="7"/>
      <c r="AH147" s="7"/>
    </row>
    <row r="148" spans="1:34" x14ac:dyDescent="0.2">
      <c r="A148" s="5">
        <v>2020</v>
      </c>
      <c r="B148" s="2" t="s">
        <v>726</v>
      </c>
      <c r="C148" s="2" t="s">
        <v>733</v>
      </c>
      <c r="D148" s="2" t="s">
        <v>680</v>
      </c>
      <c r="E148" s="2">
        <v>0</v>
      </c>
      <c r="G148" s="2">
        <v>0</v>
      </c>
      <c r="H148" s="2">
        <v>0</v>
      </c>
      <c r="S148" s="2"/>
      <c r="T148" s="2">
        <v>0</v>
      </c>
      <c r="U148" s="7">
        <v>0</v>
      </c>
      <c r="V148" s="7">
        <v>0</v>
      </c>
      <c r="W148" s="7">
        <v>0</v>
      </c>
      <c r="X148" s="7">
        <v>0</v>
      </c>
      <c r="Y148" s="7">
        <v>0</v>
      </c>
      <c r="AB148" s="7"/>
      <c r="AC148" s="7"/>
      <c r="AD148" s="7"/>
      <c r="AE148" s="7"/>
      <c r="AF148" s="7"/>
      <c r="AG148" s="7"/>
      <c r="AH148" s="7"/>
    </row>
    <row r="149" spans="1:34" x14ac:dyDescent="0.2">
      <c r="A149" s="5">
        <v>2020</v>
      </c>
      <c r="B149" s="2" t="s">
        <v>725</v>
      </c>
      <c r="C149" s="2" t="s">
        <v>734</v>
      </c>
      <c r="D149" s="2" t="s">
        <v>680</v>
      </c>
      <c r="E149" s="2">
        <v>0</v>
      </c>
      <c r="F149" s="2">
        <v>1065158</v>
      </c>
      <c r="G149" s="2">
        <v>0</v>
      </c>
      <c r="H149" s="2">
        <v>0</v>
      </c>
      <c r="S149" s="2"/>
      <c r="T149" s="2">
        <v>0</v>
      </c>
      <c r="U149" s="7">
        <v>0</v>
      </c>
      <c r="V149" s="7">
        <v>0</v>
      </c>
      <c r="W149" s="7">
        <v>0</v>
      </c>
      <c r="X149" s="7">
        <v>0</v>
      </c>
      <c r="Y149" s="7">
        <v>0</v>
      </c>
      <c r="AB149" s="7"/>
      <c r="AC149" s="7"/>
      <c r="AD149" s="7"/>
      <c r="AE149" s="7"/>
      <c r="AF149" s="7"/>
      <c r="AG149" s="7"/>
      <c r="AH149" s="7"/>
    </row>
    <row r="150" spans="1:34" x14ac:dyDescent="0.2">
      <c r="A150" s="5">
        <v>2020</v>
      </c>
      <c r="B150" s="2" t="s">
        <v>725</v>
      </c>
      <c r="C150" s="2" t="s">
        <v>735</v>
      </c>
      <c r="D150" s="2" t="s">
        <v>680</v>
      </c>
      <c r="E150" s="2">
        <v>0</v>
      </c>
      <c r="G150" s="2">
        <v>0</v>
      </c>
      <c r="H150" s="2">
        <v>0</v>
      </c>
      <c r="S150" s="2"/>
      <c r="T150" s="2">
        <v>0</v>
      </c>
      <c r="U150" s="7">
        <v>0</v>
      </c>
      <c r="V150" s="7">
        <v>0</v>
      </c>
      <c r="W150" s="7">
        <v>0</v>
      </c>
      <c r="X150" s="7">
        <v>0</v>
      </c>
      <c r="Y150" s="7">
        <v>0</v>
      </c>
      <c r="AB150" s="7"/>
      <c r="AC150" s="7"/>
      <c r="AD150" s="7"/>
      <c r="AE150" s="7"/>
      <c r="AF150" s="7"/>
      <c r="AG150" s="7"/>
      <c r="AH150" s="7"/>
    </row>
    <row r="151" spans="1:34" x14ac:dyDescent="0.2">
      <c r="A151" s="5">
        <v>2020</v>
      </c>
      <c r="B151" s="2" t="s">
        <v>725</v>
      </c>
      <c r="C151" s="2" t="s">
        <v>736</v>
      </c>
      <c r="D151" s="2" t="s">
        <v>680</v>
      </c>
      <c r="E151" s="2">
        <v>0</v>
      </c>
      <c r="F151" s="2">
        <v>1822019</v>
      </c>
      <c r="G151" s="2">
        <v>0</v>
      </c>
      <c r="H151" s="2">
        <v>0</v>
      </c>
      <c r="S151" s="2"/>
      <c r="T151" s="2">
        <v>0</v>
      </c>
      <c r="U151" s="7">
        <v>0</v>
      </c>
      <c r="V151" s="7">
        <v>0</v>
      </c>
      <c r="W151" s="7">
        <v>0</v>
      </c>
      <c r="X151" s="7">
        <v>0</v>
      </c>
      <c r="Y151" s="7">
        <v>0</v>
      </c>
      <c r="AB151" s="7"/>
      <c r="AC151" s="7"/>
      <c r="AD151" s="7"/>
      <c r="AE151" s="7"/>
      <c r="AF151" s="7"/>
      <c r="AG151" s="7"/>
      <c r="AH151" s="7"/>
    </row>
    <row r="152" spans="1:34" x14ac:dyDescent="0.2">
      <c r="A152" s="5">
        <v>2020</v>
      </c>
      <c r="B152" s="2" t="s">
        <v>725</v>
      </c>
      <c r="C152" s="2" t="s">
        <v>737</v>
      </c>
      <c r="D152" s="2" t="s">
        <v>680</v>
      </c>
      <c r="E152" s="2">
        <v>0</v>
      </c>
      <c r="F152" s="2">
        <v>1446297</v>
      </c>
      <c r="G152" s="2">
        <v>0</v>
      </c>
      <c r="H152" s="2">
        <v>0</v>
      </c>
      <c r="S152" s="2"/>
      <c r="T152" s="2">
        <v>0</v>
      </c>
      <c r="U152" s="7">
        <v>0</v>
      </c>
      <c r="V152" s="7">
        <v>0</v>
      </c>
      <c r="W152" s="7">
        <v>0</v>
      </c>
      <c r="X152" s="7">
        <v>0</v>
      </c>
      <c r="Y152" s="7">
        <v>0</v>
      </c>
      <c r="AB152" s="7"/>
      <c r="AC152" s="7"/>
      <c r="AD152" s="7"/>
      <c r="AE152" s="7"/>
      <c r="AF152" s="7"/>
      <c r="AG152" s="7"/>
      <c r="AH152" s="7"/>
    </row>
    <row r="153" spans="1:34" x14ac:dyDescent="0.2">
      <c r="A153" s="5">
        <v>2020</v>
      </c>
      <c r="B153" s="2" t="s">
        <v>725</v>
      </c>
      <c r="C153" s="2" t="s">
        <v>738</v>
      </c>
      <c r="D153" s="2" t="s">
        <v>680</v>
      </c>
      <c r="E153" s="2">
        <v>0</v>
      </c>
      <c r="F153" s="2">
        <v>1732521</v>
      </c>
      <c r="G153" s="2">
        <v>0</v>
      </c>
      <c r="H153" s="2">
        <v>100000</v>
      </c>
      <c r="S153" s="2"/>
      <c r="T153" s="2">
        <v>0</v>
      </c>
      <c r="U153" s="7">
        <v>0</v>
      </c>
      <c r="V153" s="7">
        <v>0</v>
      </c>
      <c r="W153" s="7">
        <v>0</v>
      </c>
      <c r="X153" s="7">
        <v>0</v>
      </c>
      <c r="Y153" s="7">
        <v>0</v>
      </c>
      <c r="AB153" s="7"/>
      <c r="AC153" s="7"/>
      <c r="AD153" s="7"/>
      <c r="AE153" s="7"/>
      <c r="AF153" s="7"/>
      <c r="AG153" s="7"/>
      <c r="AH153" s="7"/>
    </row>
    <row r="154" spans="1:34" x14ac:dyDescent="0.2">
      <c r="A154" s="5">
        <v>2020</v>
      </c>
      <c r="B154" s="2" t="s">
        <v>726</v>
      </c>
      <c r="C154" s="2" t="s">
        <v>739</v>
      </c>
      <c r="D154" s="2" t="s">
        <v>680</v>
      </c>
      <c r="E154" s="2">
        <v>0</v>
      </c>
      <c r="G154" s="2">
        <v>0</v>
      </c>
      <c r="H154" s="2">
        <v>0</v>
      </c>
      <c r="S154" s="2"/>
      <c r="T154" s="2">
        <v>0</v>
      </c>
      <c r="U154" s="7">
        <v>0</v>
      </c>
      <c r="V154" s="7">
        <v>0</v>
      </c>
      <c r="W154" s="7">
        <v>0</v>
      </c>
      <c r="X154" s="7">
        <v>0</v>
      </c>
      <c r="Y154" s="7">
        <v>0</v>
      </c>
      <c r="AB154" s="7"/>
      <c r="AC154" s="7"/>
      <c r="AD154" s="7"/>
      <c r="AE154" s="7"/>
      <c r="AF154" s="7"/>
      <c r="AG154" s="7"/>
      <c r="AH154" s="7"/>
    </row>
    <row r="155" spans="1:34" x14ac:dyDescent="0.2">
      <c r="A155" s="5">
        <v>2020</v>
      </c>
      <c r="B155" s="2" t="s">
        <v>725</v>
      </c>
      <c r="C155" s="2" t="s">
        <v>727</v>
      </c>
      <c r="D155" s="2" t="s">
        <v>681</v>
      </c>
      <c r="E155" s="2">
        <v>1102500</v>
      </c>
      <c r="F155" s="2" t="s">
        <v>762</v>
      </c>
      <c r="G155" s="2" t="s">
        <v>762</v>
      </c>
      <c r="H155" s="2">
        <v>0</v>
      </c>
      <c r="S155" s="2"/>
      <c r="T155" s="2">
        <v>0</v>
      </c>
      <c r="U155" s="7">
        <v>0</v>
      </c>
      <c r="V155" s="7">
        <v>0</v>
      </c>
      <c r="W155" s="7">
        <v>0</v>
      </c>
      <c r="X155" s="7">
        <v>0</v>
      </c>
      <c r="Y155" s="7">
        <v>0</v>
      </c>
      <c r="AB155" s="7"/>
      <c r="AC155" s="7"/>
      <c r="AD155" s="7"/>
      <c r="AE155" s="7"/>
      <c r="AF155" s="7"/>
      <c r="AG155" s="7"/>
      <c r="AH155" s="7"/>
    </row>
    <row r="156" spans="1:34" x14ac:dyDescent="0.2">
      <c r="A156" s="5">
        <v>2020</v>
      </c>
      <c r="B156" s="2" t="s">
        <v>726</v>
      </c>
      <c r="C156" s="2" t="s">
        <v>728</v>
      </c>
      <c r="D156" s="2" t="s">
        <v>681</v>
      </c>
      <c r="E156" s="2">
        <v>2600412</v>
      </c>
      <c r="F156" s="2" t="s">
        <v>762</v>
      </c>
      <c r="G156" s="2" t="s">
        <v>762</v>
      </c>
      <c r="H156" s="2">
        <v>0</v>
      </c>
      <c r="S156" s="2"/>
      <c r="T156" s="2">
        <v>0</v>
      </c>
      <c r="U156" s="7">
        <v>0</v>
      </c>
      <c r="V156" s="7">
        <v>0</v>
      </c>
      <c r="W156" s="7">
        <v>0</v>
      </c>
      <c r="X156" s="7">
        <v>0</v>
      </c>
      <c r="Y156" s="7">
        <v>0</v>
      </c>
      <c r="AB156" s="7"/>
      <c r="AC156" s="7"/>
      <c r="AD156" s="7"/>
      <c r="AE156" s="7"/>
      <c r="AF156" s="7"/>
      <c r="AG156" s="7"/>
      <c r="AH156" s="7"/>
    </row>
    <row r="157" spans="1:34" x14ac:dyDescent="0.2">
      <c r="A157" s="5">
        <v>2020</v>
      </c>
      <c r="B157" s="2" t="s">
        <v>726</v>
      </c>
      <c r="C157" s="2" t="s">
        <v>729</v>
      </c>
      <c r="D157" s="2" t="s">
        <v>681</v>
      </c>
      <c r="E157" s="2">
        <v>7952207</v>
      </c>
      <c r="F157" s="2">
        <v>14645132</v>
      </c>
      <c r="G157" s="2">
        <v>3825000</v>
      </c>
      <c r="H157" s="2">
        <v>0</v>
      </c>
      <c r="S157" s="2"/>
      <c r="T157" s="2">
        <v>0</v>
      </c>
      <c r="U157" s="7">
        <v>0</v>
      </c>
      <c r="V157" s="7">
        <v>0</v>
      </c>
      <c r="W157" s="7">
        <v>0</v>
      </c>
      <c r="X157" s="7">
        <v>0</v>
      </c>
      <c r="Y157" s="7">
        <v>0</v>
      </c>
      <c r="AB157" s="7"/>
      <c r="AC157" s="7"/>
      <c r="AD157" s="7"/>
      <c r="AE157" s="7"/>
      <c r="AF157" s="7"/>
      <c r="AG157" s="7"/>
      <c r="AH157" s="7"/>
    </row>
    <row r="158" spans="1:34" x14ac:dyDescent="0.2">
      <c r="A158" s="5">
        <v>2020</v>
      </c>
      <c r="B158" s="2" t="s">
        <v>725</v>
      </c>
      <c r="C158" s="2" t="s">
        <v>730</v>
      </c>
      <c r="D158" s="2" t="s">
        <v>681</v>
      </c>
      <c r="E158" s="2">
        <v>5819251</v>
      </c>
      <c r="F158" s="2" t="s">
        <v>762</v>
      </c>
      <c r="G158" s="2" t="s">
        <v>762</v>
      </c>
      <c r="H158" s="2">
        <v>0</v>
      </c>
      <c r="S158" s="2"/>
      <c r="T158" s="2">
        <v>0</v>
      </c>
      <c r="U158" s="7">
        <v>0</v>
      </c>
      <c r="V158" s="7">
        <v>0</v>
      </c>
      <c r="W158" s="7">
        <v>0</v>
      </c>
      <c r="X158" s="7">
        <v>0</v>
      </c>
      <c r="Y158" s="7">
        <v>0</v>
      </c>
      <c r="AB158" s="7"/>
      <c r="AC158" s="7"/>
      <c r="AD158" s="7"/>
      <c r="AE158" s="7"/>
      <c r="AF158" s="7"/>
      <c r="AG158" s="7"/>
      <c r="AH158" s="7"/>
    </row>
    <row r="159" spans="1:34" x14ac:dyDescent="0.2">
      <c r="A159" s="5">
        <v>2020</v>
      </c>
      <c r="B159" s="2" t="s">
        <v>725</v>
      </c>
      <c r="C159" s="2" t="s">
        <v>731</v>
      </c>
      <c r="D159" s="2" t="s">
        <v>681</v>
      </c>
      <c r="E159" s="2">
        <v>10567707</v>
      </c>
      <c r="F159" s="2" t="s">
        <v>762</v>
      </c>
      <c r="G159" s="2" t="s">
        <v>762</v>
      </c>
      <c r="H159" s="2">
        <v>0</v>
      </c>
      <c r="S159" s="2"/>
      <c r="T159" s="2">
        <v>0</v>
      </c>
      <c r="U159" s="7">
        <v>0</v>
      </c>
      <c r="V159" s="7">
        <v>0</v>
      </c>
      <c r="W159" s="7">
        <v>0</v>
      </c>
      <c r="X159" s="7">
        <v>0</v>
      </c>
      <c r="Y159" s="7">
        <v>0</v>
      </c>
      <c r="AB159" s="7"/>
      <c r="AC159" s="7"/>
      <c r="AD159" s="7"/>
      <c r="AE159" s="7"/>
      <c r="AF159" s="7"/>
      <c r="AG159" s="7"/>
      <c r="AH159" s="7"/>
    </row>
    <row r="160" spans="1:34" x14ac:dyDescent="0.2">
      <c r="A160" s="5">
        <v>2020</v>
      </c>
      <c r="B160" s="2" t="s">
        <v>725</v>
      </c>
      <c r="C160" s="2" t="s">
        <v>732</v>
      </c>
      <c r="D160" s="2" t="s">
        <v>681</v>
      </c>
      <c r="E160" s="2">
        <v>9191910</v>
      </c>
      <c r="F160" s="2" t="s">
        <v>762</v>
      </c>
      <c r="G160" s="2" t="s">
        <v>762</v>
      </c>
      <c r="H160" s="2">
        <v>0</v>
      </c>
      <c r="S160" s="2"/>
      <c r="T160" s="2">
        <v>0</v>
      </c>
      <c r="U160" s="7">
        <v>0</v>
      </c>
      <c r="V160" s="7">
        <v>0</v>
      </c>
      <c r="W160" s="7">
        <v>0</v>
      </c>
      <c r="X160" s="7">
        <v>0</v>
      </c>
      <c r="Y160" s="7">
        <v>0</v>
      </c>
      <c r="AB160" s="7"/>
      <c r="AC160" s="7"/>
      <c r="AD160" s="7"/>
      <c r="AE160" s="7"/>
      <c r="AF160" s="7"/>
      <c r="AG160" s="7"/>
      <c r="AH160" s="7"/>
    </row>
    <row r="161" spans="1:34" x14ac:dyDescent="0.2">
      <c r="A161" s="5">
        <v>2020</v>
      </c>
      <c r="B161" s="2" t="s">
        <v>726</v>
      </c>
      <c r="C161" s="2" t="s">
        <v>131</v>
      </c>
      <c r="D161" s="2" t="s">
        <v>681</v>
      </c>
      <c r="E161" s="2">
        <v>6466141</v>
      </c>
      <c r="F161" s="2" t="s">
        <v>762</v>
      </c>
      <c r="G161" s="2" t="s">
        <v>762</v>
      </c>
      <c r="H161" s="2">
        <v>0</v>
      </c>
      <c r="S161" s="2"/>
      <c r="T161" s="2">
        <v>0</v>
      </c>
      <c r="U161" s="7">
        <v>0</v>
      </c>
      <c r="V161" s="7">
        <v>0</v>
      </c>
      <c r="W161" s="7">
        <v>0</v>
      </c>
      <c r="X161" s="7">
        <v>0</v>
      </c>
      <c r="Y161" s="7">
        <v>0</v>
      </c>
      <c r="AB161" s="7"/>
      <c r="AC161" s="7"/>
      <c r="AD161" s="7"/>
      <c r="AE161" s="7"/>
      <c r="AF161" s="7"/>
      <c r="AG161" s="7"/>
      <c r="AH161" s="7"/>
    </row>
    <row r="162" spans="1:34" x14ac:dyDescent="0.2">
      <c r="A162" s="5">
        <v>2020</v>
      </c>
      <c r="B162" s="2" t="s">
        <v>725</v>
      </c>
      <c r="C162" s="2" t="s">
        <v>132</v>
      </c>
      <c r="D162" s="2" t="s">
        <v>681</v>
      </c>
      <c r="E162" s="2">
        <v>4090637</v>
      </c>
      <c r="F162" s="2" t="s">
        <v>762</v>
      </c>
      <c r="G162" s="2" t="s">
        <v>762</v>
      </c>
      <c r="H162" s="2">
        <v>0</v>
      </c>
      <c r="S162" s="2"/>
      <c r="T162" s="2">
        <v>0</v>
      </c>
      <c r="U162" s="7">
        <v>0</v>
      </c>
      <c r="V162" s="7">
        <v>0</v>
      </c>
      <c r="W162" s="7">
        <v>0</v>
      </c>
      <c r="X162" s="7">
        <v>0</v>
      </c>
      <c r="Y162" s="7">
        <v>0</v>
      </c>
      <c r="AB162" s="7"/>
      <c r="AC162" s="7"/>
      <c r="AD162" s="7"/>
      <c r="AE162" s="7"/>
      <c r="AF162" s="7"/>
      <c r="AG162" s="7"/>
      <c r="AH162" s="7"/>
    </row>
    <row r="163" spans="1:34" x14ac:dyDescent="0.2">
      <c r="A163" s="5">
        <v>2020</v>
      </c>
      <c r="B163" s="2" t="s">
        <v>725</v>
      </c>
      <c r="C163" s="2" t="s">
        <v>133</v>
      </c>
      <c r="D163" s="2" t="s">
        <v>681</v>
      </c>
      <c r="E163" s="2">
        <v>5107041</v>
      </c>
      <c r="F163" s="2" t="s">
        <v>762</v>
      </c>
      <c r="G163" s="2" t="s">
        <v>762</v>
      </c>
      <c r="H163" s="2">
        <v>0</v>
      </c>
      <c r="S163" s="2"/>
      <c r="T163" s="2">
        <v>0</v>
      </c>
      <c r="U163" s="7">
        <v>0</v>
      </c>
      <c r="V163" s="7">
        <v>0</v>
      </c>
      <c r="W163" s="7">
        <v>0</v>
      </c>
      <c r="X163" s="7">
        <v>0</v>
      </c>
      <c r="Y163" s="7">
        <v>0</v>
      </c>
      <c r="AB163" s="7"/>
      <c r="AC163" s="7"/>
      <c r="AD163" s="7"/>
      <c r="AE163" s="7"/>
      <c r="AF163" s="7"/>
      <c r="AG163" s="7"/>
      <c r="AH163" s="7"/>
    </row>
    <row r="164" spans="1:34" x14ac:dyDescent="0.2">
      <c r="A164" s="5">
        <v>2020</v>
      </c>
      <c r="B164" s="2" t="s">
        <v>726</v>
      </c>
      <c r="C164" s="2" t="s">
        <v>134</v>
      </c>
      <c r="D164" s="2" t="s">
        <v>681</v>
      </c>
      <c r="E164" s="2">
        <v>3704595</v>
      </c>
      <c r="F164" s="2" t="s">
        <v>762</v>
      </c>
      <c r="G164" s="2" t="s">
        <v>762</v>
      </c>
      <c r="H164" s="2">
        <v>0</v>
      </c>
      <c r="S164" s="2"/>
      <c r="T164" s="2">
        <v>0</v>
      </c>
      <c r="U164" s="7">
        <v>0</v>
      </c>
      <c r="V164" s="7">
        <v>0</v>
      </c>
      <c r="W164" s="7">
        <v>0</v>
      </c>
      <c r="X164" s="7">
        <v>0</v>
      </c>
      <c r="Y164" s="7">
        <v>0</v>
      </c>
      <c r="AB164" s="7"/>
      <c r="AC164" s="7"/>
      <c r="AD164" s="7"/>
      <c r="AE164" s="7"/>
      <c r="AF164" s="7"/>
      <c r="AG164" s="7"/>
      <c r="AH164" s="7"/>
    </row>
    <row r="165" spans="1:34" x14ac:dyDescent="0.2">
      <c r="A165" s="5">
        <v>2020</v>
      </c>
      <c r="B165" s="2" t="s">
        <v>726</v>
      </c>
      <c r="C165" s="2" t="s">
        <v>733</v>
      </c>
      <c r="D165" s="2" t="s">
        <v>681</v>
      </c>
      <c r="E165" s="2">
        <v>8904338</v>
      </c>
      <c r="F165" s="2">
        <v>5435900</v>
      </c>
      <c r="G165" s="2">
        <v>860827</v>
      </c>
      <c r="H165" s="2">
        <v>0</v>
      </c>
      <c r="S165" s="2"/>
      <c r="T165" s="2">
        <v>0</v>
      </c>
      <c r="U165" s="7">
        <v>0</v>
      </c>
      <c r="V165" s="7">
        <v>0</v>
      </c>
      <c r="W165" s="7">
        <v>0</v>
      </c>
      <c r="X165" s="7">
        <v>0</v>
      </c>
      <c r="Y165" s="7">
        <v>0</v>
      </c>
      <c r="AB165" s="7"/>
      <c r="AC165" s="7"/>
      <c r="AD165" s="7"/>
      <c r="AE165" s="7"/>
      <c r="AF165" s="7"/>
      <c r="AG165" s="7"/>
      <c r="AH165" s="7"/>
    </row>
    <row r="166" spans="1:34" x14ac:dyDescent="0.2">
      <c r="A166" s="5">
        <v>2020</v>
      </c>
      <c r="B166" s="2" t="s">
        <v>725</v>
      </c>
      <c r="C166" s="2" t="s">
        <v>734</v>
      </c>
      <c r="D166" s="2" t="s">
        <v>681</v>
      </c>
      <c r="E166" s="2">
        <v>6766653</v>
      </c>
      <c r="F166" s="2">
        <v>3990000</v>
      </c>
      <c r="G166" s="2">
        <v>2327440</v>
      </c>
      <c r="H166" s="2">
        <v>0</v>
      </c>
      <c r="S166" s="2"/>
      <c r="T166" s="2">
        <v>0</v>
      </c>
      <c r="U166" s="7">
        <v>0</v>
      </c>
      <c r="V166" s="7">
        <v>0</v>
      </c>
      <c r="W166" s="7">
        <v>0</v>
      </c>
      <c r="X166" s="7">
        <v>0</v>
      </c>
      <c r="Y166" s="7">
        <v>0</v>
      </c>
      <c r="AB166" s="7"/>
      <c r="AC166" s="7"/>
      <c r="AD166" s="7"/>
      <c r="AE166" s="7"/>
      <c r="AF166" s="7"/>
      <c r="AG166" s="7"/>
      <c r="AH166" s="7"/>
    </row>
    <row r="167" spans="1:34" x14ac:dyDescent="0.2">
      <c r="A167" s="5">
        <v>2020</v>
      </c>
      <c r="B167" s="2" t="s">
        <v>725</v>
      </c>
      <c r="C167" s="2" t="s">
        <v>735</v>
      </c>
      <c r="D167" s="2" t="s">
        <v>681</v>
      </c>
      <c r="E167" s="2">
        <v>1837500</v>
      </c>
      <c r="F167" s="2" t="s">
        <v>762</v>
      </c>
      <c r="G167" s="2">
        <v>1648973</v>
      </c>
      <c r="H167" s="2">
        <v>0</v>
      </c>
      <c r="S167" s="2"/>
      <c r="T167" s="2">
        <v>0</v>
      </c>
      <c r="U167" s="7">
        <v>0</v>
      </c>
      <c r="V167" s="7">
        <v>0</v>
      </c>
      <c r="W167" s="7">
        <v>0</v>
      </c>
      <c r="X167" s="7">
        <v>0</v>
      </c>
      <c r="Y167" s="7">
        <v>0</v>
      </c>
      <c r="AB167" s="7"/>
      <c r="AC167" s="7"/>
      <c r="AD167" s="7"/>
      <c r="AE167" s="7"/>
      <c r="AF167" s="7"/>
      <c r="AG167" s="7"/>
      <c r="AH167" s="7"/>
    </row>
    <row r="168" spans="1:34" x14ac:dyDescent="0.2">
      <c r="A168" s="5">
        <v>2020</v>
      </c>
      <c r="B168" s="2" t="s">
        <v>725</v>
      </c>
      <c r="C168" s="2" t="s">
        <v>736</v>
      </c>
      <c r="D168" s="2" t="s">
        <v>681</v>
      </c>
      <c r="E168" s="2">
        <v>2519964</v>
      </c>
      <c r="F168" s="2" t="s">
        <v>762</v>
      </c>
      <c r="G168" s="2" t="s">
        <v>762</v>
      </c>
      <c r="H168" s="2">
        <v>0</v>
      </c>
      <c r="S168" s="2"/>
      <c r="T168" s="2">
        <v>0</v>
      </c>
      <c r="U168" s="7">
        <v>0</v>
      </c>
      <c r="V168" s="7">
        <v>0</v>
      </c>
      <c r="W168" s="7">
        <v>0</v>
      </c>
      <c r="X168" s="7">
        <v>0</v>
      </c>
      <c r="Y168" s="7">
        <v>0</v>
      </c>
      <c r="AB168" s="7"/>
      <c r="AC168" s="7"/>
      <c r="AD168" s="7"/>
      <c r="AE168" s="7"/>
      <c r="AF168" s="7"/>
      <c r="AG168" s="7"/>
      <c r="AH168" s="7"/>
    </row>
    <row r="169" spans="1:34" x14ac:dyDescent="0.2">
      <c r="A169" s="5">
        <v>2020</v>
      </c>
      <c r="B169" s="2" t="s">
        <v>725</v>
      </c>
      <c r="C169" s="2" t="s">
        <v>737</v>
      </c>
      <c r="D169" s="2" t="s">
        <v>681</v>
      </c>
      <c r="E169" s="2">
        <v>6299214</v>
      </c>
      <c r="F169" s="2" t="s">
        <v>762</v>
      </c>
      <c r="G169" s="2" t="s">
        <v>762</v>
      </c>
      <c r="H169" s="2">
        <v>0</v>
      </c>
      <c r="S169" s="2"/>
      <c r="T169" s="2">
        <v>0</v>
      </c>
      <c r="U169" s="7">
        <v>0</v>
      </c>
      <c r="V169" s="7">
        <v>0</v>
      </c>
      <c r="W169" s="7">
        <v>0</v>
      </c>
      <c r="X169" s="7">
        <v>0</v>
      </c>
      <c r="Y169" s="7">
        <v>0</v>
      </c>
      <c r="AB169" s="7"/>
      <c r="AC169" s="7"/>
      <c r="AD169" s="7"/>
      <c r="AE169" s="7"/>
      <c r="AF169" s="7"/>
      <c r="AG169" s="7"/>
      <c r="AH169" s="7"/>
    </row>
    <row r="170" spans="1:34" x14ac:dyDescent="0.2">
      <c r="A170" s="5">
        <v>2020</v>
      </c>
      <c r="B170" s="2" t="s">
        <v>725</v>
      </c>
      <c r="C170" s="2" t="s">
        <v>738</v>
      </c>
      <c r="D170" s="2" t="s">
        <v>681</v>
      </c>
      <c r="E170" s="2">
        <v>7797179</v>
      </c>
      <c r="F170" s="2" t="s">
        <v>762</v>
      </c>
      <c r="G170" s="2" t="s">
        <v>762</v>
      </c>
      <c r="H170" s="2">
        <v>0</v>
      </c>
      <c r="S170" s="2"/>
      <c r="T170" s="2">
        <v>0</v>
      </c>
      <c r="U170" s="7">
        <v>0</v>
      </c>
      <c r="V170" s="7">
        <v>0</v>
      </c>
      <c r="W170" s="7">
        <v>0</v>
      </c>
      <c r="X170" s="7">
        <v>0</v>
      </c>
      <c r="Y170" s="7">
        <v>0</v>
      </c>
      <c r="AB170" s="7"/>
      <c r="AC170" s="7"/>
      <c r="AD170" s="7"/>
      <c r="AE170" s="7"/>
      <c r="AF170" s="7"/>
      <c r="AG170" s="7"/>
      <c r="AH170" s="7"/>
    </row>
    <row r="171" spans="1:34" x14ac:dyDescent="0.2">
      <c r="A171" s="5">
        <v>2020</v>
      </c>
      <c r="B171" s="2" t="s">
        <v>726</v>
      </c>
      <c r="C171" s="2" t="s">
        <v>739</v>
      </c>
      <c r="D171" s="2" t="s">
        <v>681</v>
      </c>
      <c r="E171" s="2" t="s">
        <v>762</v>
      </c>
      <c r="F171" s="2">
        <v>9054652</v>
      </c>
      <c r="G171" s="2" t="s">
        <v>762</v>
      </c>
      <c r="H171" s="2">
        <v>0</v>
      </c>
      <c r="S171" s="2"/>
      <c r="T171" s="2">
        <v>0</v>
      </c>
      <c r="U171" s="7">
        <v>0</v>
      </c>
      <c r="V171" s="7">
        <v>0</v>
      </c>
      <c r="W171" s="7">
        <v>0</v>
      </c>
      <c r="X171" s="7">
        <v>0</v>
      </c>
      <c r="Y171" s="7">
        <v>0</v>
      </c>
      <c r="AB171" s="7"/>
      <c r="AC171" s="7"/>
      <c r="AD171" s="7"/>
      <c r="AE171" s="7"/>
      <c r="AF171" s="7"/>
      <c r="AG171" s="7"/>
      <c r="AH171" s="7"/>
    </row>
    <row r="172" spans="1:34" x14ac:dyDescent="0.2">
      <c r="A172" s="5">
        <v>2020</v>
      </c>
      <c r="B172" s="2" t="s">
        <v>725</v>
      </c>
      <c r="C172" s="2" t="s">
        <v>727</v>
      </c>
      <c r="D172" s="2" t="s">
        <v>682</v>
      </c>
      <c r="E172" s="2" t="s">
        <v>762</v>
      </c>
      <c r="F172" s="2">
        <v>0</v>
      </c>
      <c r="G172" s="2">
        <v>0</v>
      </c>
      <c r="H172" s="2">
        <v>0</v>
      </c>
      <c r="S172" s="2"/>
      <c r="T172" s="2">
        <v>0</v>
      </c>
      <c r="U172" s="7">
        <v>0</v>
      </c>
      <c r="V172" s="7">
        <v>0</v>
      </c>
      <c r="W172" s="7">
        <v>0</v>
      </c>
      <c r="X172" s="7">
        <v>0</v>
      </c>
      <c r="Y172" s="7">
        <v>0</v>
      </c>
      <c r="AB172" s="7"/>
      <c r="AC172" s="7"/>
      <c r="AD172" s="7"/>
      <c r="AE172" s="7"/>
      <c r="AF172" s="7"/>
      <c r="AG172" s="7"/>
      <c r="AH172" s="7"/>
    </row>
    <row r="173" spans="1:34" x14ac:dyDescent="0.2">
      <c r="A173" s="5">
        <v>2020</v>
      </c>
      <c r="B173" s="2" t="s">
        <v>726</v>
      </c>
      <c r="C173" s="2" t="s">
        <v>728</v>
      </c>
      <c r="D173" s="2" t="s">
        <v>682</v>
      </c>
      <c r="E173" s="2">
        <v>0</v>
      </c>
      <c r="F173" s="2">
        <v>0</v>
      </c>
      <c r="G173" s="2">
        <v>0</v>
      </c>
      <c r="H173" s="2">
        <v>0</v>
      </c>
      <c r="S173" s="2"/>
      <c r="T173" s="2">
        <v>0</v>
      </c>
      <c r="U173" s="7">
        <v>0</v>
      </c>
      <c r="V173" s="7">
        <v>0</v>
      </c>
      <c r="W173" s="7">
        <v>0</v>
      </c>
      <c r="X173" s="7">
        <v>0</v>
      </c>
      <c r="Y173" s="7">
        <v>0</v>
      </c>
      <c r="AB173" s="7"/>
      <c r="AC173" s="7"/>
      <c r="AD173" s="7"/>
      <c r="AE173" s="7"/>
      <c r="AF173" s="7"/>
      <c r="AG173" s="7"/>
      <c r="AH173" s="7"/>
    </row>
    <row r="174" spans="1:34" x14ac:dyDescent="0.2">
      <c r="A174" s="5">
        <v>2020</v>
      </c>
      <c r="B174" s="2" t="s">
        <v>726</v>
      </c>
      <c r="C174" s="2" t="s">
        <v>729</v>
      </c>
      <c r="D174" s="2" t="s">
        <v>682</v>
      </c>
      <c r="E174" s="2">
        <v>0</v>
      </c>
      <c r="F174" s="2">
        <v>0</v>
      </c>
      <c r="G174" s="2">
        <v>0</v>
      </c>
      <c r="H174" s="2">
        <v>0</v>
      </c>
      <c r="S174" s="2"/>
      <c r="T174" s="2">
        <v>0</v>
      </c>
      <c r="U174" s="7">
        <v>0</v>
      </c>
      <c r="V174" s="7">
        <v>0</v>
      </c>
      <c r="W174" s="7">
        <v>0</v>
      </c>
      <c r="X174" s="7">
        <v>0</v>
      </c>
      <c r="Y174" s="7">
        <v>0</v>
      </c>
      <c r="AB174" s="7"/>
      <c r="AC174" s="7"/>
      <c r="AD174" s="7"/>
      <c r="AE174" s="7"/>
      <c r="AF174" s="7"/>
      <c r="AG174" s="7"/>
      <c r="AH174" s="7"/>
    </row>
    <row r="175" spans="1:34" x14ac:dyDescent="0.2">
      <c r="A175" s="5">
        <v>2020</v>
      </c>
      <c r="B175" s="2" t="s">
        <v>725</v>
      </c>
      <c r="C175" s="2" t="s">
        <v>730</v>
      </c>
      <c r="D175" s="2" t="s">
        <v>682</v>
      </c>
      <c r="E175" s="2">
        <v>0</v>
      </c>
      <c r="F175" s="2">
        <v>0</v>
      </c>
      <c r="G175" s="2">
        <v>0</v>
      </c>
      <c r="H175" s="2">
        <v>0</v>
      </c>
      <c r="S175" s="2"/>
      <c r="T175" s="2">
        <v>0</v>
      </c>
      <c r="U175" s="7">
        <v>0</v>
      </c>
      <c r="V175" s="7">
        <v>0</v>
      </c>
      <c r="W175" s="7">
        <v>0</v>
      </c>
      <c r="X175" s="7">
        <v>0</v>
      </c>
      <c r="Y175" s="7">
        <v>0</v>
      </c>
      <c r="AB175" s="7"/>
      <c r="AC175" s="7"/>
      <c r="AD175" s="7"/>
      <c r="AE175" s="7"/>
      <c r="AF175" s="7"/>
      <c r="AG175" s="7"/>
      <c r="AH175" s="7"/>
    </row>
    <row r="176" spans="1:34" x14ac:dyDescent="0.2">
      <c r="A176" s="5">
        <v>2020</v>
      </c>
      <c r="B176" s="2" t="s">
        <v>725</v>
      </c>
      <c r="C176" s="2" t="s">
        <v>731</v>
      </c>
      <c r="D176" s="2" t="s">
        <v>682</v>
      </c>
      <c r="E176" s="2">
        <v>0</v>
      </c>
      <c r="F176" s="2">
        <v>0</v>
      </c>
      <c r="G176" s="2">
        <v>0</v>
      </c>
      <c r="H176" s="2">
        <v>0</v>
      </c>
      <c r="S176" s="2"/>
      <c r="T176" s="2">
        <v>0</v>
      </c>
      <c r="U176" s="7">
        <v>0</v>
      </c>
      <c r="V176" s="7">
        <v>0</v>
      </c>
      <c r="W176" s="7">
        <v>0</v>
      </c>
      <c r="X176" s="7">
        <v>0</v>
      </c>
      <c r="Y176" s="7">
        <v>0</v>
      </c>
      <c r="AB176" s="7"/>
      <c r="AC176" s="7"/>
      <c r="AD176" s="7"/>
      <c r="AE176" s="7"/>
      <c r="AF176" s="7"/>
      <c r="AG176" s="7"/>
      <c r="AH176" s="7"/>
    </row>
    <row r="177" spans="1:35" x14ac:dyDescent="0.2">
      <c r="A177" s="5">
        <v>2020</v>
      </c>
      <c r="B177" s="2" t="s">
        <v>725</v>
      </c>
      <c r="C177" s="2" t="s">
        <v>732</v>
      </c>
      <c r="D177" s="2" t="s">
        <v>682</v>
      </c>
      <c r="E177" s="2">
        <v>0</v>
      </c>
      <c r="F177" s="2">
        <v>0</v>
      </c>
      <c r="G177" s="2">
        <v>0</v>
      </c>
      <c r="H177" s="2">
        <v>0</v>
      </c>
      <c r="S177" s="2"/>
      <c r="T177" s="2">
        <v>0</v>
      </c>
      <c r="U177" s="7">
        <v>0</v>
      </c>
      <c r="V177" s="7">
        <v>0</v>
      </c>
      <c r="W177" s="7">
        <v>0</v>
      </c>
      <c r="X177" s="7">
        <v>0</v>
      </c>
      <c r="Y177" s="7">
        <v>0</v>
      </c>
      <c r="AB177" s="7"/>
      <c r="AC177" s="7"/>
      <c r="AD177" s="7"/>
      <c r="AE177" s="7"/>
      <c r="AF177" s="7"/>
      <c r="AG177" s="7"/>
      <c r="AH177" s="7"/>
    </row>
    <row r="178" spans="1:35" x14ac:dyDescent="0.2">
      <c r="A178" s="5">
        <v>2020</v>
      </c>
      <c r="B178" s="2" t="s">
        <v>726</v>
      </c>
      <c r="C178" s="2" t="s">
        <v>131</v>
      </c>
      <c r="D178" s="2" t="s">
        <v>682</v>
      </c>
      <c r="E178" s="2">
        <v>0</v>
      </c>
      <c r="F178" s="2">
        <v>0</v>
      </c>
      <c r="G178" s="2">
        <v>0</v>
      </c>
      <c r="H178" s="2">
        <v>600000</v>
      </c>
      <c r="S178" s="2"/>
      <c r="T178" s="2">
        <v>0</v>
      </c>
      <c r="U178" s="7">
        <v>0</v>
      </c>
      <c r="V178" s="7">
        <v>0</v>
      </c>
      <c r="W178" s="7">
        <v>0</v>
      </c>
      <c r="X178" s="7">
        <v>0</v>
      </c>
      <c r="Y178" s="7">
        <v>0</v>
      </c>
      <c r="AB178" s="7"/>
      <c r="AC178" s="7"/>
      <c r="AD178" s="7"/>
      <c r="AE178" s="7"/>
      <c r="AF178" s="7"/>
      <c r="AG178" s="7"/>
      <c r="AH178" s="7"/>
    </row>
    <row r="179" spans="1:35" x14ac:dyDescent="0.2">
      <c r="A179" s="5">
        <v>2020</v>
      </c>
      <c r="B179" s="2" t="s">
        <v>725</v>
      </c>
      <c r="C179" s="2" t="s">
        <v>132</v>
      </c>
      <c r="D179" s="2" t="s">
        <v>682</v>
      </c>
      <c r="E179" s="2">
        <v>0</v>
      </c>
      <c r="F179" s="2">
        <v>0</v>
      </c>
      <c r="G179" s="2">
        <v>0</v>
      </c>
      <c r="H179" s="2">
        <v>0</v>
      </c>
      <c r="S179" s="2"/>
      <c r="T179" s="2">
        <v>0</v>
      </c>
      <c r="U179" s="7">
        <v>0</v>
      </c>
      <c r="V179" s="7">
        <v>0</v>
      </c>
      <c r="W179" s="7">
        <v>0</v>
      </c>
      <c r="X179" s="7">
        <v>0</v>
      </c>
      <c r="Y179" s="7">
        <v>0</v>
      </c>
      <c r="AB179" s="7"/>
      <c r="AC179" s="7"/>
      <c r="AD179" s="7"/>
      <c r="AE179" s="7"/>
      <c r="AF179" s="7"/>
      <c r="AG179" s="7"/>
      <c r="AH179" s="7"/>
    </row>
    <row r="180" spans="1:35" x14ac:dyDescent="0.2">
      <c r="A180" s="5">
        <v>2020</v>
      </c>
      <c r="B180" s="2" t="s">
        <v>725</v>
      </c>
      <c r="C180" s="2" t="s">
        <v>133</v>
      </c>
      <c r="D180" s="2" t="s">
        <v>682</v>
      </c>
      <c r="E180" s="2">
        <v>0</v>
      </c>
      <c r="F180" s="2">
        <v>0</v>
      </c>
      <c r="G180" s="2">
        <v>0</v>
      </c>
      <c r="H180" s="2">
        <v>0</v>
      </c>
      <c r="S180" s="2"/>
      <c r="T180" s="2">
        <v>0</v>
      </c>
      <c r="U180" s="7">
        <v>0</v>
      </c>
      <c r="V180" s="7">
        <v>0</v>
      </c>
      <c r="W180" s="7">
        <v>0</v>
      </c>
      <c r="X180" s="7">
        <v>0</v>
      </c>
      <c r="Y180" s="7">
        <v>0</v>
      </c>
      <c r="AB180" s="7"/>
      <c r="AC180" s="7"/>
      <c r="AD180" s="7"/>
      <c r="AE180" s="7"/>
      <c r="AF180" s="7"/>
      <c r="AG180" s="7"/>
      <c r="AH180" s="7"/>
    </row>
    <row r="181" spans="1:35" x14ac:dyDescent="0.2">
      <c r="A181" s="5">
        <v>2020</v>
      </c>
      <c r="B181" s="2" t="s">
        <v>726</v>
      </c>
      <c r="C181" s="2" t="s">
        <v>134</v>
      </c>
      <c r="D181" s="2" t="s">
        <v>682</v>
      </c>
      <c r="E181" s="2">
        <v>0</v>
      </c>
      <c r="F181" s="2">
        <v>0</v>
      </c>
      <c r="G181" s="2">
        <v>0</v>
      </c>
      <c r="H181" s="2">
        <v>0</v>
      </c>
      <c r="S181" s="2"/>
      <c r="T181" s="2">
        <v>0</v>
      </c>
      <c r="U181" s="7">
        <v>0</v>
      </c>
      <c r="V181" s="7">
        <v>0</v>
      </c>
      <c r="W181" s="7">
        <v>0</v>
      </c>
      <c r="X181" s="7">
        <v>0</v>
      </c>
      <c r="Y181" s="7">
        <v>0</v>
      </c>
      <c r="AB181" s="7"/>
      <c r="AC181" s="7"/>
      <c r="AD181" s="7"/>
      <c r="AE181" s="7"/>
      <c r="AF181" s="7"/>
      <c r="AG181" s="7"/>
      <c r="AH181" s="7"/>
    </row>
    <row r="182" spans="1:35" x14ac:dyDescent="0.2">
      <c r="A182" s="5">
        <v>2020</v>
      </c>
      <c r="B182" s="2" t="s">
        <v>726</v>
      </c>
      <c r="C182" s="2" t="s">
        <v>733</v>
      </c>
      <c r="D182" s="2" t="s">
        <v>682</v>
      </c>
      <c r="E182" s="2">
        <v>0</v>
      </c>
      <c r="F182" s="2">
        <v>0</v>
      </c>
      <c r="G182" s="2">
        <v>0</v>
      </c>
      <c r="H182" s="2">
        <v>0</v>
      </c>
      <c r="S182" s="2"/>
      <c r="T182" s="2">
        <v>0</v>
      </c>
      <c r="U182" s="7">
        <v>0</v>
      </c>
      <c r="V182" s="7">
        <v>0</v>
      </c>
      <c r="W182" s="7">
        <v>0</v>
      </c>
      <c r="X182" s="7">
        <v>0</v>
      </c>
      <c r="Y182" s="7">
        <v>0</v>
      </c>
      <c r="AB182" s="7"/>
      <c r="AC182" s="7"/>
      <c r="AD182" s="7"/>
      <c r="AE182" s="7"/>
      <c r="AF182" s="7"/>
      <c r="AG182" s="7"/>
      <c r="AH182" s="7"/>
    </row>
    <row r="183" spans="1:35" x14ac:dyDescent="0.2">
      <c r="A183" s="5">
        <v>2020</v>
      </c>
      <c r="B183" s="2" t="s">
        <v>725</v>
      </c>
      <c r="C183" s="2" t="s">
        <v>734</v>
      </c>
      <c r="D183" s="2" t="s">
        <v>682</v>
      </c>
      <c r="E183" s="2">
        <v>0</v>
      </c>
      <c r="F183" s="2">
        <v>0</v>
      </c>
      <c r="G183" s="2">
        <v>0</v>
      </c>
      <c r="H183" s="2">
        <v>0</v>
      </c>
      <c r="S183" s="2"/>
      <c r="T183" s="2">
        <v>0</v>
      </c>
      <c r="U183" s="7">
        <v>0</v>
      </c>
      <c r="V183" s="7">
        <v>0</v>
      </c>
      <c r="W183" s="7">
        <v>0</v>
      </c>
      <c r="X183" s="7">
        <v>0</v>
      </c>
      <c r="Y183" s="7">
        <v>0</v>
      </c>
      <c r="AB183" s="7"/>
      <c r="AC183" s="7"/>
      <c r="AD183" s="7"/>
      <c r="AE183" s="7"/>
      <c r="AF183" s="7"/>
      <c r="AG183" s="7"/>
      <c r="AH183" s="7"/>
    </row>
    <row r="184" spans="1:35" x14ac:dyDescent="0.2">
      <c r="A184" s="5">
        <v>2020</v>
      </c>
      <c r="B184" s="2" t="s">
        <v>725</v>
      </c>
      <c r="C184" s="2" t="s">
        <v>735</v>
      </c>
      <c r="D184" s="2" t="s">
        <v>682</v>
      </c>
      <c r="E184" s="2">
        <v>0</v>
      </c>
      <c r="F184" s="2">
        <v>0</v>
      </c>
      <c r="G184" s="2">
        <v>0</v>
      </c>
      <c r="H184" s="2">
        <v>0</v>
      </c>
      <c r="S184" s="2"/>
      <c r="T184" s="2">
        <v>0</v>
      </c>
      <c r="U184" s="7">
        <v>0</v>
      </c>
      <c r="V184" s="7">
        <v>0</v>
      </c>
      <c r="W184" s="7">
        <v>0</v>
      </c>
      <c r="X184" s="7">
        <v>0</v>
      </c>
      <c r="Y184" s="7">
        <v>0</v>
      </c>
      <c r="AB184" s="7"/>
      <c r="AC184" s="7"/>
      <c r="AD184" s="7"/>
      <c r="AE184" s="7"/>
      <c r="AF184" s="7"/>
      <c r="AG184" s="7"/>
      <c r="AH184" s="7"/>
    </row>
    <row r="185" spans="1:35" x14ac:dyDescent="0.2">
      <c r="A185" s="5">
        <v>2020</v>
      </c>
      <c r="B185" s="2" t="s">
        <v>725</v>
      </c>
      <c r="C185" s="2" t="s">
        <v>736</v>
      </c>
      <c r="D185" s="2" t="s">
        <v>682</v>
      </c>
      <c r="E185" s="2">
        <v>0</v>
      </c>
      <c r="F185" s="2">
        <v>0</v>
      </c>
      <c r="G185" s="2">
        <v>0</v>
      </c>
      <c r="H185" s="2">
        <v>0</v>
      </c>
      <c r="S185" s="2"/>
      <c r="T185" s="2">
        <v>0</v>
      </c>
      <c r="U185" s="7">
        <v>0</v>
      </c>
      <c r="V185" s="7">
        <v>0</v>
      </c>
      <c r="W185" s="7">
        <v>0</v>
      </c>
      <c r="X185" s="7">
        <v>0</v>
      </c>
      <c r="Y185" s="7">
        <v>0</v>
      </c>
      <c r="AB185" s="7"/>
      <c r="AC185" s="7"/>
      <c r="AD185" s="7"/>
      <c r="AE185" s="7"/>
      <c r="AF185" s="7"/>
      <c r="AG185" s="7"/>
      <c r="AH185" s="7"/>
    </row>
    <row r="186" spans="1:35" x14ac:dyDescent="0.2">
      <c r="A186" s="5">
        <v>2020</v>
      </c>
      <c r="B186" s="2" t="s">
        <v>725</v>
      </c>
      <c r="C186" s="2" t="s">
        <v>737</v>
      </c>
      <c r="D186" s="2" t="s">
        <v>682</v>
      </c>
      <c r="E186" s="2">
        <v>0</v>
      </c>
      <c r="F186" s="2">
        <v>0</v>
      </c>
      <c r="G186" s="2">
        <v>0</v>
      </c>
      <c r="H186" s="2">
        <v>0</v>
      </c>
      <c r="S186" s="2"/>
      <c r="T186" s="2">
        <v>0</v>
      </c>
      <c r="U186" s="7">
        <v>0</v>
      </c>
      <c r="V186" s="7">
        <v>0</v>
      </c>
      <c r="W186" s="7">
        <v>0</v>
      </c>
      <c r="X186" s="7">
        <v>0</v>
      </c>
      <c r="Y186" s="7">
        <v>0</v>
      </c>
      <c r="AB186" s="7"/>
      <c r="AC186" s="7"/>
      <c r="AD186" s="7"/>
      <c r="AE186" s="7"/>
      <c r="AF186" s="7"/>
      <c r="AG186" s="7"/>
      <c r="AH186" s="7"/>
    </row>
    <row r="187" spans="1:35" x14ac:dyDescent="0.2">
      <c r="A187" s="5">
        <v>2020</v>
      </c>
      <c r="B187" s="2" t="s">
        <v>725</v>
      </c>
      <c r="C187" s="2" t="s">
        <v>738</v>
      </c>
      <c r="D187" s="2" t="s">
        <v>682</v>
      </c>
      <c r="E187" s="2">
        <v>0</v>
      </c>
      <c r="F187" s="2">
        <v>0</v>
      </c>
      <c r="G187" s="2">
        <v>0</v>
      </c>
      <c r="H187" s="2">
        <v>0</v>
      </c>
      <c r="S187" s="2"/>
      <c r="T187" s="2">
        <v>0</v>
      </c>
      <c r="U187" s="7">
        <v>0</v>
      </c>
      <c r="V187" s="7">
        <v>0</v>
      </c>
      <c r="W187" s="7">
        <v>0</v>
      </c>
      <c r="X187" s="7">
        <v>0</v>
      </c>
      <c r="Y187" s="7">
        <v>0</v>
      </c>
      <c r="AB187" s="7"/>
      <c r="AC187" s="7"/>
      <c r="AD187" s="7"/>
      <c r="AE187" s="7"/>
      <c r="AF187" s="7"/>
      <c r="AG187" s="7"/>
      <c r="AH187" s="7"/>
    </row>
    <row r="188" spans="1:35" x14ac:dyDescent="0.2">
      <c r="A188" s="5">
        <v>2020</v>
      </c>
      <c r="B188" s="2" t="s">
        <v>726</v>
      </c>
      <c r="C188" s="2" t="s">
        <v>739</v>
      </c>
      <c r="D188" s="2" t="s">
        <v>682</v>
      </c>
      <c r="E188" s="2">
        <v>0</v>
      </c>
      <c r="F188" s="2">
        <v>0</v>
      </c>
      <c r="G188" s="2">
        <v>0</v>
      </c>
      <c r="H188" s="2">
        <v>0</v>
      </c>
      <c r="S188" s="2"/>
      <c r="T188" s="2">
        <v>0</v>
      </c>
      <c r="U188" s="7">
        <v>0</v>
      </c>
      <c r="V188" s="7">
        <v>0</v>
      </c>
      <c r="W188" s="7">
        <v>0</v>
      </c>
      <c r="X188" s="7">
        <v>0</v>
      </c>
      <c r="Y188" s="7">
        <v>0</v>
      </c>
      <c r="AB188" s="7"/>
      <c r="AC188" s="7"/>
      <c r="AD188" s="7"/>
      <c r="AE188" s="7"/>
      <c r="AF188" s="7"/>
      <c r="AG188" s="7"/>
      <c r="AH188" s="7"/>
    </row>
    <row r="189" spans="1:35" x14ac:dyDescent="0.2">
      <c r="A189" s="5">
        <v>2021</v>
      </c>
      <c r="B189" s="2" t="s">
        <v>725</v>
      </c>
      <c r="C189" s="2" t="s">
        <v>727</v>
      </c>
      <c r="D189" s="2" t="s">
        <v>665</v>
      </c>
      <c r="E189" s="2">
        <v>0</v>
      </c>
      <c r="F189" s="2">
        <v>0</v>
      </c>
      <c r="G189" s="2">
        <v>0</v>
      </c>
      <c r="H189" s="2">
        <v>1390905</v>
      </c>
      <c r="I189" s="2">
        <v>661747220</v>
      </c>
      <c r="J189" s="2">
        <v>16150591</v>
      </c>
      <c r="K189" s="2">
        <v>302858256</v>
      </c>
      <c r="L189" s="2">
        <v>10770989</v>
      </c>
      <c r="M189" s="2">
        <v>69157719</v>
      </c>
      <c r="N189" s="2">
        <v>40300092</v>
      </c>
      <c r="O189" s="2">
        <v>265022900</v>
      </c>
      <c r="P189" s="2">
        <v>1749360</v>
      </c>
      <c r="Q189" s="2">
        <v>1128319</v>
      </c>
      <c r="R189" s="2">
        <v>1687187</v>
      </c>
      <c r="S189" s="7" t="s">
        <v>763</v>
      </c>
      <c r="T189" s="2">
        <v>0</v>
      </c>
      <c r="U189" s="7">
        <v>0</v>
      </c>
      <c r="V189" s="7">
        <v>0</v>
      </c>
      <c r="W189" s="7">
        <v>0</v>
      </c>
      <c r="X189" s="7">
        <v>0</v>
      </c>
      <c r="Y189" s="7">
        <v>0</v>
      </c>
      <c r="Z189" s="7">
        <v>68.400000000000006</v>
      </c>
      <c r="AA189" s="7">
        <v>16.46</v>
      </c>
      <c r="AB189" s="7"/>
      <c r="AC189" s="7"/>
      <c r="AD189" s="7"/>
      <c r="AE189" s="7"/>
      <c r="AF189" s="7"/>
      <c r="AG189" s="7"/>
      <c r="AH189" s="7"/>
      <c r="AI189" s="2">
        <v>28790</v>
      </c>
    </row>
    <row r="190" spans="1:35" x14ac:dyDescent="0.2">
      <c r="A190" s="5">
        <v>2021</v>
      </c>
      <c r="B190" s="2" t="s">
        <v>726</v>
      </c>
      <c r="C190" s="2" t="s">
        <v>728</v>
      </c>
      <c r="D190" s="2" t="s">
        <v>665</v>
      </c>
      <c r="E190" s="2">
        <v>0</v>
      </c>
      <c r="F190" s="2">
        <v>0</v>
      </c>
      <c r="G190" s="2">
        <v>0</v>
      </c>
      <c r="H190" s="2">
        <v>2073068</v>
      </c>
      <c r="I190" s="2">
        <v>385089459</v>
      </c>
      <c r="J190" s="2">
        <v>53704586</v>
      </c>
      <c r="K190" s="2">
        <v>233515285</v>
      </c>
      <c r="L190" s="2">
        <v>18017965</v>
      </c>
      <c r="M190" s="2">
        <v>579365245</v>
      </c>
      <c r="N190" s="2">
        <v>412184004</v>
      </c>
      <c r="O190" s="2">
        <v>64219622</v>
      </c>
      <c r="P190" s="2">
        <v>3434329</v>
      </c>
      <c r="Q190" s="2">
        <v>1128319</v>
      </c>
      <c r="R190" s="2">
        <v>466634</v>
      </c>
      <c r="S190" s="7" t="s">
        <v>764</v>
      </c>
      <c r="T190" s="2">
        <v>0</v>
      </c>
      <c r="U190" s="7">
        <v>0</v>
      </c>
      <c r="V190" s="7">
        <v>0</v>
      </c>
      <c r="W190" s="7">
        <v>0</v>
      </c>
      <c r="X190" s="7">
        <v>0</v>
      </c>
      <c r="Y190" s="7">
        <v>0</v>
      </c>
      <c r="Z190" s="7">
        <v>105.23</v>
      </c>
      <c r="AA190" s="7">
        <v>15.84</v>
      </c>
      <c r="AB190" s="7"/>
      <c r="AC190" s="7"/>
      <c r="AD190" s="7"/>
      <c r="AE190" s="7"/>
      <c r="AF190" s="7"/>
      <c r="AG190" s="7"/>
      <c r="AH190" s="7"/>
      <c r="AI190" s="2">
        <v>15430</v>
      </c>
    </row>
    <row r="191" spans="1:35" x14ac:dyDescent="0.2">
      <c r="A191" s="5">
        <v>2021</v>
      </c>
      <c r="B191" s="2" t="s">
        <v>726</v>
      </c>
      <c r="C191" s="2" t="s">
        <v>729</v>
      </c>
      <c r="D191" s="2" t="s">
        <v>665</v>
      </c>
      <c r="E191" s="2">
        <v>0</v>
      </c>
      <c r="F191" s="2">
        <v>0</v>
      </c>
      <c r="G191" s="2">
        <v>0</v>
      </c>
      <c r="H191" s="2">
        <v>2102612</v>
      </c>
      <c r="I191" s="2">
        <v>606181929</v>
      </c>
      <c r="J191" s="2">
        <v>52341267</v>
      </c>
      <c r="K191" s="2">
        <v>189366612</v>
      </c>
      <c r="L191" s="2">
        <v>7161761</v>
      </c>
      <c r="M191" s="2">
        <v>168379817</v>
      </c>
      <c r="N191" s="2">
        <v>66647905</v>
      </c>
      <c r="O191" s="2">
        <v>35137069</v>
      </c>
      <c r="P191" s="2">
        <v>1852593</v>
      </c>
      <c r="Q191" s="2">
        <v>1128319</v>
      </c>
      <c r="R191" s="2">
        <v>466634</v>
      </c>
      <c r="S191" s="7" t="s">
        <v>765</v>
      </c>
      <c r="T191" s="2">
        <v>0</v>
      </c>
      <c r="U191" s="7">
        <v>0</v>
      </c>
      <c r="V191" s="7">
        <v>0</v>
      </c>
      <c r="W191" s="7">
        <v>0</v>
      </c>
      <c r="X191" s="7">
        <v>0</v>
      </c>
      <c r="Y191" s="7">
        <v>0</v>
      </c>
      <c r="Z191" s="7">
        <v>57.46</v>
      </c>
      <c r="AA191" s="7">
        <v>13.89</v>
      </c>
      <c r="AB191" s="7"/>
      <c r="AC191" s="7"/>
      <c r="AD191" s="7"/>
      <c r="AE191" s="7"/>
      <c r="AF191" s="7"/>
      <c r="AG191" s="7"/>
      <c r="AH191" s="7"/>
      <c r="AI191" s="2">
        <v>15430</v>
      </c>
    </row>
    <row r="192" spans="1:35" x14ac:dyDescent="0.2">
      <c r="A192" s="5">
        <v>2021</v>
      </c>
      <c r="B192" s="2" t="s">
        <v>725</v>
      </c>
      <c r="C192" s="2" t="s">
        <v>730</v>
      </c>
      <c r="D192" s="2" t="s">
        <v>665</v>
      </c>
      <c r="E192" s="2">
        <v>0</v>
      </c>
      <c r="F192" s="2">
        <v>0</v>
      </c>
      <c r="G192" s="2">
        <v>0</v>
      </c>
      <c r="H192" s="2">
        <v>1596565</v>
      </c>
      <c r="I192" s="2">
        <v>626516555</v>
      </c>
      <c r="J192" s="2">
        <v>7519190</v>
      </c>
      <c r="K192" s="2">
        <v>236322582</v>
      </c>
      <c r="L192" s="2">
        <v>29899041</v>
      </c>
      <c r="M192" s="2">
        <v>383538618</v>
      </c>
      <c r="N192" s="2">
        <v>37260239</v>
      </c>
      <c r="O192" s="2">
        <v>305914244</v>
      </c>
      <c r="P192" s="2">
        <v>2368757</v>
      </c>
      <c r="Q192" s="2">
        <v>1128319</v>
      </c>
      <c r="R192" s="2">
        <v>5317837</v>
      </c>
      <c r="S192" s="7" t="s">
        <v>766</v>
      </c>
      <c r="T192" s="2">
        <v>0</v>
      </c>
      <c r="U192" s="7">
        <v>0</v>
      </c>
      <c r="V192" s="7">
        <v>0</v>
      </c>
      <c r="W192" s="7">
        <v>0</v>
      </c>
      <c r="X192" s="7">
        <v>0</v>
      </c>
      <c r="Y192" s="7">
        <v>0</v>
      </c>
      <c r="Z192" s="7">
        <v>80.400000000000006</v>
      </c>
      <c r="AA192" s="7">
        <v>12.32</v>
      </c>
      <c r="AB192" s="7"/>
      <c r="AC192" s="7"/>
      <c r="AD192" s="7"/>
      <c r="AE192" s="7"/>
      <c r="AF192" s="7"/>
      <c r="AG192" s="7"/>
      <c r="AH192" s="7"/>
      <c r="AI192" s="2">
        <v>15430</v>
      </c>
    </row>
    <row r="193" spans="1:35" x14ac:dyDescent="0.2">
      <c r="A193" s="5">
        <v>2021</v>
      </c>
      <c r="B193" s="2" t="s">
        <v>725</v>
      </c>
      <c r="C193" s="2" t="s">
        <v>731</v>
      </c>
      <c r="D193" s="2" t="s">
        <v>665</v>
      </c>
      <c r="E193" s="2">
        <v>0</v>
      </c>
      <c r="F193" s="2">
        <v>0</v>
      </c>
      <c r="G193" s="2">
        <v>0</v>
      </c>
      <c r="H193" s="2">
        <v>1830099</v>
      </c>
      <c r="I193" s="2">
        <v>998456096</v>
      </c>
      <c r="K193" s="2">
        <v>297664289</v>
      </c>
      <c r="L193" s="2">
        <v>11269224</v>
      </c>
      <c r="M193" s="2">
        <v>34102767</v>
      </c>
      <c r="N193" s="2">
        <v>30010980</v>
      </c>
      <c r="O193" s="2">
        <v>33575302</v>
      </c>
      <c r="P193" s="2">
        <v>13155026</v>
      </c>
      <c r="Q193" s="2">
        <v>1128319</v>
      </c>
      <c r="R193" s="2">
        <v>466634</v>
      </c>
      <c r="S193" s="7" t="s">
        <v>767</v>
      </c>
      <c r="T193" s="2">
        <v>0</v>
      </c>
      <c r="U193" s="7">
        <v>0</v>
      </c>
      <c r="V193" s="7">
        <v>0</v>
      </c>
      <c r="W193" s="7">
        <v>0</v>
      </c>
      <c r="X193" s="7">
        <v>0</v>
      </c>
      <c r="Y193" s="7">
        <v>0</v>
      </c>
      <c r="Z193" s="7">
        <v>124.78</v>
      </c>
      <c r="AA193" s="7">
        <v>14.68</v>
      </c>
      <c r="AB193" s="7"/>
      <c r="AC193" s="7"/>
      <c r="AD193" s="7"/>
      <c r="AE193" s="7"/>
      <c r="AF193" s="7"/>
      <c r="AG193" s="7"/>
      <c r="AH193" s="7"/>
      <c r="AI193" s="2">
        <v>15430</v>
      </c>
    </row>
    <row r="194" spans="1:35" x14ac:dyDescent="0.2">
      <c r="A194" s="5">
        <v>2021</v>
      </c>
      <c r="B194" s="2" t="s">
        <v>725</v>
      </c>
      <c r="C194" s="2" t="s">
        <v>732</v>
      </c>
      <c r="D194" s="2" t="s">
        <v>665</v>
      </c>
      <c r="E194" s="2">
        <v>0</v>
      </c>
      <c r="F194" s="2">
        <v>0</v>
      </c>
      <c r="G194" s="2">
        <v>0</v>
      </c>
      <c r="H194" s="2">
        <v>1248254</v>
      </c>
      <c r="I194" s="2">
        <v>609604288</v>
      </c>
      <c r="J194" s="2">
        <v>14515922</v>
      </c>
      <c r="K194" s="2">
        <v>138048798</v>
      </c>
      <c r="L194" s="2">
        <v>9376506</v>
      </c>
      <c r="M194" s="2">
        <v>59488105</v>
      </c>
      <c r="N194" s="2">
        <v>35738123</v>
      </c>
      <c r="O194" s="2">
        <v>36152518</v>
      </c>
      <c r="P194" s="2">
        <v>1646127</v>
      </c>
      <c r="Q194" s="2">
        <v>1128319</v>
      </c>
      <c r="R194" s="2">
        <v>466634</v>
      </c>
      <c r="S194" s="7" t="s">
        <v>768</v>
      </c>
      <c r="T194" s="2">
        <v>0</v>
      </c>
      <c r="U194" s="7">
        <v>0</v>
      </c>
      <c r="V194" s="7">
        <v>0</v>
      </c>
      <c r="W194" s="7">
        <v>0</v>
      </c>
      <c r="X194" s="7">
        <v>0</v>
      </c>
      <c r="Y194" s="7">
        <v>0</v>
      </c>
      <c r="Z194" s="7">
        <v>47.5</v>
      </c>
      <c r="AA194" s="7">
        <v>12.62</v>
      </c>
      <c r="AB194" s="7"/>
      <c r="AC194" s="7"/>
      <c r="AD194" s="7"/>
      <c r="AE194" s="7"/>
      <c r="AF194" s="7"/>
      <c r="AG194" s="7"/>
      <c r="AH194" s="7"/>
      <c r="AI194" s="2">
        <v>15430</v>
      </c>
    </row>
    <row r="195" spans="1:35" x14ac:dyDescent="0.2">
      <c r="A195" s="5">
        <v>2021</v>
      </c>
      <c r="B195" s="2" t="s">
        <v>726</v>
      </c>
      <c r="C195" s="2" t="s">
        <v>131</v>
      </c>
      <c r="D195" s="2" t="s">
        <v>665</v>
      </c>
      <c r="E195" s="2">
        <v>0</v>
      </c>
      <c r="F195" s="2">
        <v>0</v>
      </c>
      <c r="G195" s="2">
        <v>0</v>
      </c>
      <c r="H195" s="2">
        <v>3042312</v>
      </c>
      <c r="I195" s="2">
        <v>1247690325</v>
      </c>
      <c r="J195" s="2">
        <v>8153205</v>
      </c>
      <c r="L195" s="2">
        <v>91954035</v>
      </c>
      <c r="M195" s="2">
        <v>5470247</v>
      </c>
      <c r="N195" s="2">
        <v>30010980</v>
      </c>
      <c r="O195" s="2">
        <v>33047513</v>
      </c>
      <c r="P195" s="2">
        <v>1164374</v>
      </c>
      <c r="Q195" s="2">
        <v>1128319</v>
      </c>
      <c r="R195" s="2">
        <v>466634</v>
      </c>
      <c r="S195" s="7" t="s">
        <v>769</v>
      </c>
      <c r="T195" s="2">
        <v>0</v>
      </c>
      <c r="U195" s="7">
        <v>0</v>
      </c>
      <c r="V195" s="7">
        <v>0</v>
      </c>
      <c r="W195" s="7">
        <v>0</v>
      </c>
      <c r="X195" s="7">
        <v>0</v>
      </c>
      <c r="Y195" s="7">
        <v>0</v>
      </c>
      <c r="Z195" s="7">
        <v>194.12</v>
      </c>
      <c r="AA195" s="7">
        <v>11.34</v>
      </c>
      <c r="AB195" s="7"/>
      <c r="AC195" s="7"/>
      <c r="AD195" s="7"/>
      <c r="AE195" s="7"/>
      <c r="AF195" s="7"/>
      <c r="AG195" s="7"/>
      <c r="AH195" s="7"/>
      <c r="AI195" s="2">
        <v>15430</v>
      </c>
    </row>
    <row r="196" spans="1:35" x14ac:dyDescent="0.2">
      <c r="A196" s="5">
        <v>2021</v>
      </c>
      <c r="B196" s="2" t="s">
        <v>725</v>
      </c>
      <c r="C196" s="2" t="s">
        <v>132</v>
      </c>
      <c r="D196" s="2" t="s">
        <v>665</v>
      </c>
      <c r="E196" s="2">
        <v>0</v>
      </c>
      <c r="F196" s="2">
        <v>0</v>
      </c>
      <c r="G196" s="2">
        <v>0</v>
      </c>
      <c r="H196" s="2">
        <v>967563</v>
      </c>
      <c r="I196" s="2">
        <v>405351139</v>
      </c>
      <c r="J196" s="2">
        <v>28549395</v>
      </c>
      <c r="L196" s="2">
        <v>13806399</v>
      </c>
      <c r="M196" s="2">
        <v>81896460</v>
      </c>
      <c r="N196" s="2">
        <v>31192363</v>
      </c>
      <c r="O196" s="2">
        <v>33421029</v>
      </c>
      <c r="P196" s="2">
        <v>1164374</v>
      </c>
      <c r="Q196" s="2">
        <v>1128319</v>
      </c>
      <c r="R196" s="2">
        <v>466634</v>
      </c>
      <c r="S196" s="7" t="s">
        <v>770</v>
      </c>
      <c r="T196" s="2">
        <v>0</v>
      </c>
      <c r="U196" s="7">
        <v>0</v>
      </c>
      <c r="V196" s="7">
        <v>0</v>
      </c>
      <c r="W196" s="7">
        <v>0</v>
      </c>
      <c r="X196" s="7">
        <v>0</v>
      </c>
      <c r="Y196" s="7">
        <v>0</v>
      </c>
      <c r="Z196" s="7">
        <v>23.6</v>
      </c>
      <c r="AA196" s="7">
        <v>12.2</v>
      </c>
      <c r="AB196" s="7"/>
      <c r="AC196" s="7"/>
      <c r="AD196" s="7"/>
      <c r="AE196" s="7"/>
      <c r="AF196" s="7"/>
      <c r="AG196" s="7"/>
      <c r="AH196" s="7"/>
      <c r="AI196" s="2">
        <v>15430</v>
      </c>
    </row>
    <row r="197" spans="1:35" x14ac:dyDescent="0.2">
      <c r="A197" s="5">
        <v>2021</v>
      </c>
      <c r="B197" s="2" t="s">
        <v>725</v>
      </c>
      <c r="C197" s="2" t="s">
        <v>133</v>
      </c>
      <c r="D197" s="2" t="s">
        <v>665</v>
      </c>
      <c r="E197" s="2">
        <v>0</v>
      </c>
      <c r="F197" s="2">
        <v>0</v>
      </c>
      <c r="G197" s="2">
        <v>0</v>
      </c>
      <c r="H197" s="2">
        <v>762731</v>
      </c>
      <c r="I197" s="2">
        <v>377775249</v>
      </c>
      <c r="J197" s="2">
        <v>12314768</v>
      </c>
      <c r="L197" s="2">
        <v>5962953</v>
      </c>
      <c r="M197" s="2">
        <v>4315039</v>
      </c>
      <c r="N197" s="2">
        <v>30010980</v>
      </c>
      <c r="O197" s="2">
        <v>33047513</v>
      </c>
      <c r="P197" s="2">
        <v>1164374</v>
      </c>
      <c r="Q197" s="2">
        <v>1128319</v>
      </c>
      <c r="R197" s="2">
        <v>1380041</v>
      </c>
      <c r="S197" s="7" t="s">
        <v>771</v>
      </c>
      <c r="T197" s="2">
        <v>0</v>
      </c>
      <c r="U197" s="7">
        <v>0</v>
      </c>
      <c r="V197" s="7">
        <v>0</v>
      </c>
      <c r="W197" s="7">
        <v>0</v>
      </c>
      <c r="X197" s="7">
        <v>0</v>
      </c>
      <c r="Y197" s="7">
        <v>0</v>
      </c>
      <c r="Z197" s="7">
        <v>13.27</v>
      </c>
      <c r="AA197" s="7">
        <v>9.4</v>
      </c>
      <c r="AB197" s="7"/>
      <c r="AC197" s="7"/>
      <c r="AD197" s="7"/>
      <c r="AE197" s="7"/>
      <c r="AF197" s="7"/>
      <c r="AG197" s="7"/>
      <c r="AH197" s="7"/>
      <c r="AI197" s="2">
        <v>15430</v>
      </c>
    </row>
    <row r="198" spans="1:35" x14ac:dyDescent="0.2">
      <c r="A198" s="5">
        <v>2021</v>
      </c>
      <c r="B198" s="2" t="s">
        <v>726</v>
      </c>
      <c r="C198" s="2" t="s">
        <v>134</v>
      </c>
      <c r="D198" s="2" t="s">
        <v>665</v>
      </c>
      <c r="E198" s="2">
        <v>0</v>
      </c>
      <c r="F198" s="2">
        <v>0</v>
      </c>
      <c r="G198" s="2">
        <v>0</v>
      </c>
      <c r="H198" s="2">
        <v>1021601</v>
      </c>
      <c r="I198" s="2">
        <v>456420348</v>
      </c>
      <c r="J198" s="2">
        <v>24434975</v>
      </c>
      <c r="K198" s="2">
        <v>22642570</v>
      </c>
      <c r="L198" s="2">
        <v>9580288</v>
      </c>
      <c r="M198" s="2">
        <v>3745751</v>
      </c>
      <c r="N198" s="2">
        <v>30010980</v>
      </c>
      <c r="O198" s="2">
        <v>33047513</v>
      </c>
      <c r="P198" s="2">
        <v>1164374</v>
      </c>
      <c r="Q198" s="2">
        <v>1128319</v>
      </c>
      <c r="R198" s="2">
        <v>466634</v>
      </c>
      <c r="S198" s="7" t="s">
        <v>772</v>
      </c>
      <c r="T198" s="2">
        <v>0</v>
      </c>
      <c r="U198" s="7">
        <v>0</v>
      </c>
      <c r="V198" s="7">
        <v>0</v>
      </c>
      <c r="W198" s="7">
        <v>0</v>
      </c>
      <c r="X198" s="7">
        <v>0</v>
      </c>
      <c r="Y198" s="7">
        <v>0</v>
      </c>
      <c r="Z198" s="7">
        <v>31.61</v>
      </c>
      <c r="AA198" s="7">
        <v>13.23</v>
      </c>
      <c r="AB198" s="7"/>
      <c r="AC198" s="7"/>
      <c r="AD198" s="7"/>
      <c r="AE198" s="7"/>
      <c r="AF198" s="7"/>
      <c r="AG198" s="7"/>
      <c r="AH198" s="7"/>
      <c r="AI198" s="2">
        <v>15430</v>
      </c>
    </row>
    <row r="199" spans="1:35" x14ac:dyDescent="0.2">
      <c r="A199" s="5">
        <v>2021</v>
      </c>
      <c r="B199" s="2" t="s">
        <v>726</v>
      </c>
      <c r="C199" s="2" t="s">
        <v>733</v>
      </c>
      <c r="D199" s="2" t="s">
        <v>665</v>
      </c>
      <c r="E199" s="2">
        <v>0</v>
      </c>
      <c r="F199" s="2">
        <v>0</v>
      </c>
      <c r="G199" s="2">
        <v>0</v>
      </c>
      <c r="H199" s="2">
        <v>2225617</v>
      </c>
      <c r="I199" s="2">
        <v>902904834</v>
      </c>
      <c r="J199" s="2">
        <v>27300175</v>
      </c>
      <c r="K199" s="2">
        <v>297673965</v>
      </c>
      <c r="L199" s="2">
        <v>10523012</v>
      </c>
      <c r="M199" s="2">
        <v>52398473</v>
      </c>
      <c r="N199" s="2">
        <v>31300136</v>
      </c>
      <c r="O199" s="2">
        <v>36575968</v>
      </c>
      <c r="P199" s="2">
        <v>1590529</v>
      </c>
      <c r="Q199" s="2">
        <v>1128319</v>
      </c>
      <c r="R199" s="2">
        <v>466634</v>
      </c>
      <c r="S199" s="7" t="s">
        <v>773</v>
      </c>
      <c r="T199" s="2">
        <v>0</v>
      </c>
      <c r="U199" s="7">
        <v>0</v>
      </c>
      <c r="V199" s="7">
        <v>0</v>
      </c>
      <c r="W199" s="7">
        <v>0</v>
      </c>
      <c r="X199" s="7">
        <v>0</v>
      </c>
      <c r="Y199" s="7">
        <v>0</v>
      </c>
      <c r="Z199" s="7">
        <v>94.08</v>
      </c>
      <c r="AA199" s="7">
        <v>10.75</v>
      </c>
      <c r="AB199" s="7"/>
      <c r="AC199" s="7"/>
      <c r="AD199" s="7"/>
      <c r="AE199" s="7"/>
      <c r="AF199" s="7"/>
      <c r="AG199" s="7"/>
      <c r="AH199" s="7"/>
      <c r="AI199" s="2">
        <v>15430</v>
      </c>
    </row>
    <row r="200" spans="1:35" x14ac:dyDescent="0.2">
      <c r="A200" s="5">
        <v>2021</v>
      </c>
      <c r="B200" s="2" t="s">
        <v>725</v>
      </c>
      <c r="C200" s="2" t="s">
        <v>734</v>
      </c>
      <c r="D200" s="2" t="s">
        <v>665</v>
      </c>
      <c r="E200" s="2">
        <v>0</v>
      </c>
      <c r="F200" s="2">
        <v>0</v>
      </c>
      <c r="G200" s="2">
        <v>0</v>
      </c>
      <c r="H200" s="2">
        <v>1597832</v>
      </c>
      <c r="I200" s="2">
        <v>598745241</v>
      </c>
      <c r="J200" s="2">
        <v>34874186</v>
      </c>
      <c r="K200" s="2">
        <v>202142617</v>
      </c>
      <c r="L200" s="2">
        <v>7747538</v>
      </c>
      <c r="M200" s="2">
        <v>52972671</v>
      </c>
      <c r="N200" s="2">
        <v>30559425</v>
      </c>
      <c r="O200" s="2">
        <v>33351353</v>
      </c>
      <c r="P200" s="2">
        <v>1164374</v>
      </c>
      <c r="Q200" s="2">
        <v>1128319</v>
      </c>
      <c r="R200" s="2">
        <v>466634</v>
      </c>
      <c r="S200" s="7" t="s">
        <v>767</v>
      </c>
      <c r="T200" s="2">
        <v>0</v>
      </c>
      <c r="U200" s="7">
        <v>0</v>
      </c>
      <c r="V200" s="7">
        <v>0</v>
      </c>
      <c r="W200" s="7">
        <v>0</v>
      </c>
      <c r="X200" s="7">
        <v>0</v>
      </c>
      <c r="Y200" s="7">
        <v>0</v>
      </c>
      <c r="Z200" s="7">
        <v>60.5</v>
      </c>
      <c r="AA200" s="7">
        <v>13.82</v>
      </c>
      <c r="AB200" s="7"/>
      <c r="AC200" s="7"/>
      <c r="AD200" s="7"/>
      <c r="AE200" s="7"/>
      <c r="AF200" s="7"/>
      <c r="AG200" s="7"/>
      <c r="AH200" s="7"/>
      <c r="AI200" s="2">
        <v>15430</v>
      </c>
    </row>
    <row r="201" spans="1:35" x14ac:dyDescent="0.2">
      <c r="A201" s="5">
        <v>2021</v>
      </c>
      <c r="B201" s="2" t="s">
        <v>725</v>
      </c>
      <c r="C201" s="2" t="s">
        <v>735</v>
      </c>
      <c r="D201" s="2" t="s">
        <v>665</v>
      </c>
      <c r="E201" s="2">
        <v>0</v>
      </c>
      <c r="F201" s="2">
        <v>0</v>
      </c>
      <c r="G201" s="2">
        <v>0</v>
      </c>
      <c r="H201" s="2">
        <v>1936125</v>
      </c>
      <c r="I201" s="2">
        <v>767802353</v>
      </c>
      <c r="J201" s="2">
        <v>9656904</v>
      </c>
      <c r="K201" s="2">
        <v>245911654</v>
      </c>
      <c r="L201" s="2">
        <v>7522920</v>
      </c>
      <c r="M201" s="2">
        <v>7026247</v>
      </c>
      <c r="N201" s="2">
        <v>30010980</v>
      </c>
      <c r="O201" s="2">
        <v>33911225</v>
      </c>
      <c r="P201" s="2">
        <v>1333904</v>
      </c>
      <c r="Q201" s="2">
        <v>1128319</v>
      </c>
      <c r="R201" s="2">
        <v>466634</v>
      </c>
      <c r="S201" s="7" t="s">
        <v>774</v>
      </c>
      <c r="T201" s="2">
        <v>0</v>
      </c>
      <c r="U201" s="7">
        <v>0</v>
      </c>
      <c r="V201" s="7">
        <v>0</v>
      </c>
      <c r="W201" s="7">
        <v>0</v>
      </c>
      <c r="X201" s="7">
        <v>0</v>
      </c>
      <c r="Y201" s="7">
        <v>0</v>
      </c>
      <c r="Z201" s="7">
        <v>72.89</v>
      </c>
      <c r="AA201" s="7">
        <v>10.6</v>
      </c>
      <c r="AB201" s="7"/>
      <c r="AC201" s="7"/>
      <c r="AD201" s="7"/>
      <c r="AE201" s="7"/>
      <c r="AF201" s="7"/>
      <c r="AG201" s="7"/>
      <c r="AH201" s="7"/>
      <c r="AI201" s="2">
        <v>50204</v>
      </c>
    </row>
    <row r="202" spans="1:35" x14ac:dyDescent="0.2">
      <c r="A202" s="5">
        <v>2021</v>
      </c>
      <c r="B202" s="2" t="s">
        <v>725</v>
      </c>
      <c r="C202" s="2" t="s">
        <v>736</v>
      </c>
      <c r="D202" s="2" t="s">
        <v>665</v>
      </c>
      <c r="E202" s="2">
        <v>0</v>
      </c>
      <c r="F202" s="2">
        <v>0</v>
      </c>
      <c r="G202" s="2">
        <v>0</v>
      </c>
      <c r="H202" s="2">
        <v>1351035</v>
      </c>
      <c r="I202" s="2">
        <v>600019342</v>
      </c>
      <c r="J202" s="2">
        <v>11630614</v>
      </c>
      <c r="K202" s="2">
        <v>216431698</v>
      </c>
      <c r="L202" s="2">
        <v>6150855</v>
      </c>
      <c r="M202" s="2">
        <v>5497141</v>
      </c>
      <c r="N202" s="2">
        <v>30010980</v>
      </c>
      <c r="O202" s="2">
        <v>33600819</v>
      </c>
      <c r="P202" s="2">
        <v>1164374</v>
      </c>
      <c r="Q202" s="2">
        <v>1128319</v>
      </c>
      <c r="R202" s="2">
        <v>480979</v>
      </c>
      <c r="S202" s="7" t="s">
        <v>775</v>
      </c>
      <c r="T202" s="2">
        <v>0</v>
      </c>
      <c r="U202" s="7">
        <v>0</v>
      </c>
      <c r="V202" s="7">
        <v>0</v>
      </c>
      <c r="W202" s="7">
        <v>0</v>
      </c>
      <c r="X202" s="7">
        <v>0</v>
      </c>
      <c r="Y202" s="7">
        <v>0</v>
      </c>
      <c r="Z202" s="7">
        <v>41.23</v>
      </c>
      <c r="AA202" s="7">
        <v>11.12</v>
      </c>
      <c r="AB202" s="7"/>
      <c r="AC202" s="7"/>
      <c r="AD202" s="7"/>
      <c r="AE202" s="7"/>
      <c r="AF202" s="7"/>
      <c r="AG202" s="7"/>
      <c r="AH202" s="7"/>
      <c r="AI202" s="2">
        <v>281049</v>
      </c>
    </row>
    <row r="203" spans="1:35" x14ac:dyDescent="0.2">
      <c r="A203" s="5">
        <v>2021</v>
      </c>
      <c r="B203" s="2" t="s">
        <v>725</v>
      </c>
      <c r="C203" s="2" t="s">
        <v>737</v>
      </c>
      <c r="D203" s="2" t="s">
        <v>665</v>
      </c>
      <c r="E203" s="2">
        <v>0</v>
      </c>
      <c r="F203" s="2">
        <v>0</v>
      </c>
      <c r="G203" s="2">
        <v>0</v>
      </c>
      <c r="H203" s="2">
        <v>1197209</v>
      </c>
      <c r="I203" s="2">
        <v>410742504</v>
      </c>
      <c r="K203" s="2">
        <v>130724870</v>
      </c>
      <c r="L203" s="2">
        <v>6019769</v>
      </c>
      <c r="M203" s="2">
        <v>4712209</v>
      </c>
      <c r="N203" s="2">
        <v>30010980</v>
      </c>
      <c r="O203" s="2">
        <v>33125427</v>
      </c>
      <c r="P203" s="2">
        <v>1164374</v>
      </c>
      <c r="Q203" s="2">
        <v>1128319</v>
      </c>
      <c r="R203" s="2">
        <v>466634</v>
      </c>
      <c r="S203" s="7" t="s">
        <v>776</v>
      </c>
      <c r="T203" s="2">
        <v>0</v>
      </c>
      <c r="U203" s="7">
        <v>0</v>
      </c>
      <c r="V203" s="7">
        <v>0</v>
      </c>
      <c r="W203" s="7">
        <v>0</v>
      </c>
      <c r="X203" s="7">
        <v>0</v>
      </c>
      <c r="Y203" s="7">
        <v>0</v>
      </c>
      <c r="Z203" s="7">
        <v>34.11</v>
      </c>
      <c r="AA203" s="7">
        <v>13.35</v>
      </c>
      <c r="AB203" s="7"/>
      <c r="AC203" s="7"/>
      <c r="AD203" s="7"/>
      <c r="AE203" s="7"/>
      <c r="AF203" s="7"/>
      <c r="AG203" s="7"/>
      <c r="AH203" s="7"/>
      <c r="AI203" s="2">
        <v>15430</v>
      </c>
    </row>
    <row r="204" spans="1:35" x14ac:dyDescent="0.2">
      <c r="A204" s="5">
        <v>2021</v>
      </c>
      <c r="B204" s="2" t="s">
        <v>725</v>
      </c>
      <c r="C204" s="2" t="s">
        <v>738</v>
      </c>
      <c r="D204" s="2" t="s">
        <v>665</v>
      </c>
      <c r="E204" s="2">
        <v>0</v>
      </c>
      <c r="F204" s="2">
        <v>0</v>
      </c>
      <c r="G204" s="2">
        <v>0</v>
      </c>
      <c r="H204" s="2">
        <v>1422625</v>
      </c>
      <c r="I204" s="2">
        <v>300703557</v>
      </c>
      <c r="J204" s="2">
        <v>32831516</v>
      </c>
      <c r="K204" s="2">
        <v>77931206</v>
      </c>
      <c r="L204" s="2">
        <v>7754055</v>
      </c>
      <c r="M204" s="2">
        <v>362972012</v>
      </c>
      <c r="N204" s="2">
        <v>33057714</v>
      </c>
      <c r="O204" s="2">
        <v>33888450</v>
      </c>
      <c r="P204" s="2">
        <v>1788821</v>
      </c>
      <c r="Q204" s="2">
        <v>1128319</v>
      </c>
      <c r="R204" s="2">
        <v>466634</v>
      </c>
      <c r="S204" s="7" t="s">
        <v>777</v>
      </c>
      <c r="T204" s="2">
        <v>0</v>
      </c>
      <c r="U204" s="7">
        <v>0</v>
      </c>
      <c r="V204" s="7">
        <v>0</v>
      </c>
      <c r="W204" s="7">
        <v>0</v>
      </c>
      <c r="X204" s="7">
        <v>0</v>
      </c>
      <c r="Y204" s="7">
        <v>0</v>
      </c>
      <c r="Z204" s="7">
        <v>25.1</v>
      </c>
      <c r="AA204" s="7">
        <v>12.91</v>
      </c>
      <c r="AB204" s="7"/>
      <c r="AC204" s="7"/>
      <c r="AD204" s="7"/>
      <c r="AE204" s="7"/>
      <c r="AF204" s="7"/>
      <c r="AG204" s="7"/>
      <c r="AH204" s="7"/>
      <c r="AI204" s="2">
        <v>15430</v>
      </c>
    </row>
    <row r="205" spans="1:35" x14ac:dyDescent="0.2">
      <c r="A205" s="5">
        <v>2021</v>
      </c>
      <c r="B205" s="2" t="s">
        <v>726</v>
      </c>
      <c r="C205" s="2" t="s">
        <v>739</v>
      </c>
      <c r="D205" s="2" t="s">
        <v>665</v>
      </c>
      <c r="E205" s="2">
        <v>0</v>
      </c>
      <c r="F205" s="2">
        <v>0</v>
      </c>
      <c r="G205" s="2">
        <v>0</v>
      </c>
      <c r="H205" s="2">
        <v>1769391</v>
      </c>
      <c r="I205" s="2">
        <v>373995700</v>
      </c>
      <c r="J205" s="2">
        <v>7369788</v>
      </c>
      <c r="K205" s="2">
        <v>100855966</v>
      </c>
      <c r="L205" s="2">
        <v>6160402</v>
      </c>
      <c r="M205" s="2">
        <v>17461717</v>
      </c>
      <c r="N205" s="2">
        <v>32034504</v>
      </c>
      <c r="O205" s="2">
        <v>50017043</v>
      </c>
      <c r="P205" s="2">
        <v>1164374</v>
      </c>
      <c r="Q205" s="2">
        <v>1128319</v>
      </c>
      <c r="R205" s="2">
        <v>466634</v>
      </c>
      <c r="S205" s="7" t="s">
        <v>778</v>
      </c>
      <c r="T205" s="2">
        <v>0</v>
      </c>
      <c r="U205" s="7">
        <v>0</v>
      </c>
      <c r="V205" s="7">
        <v>0</v>
      </c>
      <c r="W205" s="7">
        <v>0</v>
      </c>
      <c r="X205" s="7">
        <v>0</v>
      </c>
      <c r="Y205" s="7">
        <v>0</v>
      </c>
      <c r="Z205" s="7">
        <v>39.5</v>
      </c>
      <c r="AA205" s="7">
        <v>20.11</v>
      </c>
      <c r="AB205" s="7"/>
      <c r="AC205" s="7"/>
      <c r="AD205" s="7"/>
      <c r="AE205" s="7"/>
      <c r="AF205" s="7"/>
      <c r="AG205" s="7"/>
      <c r="AH205" s="7"/>
      <c r="AI205" s="2">
        <v>15430</v>
      </c>
    </row>
    <row r="206" spans="1:35" x14ac:dyDescent="0.2">
      <c r="A206" s="5">
        <v>2021</v>
      </c>
      <c r="B206" s="2" t="s">
        <v>725</v>
      </c>
      <c r="C206" s="2" t="s">
        <v>727</v>
      </c>
      <c r="D206" s="2" t="s">
        <v>673</v>
      </c>
      <c r="E206" s="2">
        <v>40917544</v>
      </c>
      <c r="F206" s="2">
        <v>0</v>
      </c>
      <c r="G206" s="2">
        <v>0</v>
      </c>
      <c r="H206" s="2">
        <v>104674218</v>
      </c>
      <c r="S206" s="2"/>
      <c r="T206" s="2">
        <v>0</v>
      </c>
      <c r="U206" s="7">
        <v>12.35</v>
      </c>
      <c r="V206" s="7">
        <v>8.52</v>
      </c>
      <c r="W206" s="7">
        <v>0</v>
      </c>
      <c r="X206" s="7">
        <v>0</v>
      </c>
      <c r="Y206" s="7">
        <v>0</v>
      </c>
      <c r="AB206" s="7">
        <v>24.53</v>
      </c>
      <c r="AC206" s="7">
        <v>108.61</v>
      </c>
      <c r="AD206" s="7">
        <v>102.5</v>
      </c>
      <c r="AE206" s="7">
        <v>101.38</v>
      </c>
      <c r="AF206" s="7">
        <v>94.7</v>
      </c>
      <c r="AG206" s="7">
        <v>67.180000000000007</v>
      </c>
      <c r="AH206" s="7">
        <v>62.23</v>
      </c>
    </row>
    <row r="207" spans="1:35" x14ac:dyDescent="0.2">
      <c r="A207" s="5">
        <v>2021</v>
      </c>
      <c r="B207" s="2" t="s">
        <v>726</v>
      </c>
      <c r="C207" s="2" t="s">
        <v>728</v>
      </c>
      <c r="D207" s="2" t="s">
        <v>673</v>
      </c>
      <c r="E207" s="2">
        <v>51670576</v>
      </c>
      <c r="F207" s="2">
        <v>0</v>
      </c>
      <c r="G207" s="2">
        <v>0</v>
      </c>
      <c r="H207" s="2">
        <v>134640679</v>
      </c>
      <c r="S207" s="2"/>
      <c r="T207" s="2">
        <v>0</v>
      </c>
      <c r="U207" s="7">
        <v>12.29</v>
      </c>
      <c r="V207" s="7">
        <v>7.63</v>
      </c>
      <c r="W207" s="7">
        <v>0</v>
      </c>
      <c r="X207" s="7">
        <v>0</v>
      </c>
      <c r="Y207" s="7">
        <v>0</v>
      </c>
      <c r="AB207" s="7">
        <v>43.7</v>
      </c>
      <c r="AC207" s="7">
        <v>106.5</v>
      </c>
      <c r="AD207" s="7">
        <v>102.2</v>
      </c>
      <c r="AE207" s="7">
        <v>78.8</v>
      </c>
      <c r="AF207" s="7">
        <v>93.72</v>
      </c>
      <c r="AG207" s="7">
        <v>71.91</v>
      </c>
      <c r="AH207" s="7">
        <v>53.37</v>
      </c>
    </row>
    <row r="208" spans="1:35" x14ac:dyDescent="0.2">
      <c r="A208" s="5">
        <v>2021</v>
      </c>
      <c r="B208" s="2" t="s">
        <v>726</v>
      </c>
      <c r="C208" s="2" t="s">
        <v>729</v>
      </c>
      <c r="D208" s="2" t="s">
        <v>673</v>
      </c>
      <c r="E208" s="2">
        <v>51398796</v>
      </c>
      <c r="F208" s="2">
        <v>0</v>
      </c>
      <c r="G208" s="2">
        <v>0</v>
      </c>
      <c r="H208" s="2">
        <v>90498226</v>
      </c>
      <c r="S208" s="2"/>
      <c r="T208" s="2">
        <v>0</v>
      </c>
      <c r="U208" s="7">
        <v>12.19</v>
      </c>
      <c r="V208" s="7">
        <v>7.53</v>
      </c>
      <c r="W208" s="7">
        <v>0</v>
      </c>
      <c r="X208" s="7">
        <v>0</v>
      </c>
      <c r="Y208" s="7">
        <v>0</v>
      </c>
      <c r="AB208" s="7">
        <v>18.34</v>
      </c>
      <c r="AC208" s="7">
        <v>106.75</v>
      </c>
      <c r="AD208" s="7">
        <v>99.13</v>
      </c>
      <c r="AE208" s="7">
        <v>84.05</v>
      </c>
      <c r="AF208" s="7">
        <v>96.07</v>
      </c>
      <c r="AG208" s="7">
        <v>73.599999999999994</v>
      </c>
      <c r="AH208" s="7">
        <v>56.95</v>
      </c>
    </row>
    <row r="209" spans="1:34" x14ac:dyDescent="0.2">
      <c r="A209" s="5">
        <v>2021</v>
      </c>
      <c r="B209" s="2" t="s">
        <v>725</v>
      </c>
      <c r="C209" s="2" t="s">
        <v>730</v>
      </c>
      <c r="D209" s="2" t="s">
        <v>673</v>
      </c>
      <c r="E209" s="2">
        <v>30066571</v>
      </c>
      <c r="F209" s="2">
        <v>0</v>
      </c>
      <c r="G209" s="2">
        <v>0</v>
      </c>
      <c r="H209" s="2">
        <v>127356726</v>
      </c>
      <c r="S209" s="2"/>
      <c r="T209" s="2">
        <v>0</v>
      </c>
      <c r="U209" s="7">
        <v>11.98</v>
      </c>
      <c r="V209" s="7">
        <v>7.8</v>
      </c>
      <c r="W209" s="7">
        <v>0</v>
      </c>
      <c r="X209" s="7">
        <v>0</v>
      </c>
      <c r="Y209" s="7">
        <v>0</v>
      </c>
      <c r="AB209" s="7">
        <v>18.27</v>
      </c>
      <c r="AC209" s="7">
        <v>108.9</v>
      </c>
      <c r="AD209" s="7">
        <v>89.92</v>
      </c>
      <c r="AE209" s="7">
        <v>98.78</v>
      </c>
      <c r="AF209" s="7">
        <v>95.67</v>
      </c>
      <c r="AG209" s="7">
        <v>61.9</v>
      </c>
      <c r="AH209" s="7">
        <v>63.65</v>
      </c>
    </row>
    <row r="210" spans="1:34" x14ac:dyDescent="0.2">
      <c r="A210" s="5">
        <v>2021</v>
      </c>
      <c r="B210" s="2" t="s">
        <v>725</v>
      </c>
      <c r="C210" s="2" t="s">
        <v>731</v>
      </c>
      <c r="D210" s="2" t="s">
        <v>673</v>
      </c>
      <c r="E210" s="2">
        <v>34961248</v>
      </c>
      <c r="F210" s="2">
        <v>0</v>
      </c>
      <c r="G210" s="2">
        <v>0</v>
      </c>
      <c r="H210" s="2">
        <v>162710468</v>
      </c>
      <c r="S210" s="2"/>
      <c r="T210" s="2">
        <v>0</v>
      </c>
      <c r="U210" s="7">
        <v>11.68</v>
      </c>
      <c r="V210" s="7">
        <v>7.05</v>
      </c>
      <c r="W210" s="7">
        <v>0</v>
      </c>
      <c r="X210" s="7">
        <v>0</v>
      </c>
      <c r="Y210" s="7">
        <v>0</v>
      </c>
      <c r="AB210" s="7">
        <v>59.78</v>
      </c>
      <c r="AC210" s="7">
        <v>106.14</v>
      </c>
      <c r="AD210" s="7">
        <v>104.21</v>
      </c>
      <c r="AE210" s="7">
        <v>77.14</v>
      </c>
      <c r="AF210" s="7">
        <v>94.19</v>
      </c>
      <c r="AG210" s="7">
        <v>75.040000000000006</v>
      </c>
      <c r="AH210" s="7">
        <v>53.02</v>
      </c>
    </row>
    <row r="211" spans="1:34" x14ac:dyDescent="0.2">
      <c r="A211" s="5">
        <v>2021</v>
      </c>
      <c r="B211" s="2" t="s">
        <v>725</v>
      </c>
      <c r="C211" s="2" t="s">
        <v>732</v>
      </c>
      <c r="D211" s="2" t="s">
        <v>673</v>
      </c>
      <c r="E211" s="2">
        <v>41360387</v>
      </c>
      <c r="F211" s="2">
        <v>0</v>
      </c>
      <c r="G211" s="2">
        <v>0</v>
      </c>
      <c r="H211" s="2">
        <v>84064173</v>
      </c>
      <c r="S211" s="2"/>
      <c r="T211" s="2">
        <v>0</v>
      </c>
      <c r="U211" s="7">
        <v>12.83</v>
      </c>
      <c r="V211" s="7">
        <v>8.7100000000000009</v>
      </c>
      <c r="W211" s="7">
        <v>0</v>
      </c>
      <c r="X211" s="7">
        <v>0</v>
      </c>
      <c r="Y211" s="7">
        <v>0</v>
      </c>
      <c r="AB211" s="7">
        <v>20.38</v>
      </c>
      <c r="AC211" s="7">
        <v>105.65</v>
      </c>
      <c r="AD211" s="7">
        <v>97.77</v>
      </c>
      <c r="AE211" s="7">
        <v>103.72</v>
      </c>
      <c r="AF211" s="7">
        <v>93.53</v>
      </c>
      <c r="AG211" s="7">
        <v>66.739999999999995</v>
      </c>
      <c r="AH211" s="7">
        <v>70.17</v>
      </c>
    </row>
    <row r="212" spans="1:34" x14ac:dyDescent="0.2">
      <c r="A212" s="5">
        <v>2021</v>
      </c>
      <c r="B212" s="2" t="s">
        <v>726</v>
      </c>
      <c r="C212" s="2" t="s">
        <v>131</v>
      </c>
      <c r="D212" s="2" t="s">
        <v>673</v>
      </c>
      <c r="E212" s="2">
        <v>63635214</v>
      </c>
      <c r="F212" s="2">
        <v>0</v>
      </c>
      <c r="G212" s="2">
        <v>0</v>
      </c>
      <c r="H212" s="2">
        <v>244560377</v>
      </c>
      <c r="S212" s="2"/>
      <c r="T212" s="2">
        <v>0</v>
      </c>
      <c r="U212" s="7">
        <v>14.42</v>
      </c>
      <c r="V212" s="7">
        <v>10.75</v>
      </c>
      <c r="W212" s="7">
        <v>0</v>
      </c>
      <c r="X212" s="7">
        <v>0</v>
      </c>
      <c r="Y212" s="7">
        <v>0</v>
      </c>
      <c r="AB212" s="7">
        <v>20.46</v>
      </c>
      <c r="AC212" s="7">
        <v>104.94</v>
      </c>
      <c r="AD212" s="7">
        <v>106.15</v>
      </c>
      <c r="AE212" s="7">
        <v>109.92</v>
      </c>
      <c r="AF212" s="7">
        <v>91.81</v>
      </c>
      <c r="AG212" s="7">
        <v>69.02</v>
      </c>
      <c r="AH212" s="7">
        <v>68.760000000000005</v>
      </c>
    </row>
    <row r="213" spans="1:34" x14ac:dyDescent="0.2">
      <c r="A213" s="5">
        <v>2021</v>
      </c>
      <c r="B213" s="2" t="s">
        <v>725</v>
      </c>
      <c r="C213" s="2" t="s">
        <v>132</v>
      </c>
      <c r="D213" s="2" t="s">
        <v>673</v>
      </c>
      <c r="E213" s="2">
        <v>23355508</v>
      </c>
      <c r="F213" s="2">
        <v>0</v>
      </c>
      <c r="G213" s="2">
        <v>0</v>
      </c>
      <c r="H213" s="2">
        <v>46697343</v>
      </c>
      <c r="S213" s="2"/>
      <c r="T213" s="2">
        <v>0</v>
      </c>
      <c r="U213" s="7">
        <v>12.92</v>
      </c>
      <c r="V213" s="7">
        <v>9.9700000000000006</v>
      </c>
      <c r="W213" s="7">
        <v>0</v>
      </c>
      <c r="X213" s="7">
        <v>0</v>
      </c>
      <c r="Y213" s="7">
        <v>0</v>
      </c>
      <c r="AB213" s="7">
        <v>24.57</v>
      </c>
      <c r="AC213" s="7">
        <v>105.15</v>
      </c>
      <c r="AD213" s="7">
        <v>105.93</v>
      </c>
      <c r="AE213" s="7">
        <v>121.18</v>
      </c>
      <c r="AF213" s="7">
        <v>91.79</v>
      </c>
      <c r="AG213" s="7">
        <v>69.12</v>
      </c>
      <c r="AH213" s="7">
        <v>76.599999999999994</v>
      </c>
    </row>
    <row r="214" spans="1:34" x14ac:dyDescent="0.2">
      <c r="A214" s="5">
        <v>2021</v>
      </c>
      <c r="B214" s="2" t="s">
        <v>725</v>
      </c>
      <c r="C214" s="2" t="s">
        <v>133</v>
      </c>
      <c r="D214" s="2" t="s">
        <v>673</v>
      </c>
      <c r="E214" s="2">
        <v>14145333</v>
      </c>
      <c r="F214" s="2">
        <v>0</v>
      </c>
      <c r="G214" s="2">
        <v>0</v>
      </c>
      <c r="H214" s="2">
        <v>32473407</v>
      </c>
      <c r="S214" s="2"/>
      <c r="T214" s="2">
        <v>0</v>
      </c>
      <c r="U214" s="7">
        <v>13.05</v>
      </c>
      <c r="V214" s="7">
        <v>9.4</v>
      </c>
      <c r="W214" s="7">
        <v>0</v>
      </c>
      <c r="X214" s="7">
        <v>0</v>
      </c>
      <c r="Y214" s="7">
        <v>0</v>
      </c>
      <c r="AB214" s="7">
        <v>25.28</v>
      </c>
      <c r="AC214" s="7">
        <v>107.96</v>
      </c>
      <c r="AD214" s="7">
        <v>103.22</v>
      </c>
      <c r="AE214" s="7">
        <v>130.05000000000001</v>
      </c>
      <c r="AF214" s="7">
        <v>95.73</v>
      </c>
      <c r="AG214" s="7">
        <v>66.02</v>
      </c>
      <c r="AH214" s="7">
        <v>72.97</v>
      </c>
    </row>
    <row r="215" spans="1:34" x14ac:dyDescent="0.2">
      <c r="A215" s="5">
        <v>2021</v>
      </c>
      <c r="B215" s="2" t="s">
        <v>726</v>
      </c>
      <c r="C215" s="2" t="s">
        <v>134</v>
      </c>
      <c r="D215" s="2" t="s">
        <v>673</v>
      </c>
      <c r="E215" s="2">
        <v>25634093</v>
      </c>
      <c r="F215" s="2">
        <v>0</v>
      </c>
      <c r="G215" s="2">
        <v>0</v>
      </c>
      <c r="H215" s="2">
        <v>49347245</v>
      </c>
      <c r="S215" s="2"/>
      <c r="T215" s="2">
        <v>0</v>
      </c>
      <c r="U215" s="7">
        <v>13.38</v>
      </c>
      <c r="V215" s="7">
        <v>9.9</v>
      </c>
      <c r="W215" s="7">
        <v>0</v>
      </c>
      <c r="X215" s="7">
        <v>0</v>
      </c>
      <c r="Y215" s="7">
        <v>0</v>
      </c>
      <c r="AB215" s="7">
        <v>23.19</v>
      </c>
      <c r="AC215" s="7">
        <v>104.19</v>
      </c>
      <c r="AD215" s="7">
        <v>106.31</v>
      </c>
      <c r="AE215" s="7">
        <v>112.37</v>
      </c>
      <c r="AF215" s="7">
        <v>91.48</v>
      </c>
      <c r="AG215" s="7">
        <v>71.87</v>
      </c>
      <c r="AH215" s="7">
        <v>75.069999999999993</v>
      </c>
    </row>
    <row r="216" spans="1:34" x14ac:dyDescent="0.2">
      <c r="A216" s="5">
        <v>2021</v>
      </c>
      <c r="B216" s="2" t="s">
        <v>726</v>
      </c>
      <c r="C216" s="2" t="s">
        <v>733</v>
      </c>
      <c r="D216" s="2" t="s">
        <v>673</v>
      </c>
      <c r="E216" s="2">
        <v>52483671</v>
      </c>
      <c r="F216" s="2">
        <v>0</v>
      </c>
      <c r="G216" s="2">
        <v>0</v>
      </c>
      <c r="H216" s="2">
        <v>167440053</v>
      </c>
      <c r="S216" s="2"/>
      <c r="T216" s="2">
        <v>0</v>
      </c>
      <c r="U216" s="7">
        <v>11.77</v>
      </c>
      <c r="V216" s="7">
        <v>7.44</v>
      </c>
      <c r="W216" s="7">
        <v>0</v>
      </c>
      <c r="X216" s="7">
        <v>0</v>
      </c>
      <c r="Y216" s="7">
        <v>0</v>
      </c>
      <c r="AB216" s="7">
        <v>48.33</v>
      </c>
      <c r="AC216" s="7">
        <v>108.13</v>
      </c>
      <c r="AD216" s="7">
        <v>103.12</v>
      </c>
      <c r="AE216" s="7">
        <v>76.44</v>
      </c>
      <c r="AF216" s="7">
        <v>94.52</v>
      </c>
      <c r="AG216" s="7">
        <v>69.239999999999995</v>
      </c>
      <c r="AH216" s="7">
        <v>49.6</v>
      </c>
    </row>
    <row r="217" spans="1:34" x14ac:dyDescent="0.2">
      <c r="A217" s="5">
        <v>2021</v>
      </c>
      <c r="B217" s="2" t="s">
        <v>725</v>
      </c>
      <c r="C217" s="2" t="s">
        <v>734</v>
      </c>
      <c r="D217" s="2" t="s">
        <v>673</v>
      </c>
      <c r="E217" s="2">
        <v>48760725</v>
      </c>
      <c r="F217" s="2">
        <v>0</v>
      </c>
      <c r="G217" s="2">
        <v>0</v>
      </c>
      <c r="H217" s="2">
        <v>114334713</v>
      </c>
      <c r="S217" s="2"/>
      <c r="T217" s="2">
        <v>0</v>
      </c>
      <c r="U217" s="7">
        <v>12.31</v>
      </c>
      <c r="V217" s="7">
        <v>7.87</v>
      </c>
      <c r="W217" s="7">
        <v>0</v>
      </c>
      <c r="X217" s="7">
        <v>0</v>
      </c>
      <c r="Y217" s="7">
        <v>0</v>
      </c>
      <c r="AB217" s="7">
        <v>76.42</v>
      </c>
      <c r="AC217" s="7">
        <v>103.65</v>
      </c>
      <c r="AD217" s="7">
        <v>108.64</v>
      </c>
      <c r="AE217" s="7">
        <v>99.48</v>
      </c>
      <c r="AF217" s="7">
        <v>90.3</v>
      </c>
      <c r="AG217" s="7">
        <v>71.23</v>
      </c>
      <c r="AH217" s="7">
        <v>62.71</v>
      </c>
    </row>
    <row r="218" spans="1:34" x14ac:dyDescent="0.2">
      <c r="A218" s="5">
        <v>2021</v>
      </c>
      <c r="B218" s="2" t="s">
        <v>725</v>
      </c>
      <c r="C218" s="2" t="s">
        <v>735</v>
      </c>
      <c r="D218" s="2" t="s">
        <v>673</v>
      </c>
      <c r="E218" s="2">
        <v>41250119</v>
      </c>
      <c r="F218" s="2">
        <v>0</v>
      </c>
      <c r="G218" s="2">
        <v>0</v>
      </c>
      <c r="H218" s="2">
        <v>138877635</v>
      </c>
      <c r="S218" s="2"/>
      <c r="T218" s="2">
        <v>0</v>
      </c>
      <c r="U218" s="7">
        <v>12.45</v>
      </c>
      <c r="V218" s="7">
        <v>7.56</v>
      </c>
      <c r="W218" s="7">
        <v>0</v>
      </c>
      <c r="X218" s="7">
        <v>0</v>
      </c>
      <c r="Y218" s="7">
        <v>0</v>
      </c>
      <c r="AB218" s="7">
        <v>44.58</v>
      </c>
      <c r="AC218" s="7">
        <v>106.47</v>
      </c>
      <c r="AD218" s="7">
        <v>105.97</v>
      </c>
      <c r="AE218" s="7">
        <v>90.74</v>
      </c>
      <c r="AF218" s="7">
        <v>96.24</v>
      </c>
      <c r="AG218" s="7">
        <v>77.63</v>
      </c>
      <c r="AH218" s="7">
        <v>64.19</v>
      </c>
    </row>
    <row r="219" spans="1:34" x14ac:dyDescent="0.2">
      <c r="A219" s="5">
        <v>2021</v>
      </c>
      <c r="B219" s="2" t="s">
        <v>725</v>
      </c>
      <c r="C219" s="2" t="s">
        <v>736</v>
      </c>
      <c r="D219" s="2" t="s">
        <v>673</v>
      </c>
      <c r="E219" s="2">
        <v>28568123</v>
      </c>
      <c r="F219" s="2">
        <v>0</v>
      </c>
      <c r="G219" s="2">
        <v>0</v>
      </c>
      <c r="H219" s="2">
        <v>67205451</v>
      </c>
      <c r="S219" s="2"/>
      <c r="T219" s="2">
        <v>0</v>
      </c>
      <c r="U219" s="7">
        <v>11.76</v>
      </c>
      <c r="V219" s="7">
        <v>7.85</v>
      </c>
      <c r="W219" s="7">
        <v>0</v>
      </c>
      <c r="X219" s="7">
        <v>0</v>
      </c>
      <c r="Y219" s="7">
        <v>0</v>
      </c>
      <c r="AB219" s="7">
        <v>32.65</v>
      </c>
      <c r="AC219" s="7">
        <v>103.53</v>
      </c>
      <c r="AD219" s="7">
        <v>98.14</v>
      </c>
      <c r="AE219" s="7">
        <v>87.21</v>
      </c>
      <c r="AF219" s="7">
        <v>92.38</v>
      </c>
      <c r="AG219" s="7">
        <v>68.5</v>
      </c>
      <c r="AH219" s="7">
        <v>57.69</v>
      </c>
    </row>
    <row r="220" spans="1:34" x14ac:dyDescent="0.2">
      <c r="A220" s="5">
        <v>2021</v>
      </c>
      <c r="B220" s="2" t="s">
        <v>725</v>
      </c>
      <c r="C220" s="2" t="s">
        <v>737</v>
      </c>
      <c r="D220" s="2" t="s">
        <v>673</v>
      </c>
      <c r="E220" s="2">
        <v>37987327</v>
      </c>
      <c r="F220" s="2">
        <v>0</v>
      </c>
      <c r="G220" s="2">
        <v>0</v>
      </c>
      <c r="H220" s="2">
        <v>39715048</v>
      </c>
      <c r="S220" s="2"/>
      <c r="T220" s="2">
        <v>0</v>
      </c>
      <c r="U220" s="7">
        <v>12.07</v>
      </c>
      <c r="V220" s="7">
        <v>7.64</v>
      </c>
      <c r="W220" s="7">
        <v>0</v>
      </c>
      <c r="X220" s="7">
        <v>0</v>
      </c>
      <c r="Y220" s="7">
        <v>0</v>
      </c>
      <c r="AB220" s="7">
        <v>19.600000000000001</v>
      </c>
      <c r="AC220" s="7">
        <v>107.6</v>
      </c>
      <c r="AD220" s="7">
        <v>98.41</v>
      </c>
      <c r="AE220" s="7">
        <v>101.67</v>
      </c>
      <c r="AF220" s="7">
        <v>92.65</v>
      </c>
      <c r="AG220" s="7">
        <v>65.81</v>
      </c>
      <c r="AH220" s="7">
        <v>64.97</v>
      </c>
    </row>
    <row r="221" spans="1:34" x14ac:dyDescent="0.2">
      <c r="A221" s="5">
        <v>2021</v>
      </c>
      <c r="B221" s="2" t="s">
        <v>725</v>
      </c>
      <c r="C221" s="2" t="s">
        <v>738</v>
      </c>
      <c r="D221" s="2" t="s">
        <v>673</v>
      </c>
      <c r="E221" s="2">
        <v>17268614</v>
      </c>
      <c r="F221" s="2">
        <v>0</v>
      </c>
      <c r="G221" s="2">
        <v>0</v>
      </c>
      <c r="H221" s="2">
        <v>30690128</v>
      </c>
      <c r="S221" s="2"/>
      <c r="T221" s="2">
        <v>0</v>
      </c>
      <c r="U221" s="7">
        <v>12.17</v>
      </c>
      <c r="V221" s="7">
        <v>7.05</v>
      </c>
      <c r="W221" s="7">
        <v>0</v>
      </c>
      <c r="X221" s="7">
        <v>0</v>
      </c>
      <c r="Y221" s="7">
        <v>0</v>
      </c>
      <c r="AB221" s="7">
        <v>24.16</v>
      </c>
      <c r="AC221" s="7">
        <v>103.76</v>
      </c>
      <c r="AD221" s="7">
        <v>101.68</v>
      </c>
      <c r="AE221" s="7">
        <v>81.03</v>
      </c>
      <c r="AF221" s="7">
        <v>83.97</v>
      </c>
      <c r="AG221" s="7">
        <v>57.99</v>
      </c>
      <c r="AH221" s="7">
        <v>45.96</v>
      </c>
    </row>
    <row r="222" spans="1:34" x14ac:dyDescent="0.2">
      <c r="A222" s="5">
        <v>2021</v>
      </c>
      <c r="B222" s="2" t="s">
        <v>726</v>
      </c>
      <c r="C222" s="2" t="s">
        <v>739</v>
      </c>
      <c r="D222" s="2" t="s">
        <v>673</v>
      </c>
      <c r="E222" s="2">
        <v>16409708</v>
      </c>
      <c r="F222" s="2">
        <v>0</v>
      </c>
      <c r="G222" s="2">
        <v>0</v>
      </c>
      <c r="H222" s="2">
        <v>27119667</v>
      </c>
      <c r="S222" s="2"/>
      <c r="T222" s="2">
        <v>0</v>
      </c>
      <c r="U222" s="7">
        <v>11.58</v>
      </c>
      <c r="V222" s="7">
        <v>7.09</v>
      </c>
      <c r="W222" s="7">
        <v>0</v>
      </c>
      <c r="X222" s="7">
        <v>0</v>
      </c>
      <c r="Y222" s="7">
        <v>0</v>
      </c>
      <c r="AB222" s="7">
        <v>38.43</v>
      </c>
      <c r="AC222" s="7">
        <v>107.13</v>
      </c>
      <c r="AD222" s="7">
        <v>107.79</v>
      </c>
      <c r="AE222" s="7">
        <v>84.36</v>
      </c>
      <c r="AF222" s="7">
        <v>89.74</v>
      </c>
      <c r="AG222" s="7">
        <v>63.6</v>
      </c>
      <c r="AH222" s="7">
        <v>42.57</v>
      </c>
    </row>
    <row r="223" spans="1:34" x14ac:dyDescent="0.2">
      <c r="A223" s="5">
        <v>2021</v>
      </c>
      <c r="B223" s="2" t="s">
        <v>725</v>
      </c>
      <c r="C223" s="2" t="s">
        <v>727</v>
      </c>
      <c r="D223" s="2" t="s">
        <v>682</v>
      </c>
      <c r="E223" s="2">
        <v>0</v>
      </c>
      <c r="F223" s="2">
        <v>0</v>
      </c>
      <c r="G223" s="2">
        <v>0</v>
      </c>
      <c r="H223" s="2">
        <v>0</v>
      </c>
      <c r="S223" s="2"/>
      <c r="T223" s="2">
        <v>0</v>
      </c>
      <c r="U223" s="2">
        <v>0</v>
      </c>
      <c r="V223" s="2">
        <v>0</v>
      </c>
      <c r="W223" s="7">
        <v>0</v>
      </c>
      <c r="X223" s="7">
        <v>0</v>
      </c>
      <c r="Y223" s="7">
        <v>0</v>
      </c>
      <c r="AB223" s="7"/>
      <c r="AC223" s="7"/>
      <c r="AD223" s="7"/>
      <c r="AE223" s="7"/>
      <c r="AF223" s="7"/>
      <c r="AG223" s="7"/>
      <c r="AH223" s="7"/>
    </row>
    <row r="224" spans="1:34" x14ac:dyDescent="0.2">
      <c r="A224" s="5">
        <v>2021</v>
      </c>
      <c r="B224" s="2" t="s">
        <v>726</v>
      </c>
      <c r="C224" s="2" t="s">
        <v>728</v>
      </c>
      <c r="D224" s="2" t="s">
        <v>682</v>
      </c>
      <c r="E224" s="2">
        <v>0</v>
      </c>
      <c r="F224" s="2">
        <v>0</v>
      </c>
      <c r="G224" s="2">
        <v>0</v>
      </c>
      <c r="H224" s="2">
        <v>0</v>
      </c>
      <c r="S224" s="2"/>
      <c r="T224" s="2">
        <v>0</v>
      </c>
      <c r="U224" s="2">
        <v>0</v>
      </c>
      <c r="V224" s="2">
        <v>0</v>
      </c>
      <c r="W224" s="7">
        <v>0</v>
      </c>
      <c r="X224" s="7">
        <v>0</v>
      </c>
      <c r="Y224" s="7">
        <v>0</v>
      </c>
      <c r="AB224" s="7"/>
      <c r="AC224" s="7"/>
      <c r="AD224" s="7"/>
      <c r="AE224" s="7"/>
      <c r="AF224" s="7"/>
      <c r="AG224" s="7"/>
      <c r="AH224" s="7"/>
    </row>
    <row r="225" spans="1:34" x14ac:dyDescent="0.2">
      <c r="A225" s="5">
        <v>2021</v>
      </c>
      <c r="B225" s="2" t="s">
        <v>726</v>
      </c>
      <c r="C225" s="2" t="s">
        <v>729</v>
      </c>
      <c r="D225" s="2" t="s">
        <v>682</v>
      </c>
      <c r="E225" s="2">
        <v>0</v>
      </c>
      <c r="F225" s="2">
        <v>0</v>
      </c>
      <c r="G225" s="2">
        <v>0</v>
      </c>
      <c r="H225" s="2">
        <v>0</v>
      </c>
      <c r="S225" s="2"/>
      <c r="T225" s="2">
        <v>0</v>
      </c>
      <c r="U225" s="2">
        <v>0</v>
      </c>
      <c r="V225" s="2">
        <v>0</v>
      </c>
      <c r="W225" s="7">
        <v>0</v>
      </c>
      <c r="X225" s="7">
        <v>0</v>
      </c>
      <c r="Y225" s="7">
        <v>0</v>
      </c>
      <c r="AB225" s="7"/>
      <c r="AC225" s="7"/>
      <c r="AD225" s="7"/>
      <c r="AE225" s="7"/>
      <c r="AF225" s="7"/>
      <c r="AG225" s="7"/>
      <c r="AH225" s="7"/>
    </row>
    <row r="226" spans="1:34" x14ac:dyDescent="0.2">
      <c r="A226" s="5">
        <v>2021</v>
      </c>
      <c r="B226" s="2" t="s">
        <v>725</v>
      </c>
      <c r="C226" s="2" t="s">
        <v>730</v>
      </c>
      <c r="D226" s="2" t="s">
        <v>682</v>
      </c>
      <c r="E226" s="2">
        <v>0</v>
      </c>
      <c r="F226" s="2">
        <v>0</v>
      </c>
      <c r="G226" s="2">
        <v>0</v>
      </c>
      <c r="H226" s="2">
        <v>0</v>
      </c>
      <c r="S226" s="2"/>
      <c r="T226" s="2">
        <v>0</v>
      </c>
      <c r="U226" s="2">
        <v>0</v>
      </c>
      <c r="V226" s="2">
        <v>0</v>
      </c>
      <c r="W226" s="7">
        <v>0</v>
      </c>
      <c r="X226" s="7">
        <v>0</v>
      </c>
      <c r="Y226" s="7">
        <v>0</v>
      </c>
      <c r="AB226" s="7"/>
      <c r="AC226" s="7"/>
      <c r="AD226" s="7"/>
      <c r="AE226" s="7"/>
      <c r="AF226" s="7"/>
      <c r="AG226" s="7"/>
      <c r="AH226" s="7"/>
    </row>
    <row r="227" spans="1:34" x14ac:dyDescent="0.2">
      <c r="A227" s="5">
        <v>2021</v>
      </c>
      <c r="B227" s="2" t="s">
        <v>725</v>
      </c>
      <c r="C227" s="2" t="s">
        <v>731</v>
      </c>
      <c r="D227" s="2" t="s">
        <v>682</v>
      </c>
      <c r="E227" s="2">
        <v>0</v>
      </c>
      <c r="F227" s="2">
        <v>0</v>
      </c>
      <c r="G227" s="2">
        <v>0</v>
      </c>
      <c r="H227" s="2">
        <v>0</v>
      </c>
      <c r="S227" s="2"/>
      <c r="T227" s="2">
        <v>0</v>
      </c>
      <c r="U227" s="2">
        <v>0</v>
      </c>
      <c r="V227" s="2">
        <v>0</v>
      </c>
      <c r="W227" s="7">
        <v>0</v>
      </c>
      <c r="X227" s="7">
        <v>0</v>
      </c>
      <c r="Y227" s="7">
        <v>0</v>
      </c>
      <c r="AB227" s="7"/>
      <c r="AC227" s="7"/>
      <c r="AD227" s="7"/>
      <c r="AE227" s="7"/>
      <c r="AF227" s="7"/>
      <c r="AG227" s="7"/>
      <c r="AH227" s="7"/>
    </row>
    <row r="228" spans="1:34" x14ac:dyDescent="0.2">
      <c r="A228" s="5">
        <v>2021</v>
      </c>
      <c r="B228" s="2" t="s">
        <v>725</v>
      </c>
      <c r="C228" s="2" t="s">
        <v>732</v>
      </c>
      <c r="D228" s="2" t="s">
        <v>682</v>
      </c>
      <c r="E228" s="2">
        <v>0</v>
      </c>
      <c r="F228" s="2">
        <v>0</v>
      </c>
      <c r="G228" s="2">
        <v>0</v>
      </c>
      <c r="H228" s="2">
        <v>0</v>
      </c>
      <c r="S228" s="2"/>
      <c r="T228" s="2">
        <v>0</v>
      </c>
      <c r="U228" s="2">
        <v>0</v>
      </c>
      <c r="V228" s="2">
        <v>0</v>
      </c>
      <c r="W228" s="7">
        <v>0</v>
      </c>
      <c r="X228" s="7">
        <v>0</v>
      </c>
      <c r="Y228" s="7">
        <v>0</v>
      </c>
      <c r="AB228" s="7"/>
      <c r="AC228" s="7"/>
      <c r="AD228" s="7"/>
      <c r="AE228" s="7"/>
      <c r="AF228" s="7"/>
      <c r="AG228" s="7"/>
      <c r="AH228" s="7"/>
    </row>
    <row r="229" spans="1:34" x14ac:dyDescent="0.2">
      <c r="A229" s="5">
        <v>2021</v>
      </c>
      <c r="B229" s="2" t="s">
        <v>726</v>
      </c>
      <c r="C229" s="2" t="s">
        <v>131</v>
      </c>
      <c r="D229" s="2" t="s">
        <v>682</v>
      </c>
      <c r="E229" s="2">
        <v>0</v>
      </c>
      <c r="F229" s="2">
        <v>0</v>
      </c>
      <c r="G229" s="2">
        <v>0</v>
      </c>
      <c r="H229" s="2">
        <v>600000</v>
      </c>
      <c r="S229" s="2"/>
      <c r="T229" s="2">
        <v>0</v>
      </c>
      <c r="U229" s="2">
        <v>0</v>
      </c>
      <c r="V229" s="2">
        <v>0</v>
      </c>
      <c r="W229" s="7">
        <v>0</v>
      </c>
      <c r="X229" s="7">
        <v>0</v>
      </c>
      <c r="Y229" s="7">
        <v>0</v>
      </c>
      <c r="AB229" s="7"/>
      <c r="AC229" s="7"/>
      <c r="AD229" s="7"/>
      <c r="AE229" s="7"/>
      <c r="AF229" s="7"/>
      <c r="AG229" s="7"/>
      <c r="AH229" s="7"/>
    </row>
    <row r="230" spans="1:34" x14ac:dyDescent="0.2">
      <c r="A230" s="5">
        <v>2021</v>
      </c>
      <c r="B230" s="2" t="s">
        <v>725</v>
      </c>
      <c r="C230" s="2" t="s">
        <v>132</v>
      </c>
      <c r="D230" s="2" t="s">
        <v>682</v>
      </c>
      <c r="E230" s="2">
        <v>0</v>
      </c>
      <c r="F230" s="2">
        <v>0</v>
      </c>
      <c r="G230" s="2">
        <v>0</v>
      </c>
      <c r="H230" s="2">
        <v>0</v>
      </c>
      <c r="S230" s="2"/>
      <c r="T230" s="2">
        <v>0</v>
      </c>
      <c r="U230" s="2">
        <v>0</v>
      </c>
      <c r="V230" s="2">
        <v>0</v>
      </c>
      <c r="W230" s="7">
        <v>0</v>
      </c>
      <c r="X230" s="7">
        <v>0</v>
      </c>
      <c r="Y230" s="7">
        <v>0</v>
      </c>
      <c r="AB230" s="7"/>
      <c r="AC230" s="7"/>
      <c r="AD230" s="7"/>
      <c r="AE230" s="7"/>
      <c r="AF230" s="7"/>
      <c r="AG230" s="7"/>
      <c r="AH230" s="7"/>
    </row>
    <row r="231" spans="1:34" x14ac:dyDescent="0.2">
      <c r="A231" s="5">
        <v>2021</v>
      </c>
      <c r="B231" s="2" t="s">
        <v>725</v>
      </c>
      <c r="C231" s="2" t="s">
        <v>133</v>
      </c>
      <c r="D231" s="2" t="s">
        <v>682</v>
      </c>
      <c r="E231" s="2">
        <v>0</v>
      </c>
      <c r="F231" s="2">
        <v>0</v>
      </c>
      <c r="G231" s="2">
        <v>0</v>
      </c>
      <c r="H231" s="2">
        <v>0</v>
      </c>
      <c r="S231" s="2"/>
      <c r="T231" s="2">
        <v>0</v>
      </c>
      <c r="U231" s="2">
        <v>0</v>
      </c>
      <c r="V231" s="2">
        <v>0</v>
      </c>
      <c r="W231" s="7">
        <v>0</v>
      </c>
      <c r="X231" s="7">
        <v>0</v>
      </c>
      <c r="Y231" s="7">
        <v>0</v>
      </c>
      <c r="AB231" s="7"/>
      <c r="AC231" s="7"/>
      <c r="AD231" s="7"/>
      <c r="AE231" s="7"/>
      <c r="AF231" s="7"/>
      <c r="AG231" s="7"/>
      <c r="AH231" s="7"/>
    </row>
    <row r="232" spans="1:34" x14ac:dyDescent="0.2">
      <c r="A232" s="5">
        <v>2021</v>
      </c>
      <c r="B232" s="2" t="s">
        <v>726</v>
      </c>
      <c r="C232" s="2" t="s">
        <v>134</v>
      </c>
      <c r="D232" s="2" t="s">
        <v>682</v>
      </c>
      <c r="E232" s="2">
        <v>0</v>
      </c>
      <c r="F232" s="2">
        <v>0</v>
      </c>
      <c r="G232" s="2">
        <v>0</v>
      </c>
      <c r="H232" s="2">
        <v>0</v>
      </c>
      <c r="S232" s="2"/>
      <c r="T232" s="2">
        <v>0</v>
      </c>
      <c r="U232" s="2">
        <v>0</v>
      </c>
      <c r="V232" s="2">
        <v>0</v>
      </c>
      <c r="W232" s="7">
        <v>0</v>
      </c>
      <c r="X232" s="7">
        <v>0</v>
      </c>
      <c r="Y232" s="7">
        <v>0</v>
      </c>
      <c r="AB232" s="7"/>
      <c r="AC232" s="7"/>
      <c r="AD232" s="7"/>
      <c r="AE232" s="7"/>
      <c r="AF232" s="7"/>
      <c r="AG232" s="7"/>
      <c r="AH232" s="7"/>
    </row>
    <row r="233" spans="1:34" x14ac:dyDescent="0.2">
      <c r="A233" s="5">
        <v>2021</v>
      </c>
      <c r="B233" s="2" t="s">
        <v>726</v>
      </c>
      <c r="C233" s="2" t="s">
        <v>733</v>
      </c>
      <c r="D233" s="2" t="s">
        <v>682</v>
      </c>
      <c r="E233" s="2">
        <v>0</v>
      </c>
      <c r="F233" s="2">
        <v>0</v>
      </c>
      <c r="G233" s="2">
        <v>0</v>
      </c>
      <c r="H233" s="2">
        <v>0</v>
      </c>
      <c r="S233" s="2"/>
      <c r="T233" s="2">
        <v>0</v>
      </c>
      <c r="U233" s="2">
        <v>0</v>
      </c>
      <c r="V233" s="2">
        <v>0</v>
      </c>
      <c r="W233" s="7">
        <v>0</v>
      </c>
      <c r="X233" s="7">
        <v>0</v>
      </c>
      <c r="Y233" s="7">
        <v>0</v>
      </c>
      <c r="AB233" s="7"/>
      <c r="AC233" s="7"/>
      <c r="AD233" s="7"/>
      <c r="AE233" s="7"/>
      <c r="AF233" s="7"/>
      <c r="AG233" s="7"/>
      <c r="AH233" s="7"/>
    </row>
    <row r="234" spans="1:34" x14ac:dyDescent="0.2">
      <c r="A234" s="5">
        <v>2021</v>
      </c>
      <c r="B234" s="2" t="s">
        <v>725</v>
      </c>
      <c r="C234" s="2" t="s">
        <v>734</v>
      </c>
      <c r="D234" s="2" t="s">
        <v>682</v>
      </c>
      <c r="E234" s="2">
        <v>0</v>
      </c>
      <c r="F234" s="2">
        <v>0</v>
      </c>
      <c r="G234" s="2">
        <v>0</v>
      </c>
      <c r="H234" s="2">
        <v>0</v>
      </c>
      <c r="S234" s="2"/>
      <c r="T234" s="2">
        <v>0</v>
      </c>
      <c r="U234" s="2">
        <v>0</v>
      </c>
      <c r="V234" s="2">
        <v>0</v>
      </c>
      <c r="W234" s="7">
        <v>0</v>
      </c>
      <c r="X234" s="7">
        <v>0</v>
      </c>
      <c r="Y234" s="7">
        <v>0</v>
      </c>
      <c r="AB234" s="7"/>
      <c r="AC234" s="7"/>
      <c r="AD234" s="7"/>
      <c r="AE234" s="7"/>
      <c r="AF234" s="7"/>
      <c r="AG234" s="7"/>
      <c r="AH234" s="7"/>
    </row>
    <row r="235" spans="1:34" x14ac:dyDescent="0.2">
      <c r="A235" s="5">
        <v>2021</v>
      </c>
      <c r="B235" s="2" t="s">
        <v>725</v>
      </c>
      <c r="C235" s="2" t="s">
        <v>735</v>
      </c>
      <c r="D235" s="2" t="s">
        <v>682</v>
      </c>
      <c r="E235" s="2">
        <v>0</v>
      </c>
      <c r="F235" s="2">
        <v>0</v>
      </c>
      <c r="G235" s="2">
        <v>0</v>
      </c>
      <c r="H235" s="2">
        <v>0</v>
      </c>
      <c r="S235" s="2"/>
      <c r="T235" s="2">
        <v>0</v>
      </c>
      <c r="U235" s="2">
        <v>0</v>
      </c>
      <c r="V235" s="2">
        <v>0</v>
      </c>
      <c r="W235" s="7">
        <v>0</v>
      </c>
      <c r="X235" s="7">
        <v>0</v>
      </c>
      <c r="Y235" s="7">
        <v>0</v>
      </c>
      <c r="AB235" s="7"/>
      <c r="AC235" s="7"/>
      <c r="AD235" s="7"/>
      <c r="AE235" s="7"/>
      <c r="AF235" s="7"/>
      <c r="AG235" s="7"/>
      <c r="AH235" s="7"/>
    </row>
    <row r="236" spans="1:34" x14ac:dyDescent="0.2">
      <c r="A236" s="5">
        <v>2021</v>
      </c>
      <c r="B236" s="2" t="s">
        <v>725</v>
      </c>
      <c r="C236" s="2" t="s">
        <v>736</v>
      </c>
      <c r="D236" s="2" t="s">
        <v>682</v>
      </c>
      <c r="E236" s="2">
        <v>0</v>
      </c>
      <c r="F236" s="2">
        <v>0</v>
      </c>
      <c r="G236" s="2">
        <v>0</v>
      </c>
      <c r="H236" s="2">
        <v>0</v>
      </c>
      <c r="S236" s="2"/>
      <c r="T236" s="2">
        <v>0</v>
      </c>
      <c r="U236" s="2">
        <v>0</v>
      </c>
      <c r="V236" s="2">
        <v>0</v>
      </c>
      <c r="W236" s="7">
        <v>0</v>
      </c>
      <c r="X236" s="7">
        <v>0</v>
      </c>
      <c r="Y236" s="7">
        <v>0</v>
      </c>
      <c r="AB236" s="7"/>
      <c r="AC236" s="7"/>
      <c r="AD236" s="7"/>
      <c r="AE236" s="7"/>
      <c r="AF236" s="7"/>
      <c r="AG236" s="7"/>
      <c r="AH236" s="7"/>
    </row>
    <row r="237" spans="1:34" x14ac:dyDescent="0.2">
      <c r="A237" s="5">
        <v>2021</v>
      </c>
      <c r="B237" s="2" t="s">
        <v>725</v>
      </c>
      <c r="C237" s="2" t="s">
        <v>737</v>
      </c>
      <c r="D237" s="2" t="s">
        <v>682</v>
      </c>
      <c r="E237" s="2">
        <v>0</v>
      </c>
      <c r="F237" s="2">
        <v>0</v>
      </c>
      <c r="G237" s="2">
        <v>0</v>
      </c>
      <c r="H237" s="2">
        <v>0</v>
      </c>
      <c r="S237" s="2"/>
      <c r="T237" s="2">
        <v>0</v>
      </c>
      <c r="U237" s="2">
        <v>0</v>
      </c>
      <c r="V237" s="2">
        <v>0</v>
      </c>
      <c r="W237" s="7">
        <v>0</v>
      </c>
      <c r="X237" s="7">
        <v>0</v>
      </c>
      <c r="Y237" s="7">
        <v>0</v>
      </c>
      <c r="AB237" s="7"/>
      <c r="AC237" s="7"/>
      <c r="AD237" s="7"/>
      <c r="AE237" s="7"/>
      <c r="AF237" s="7"/>
      <c r="AG237" s="7"/>
      <c r="AH237" s="7"/>
    </row>
    <row r="238" spans="1:34" x14ac:dyDescent="0.2">
      <c r="A238" s="5">
        <v>2021</v>
      </c>
      <c r="B238" s="2" t="s">
        <v>725</v>
      </c>
      <c r="C238" s="2" t="s">
        <v>738</v>
      </c>
      <c r="D238" s="2" t="s">
        <v>682</v>
      </c>
      <c r="E238" s="2">
        <v>0</v>
      </c>
      <c r="F238" s="2">
        <v>0</v>
      </c>
      <c r="G238" s="2">
        <v>0</v>
      </c>
      <c r="H238" s="2">
        <v>0</v>
      </c>
      <c r="S238" s="2"/>
      <c r="T238" s="2">
        <v>0</v>
      </c>
      <c r="U238" s="2">
        <v>0</v>
      </c>
      <c r="V238" s="2">
        <v>0</v>
      </c>
      <c r="W238" s="7">
        <v>0</v>
      </c>
      <c r="X238" s="7">
        <v>0</v>
      </c>
      <c r="Y238" s="7">
        <v>0</v>
      </c>
      <c r="AB238" s="7"/>
      <c r="AC238" s="7"/>
      <c r="AD238" s="7"/>
      <c r="AE238" s="7"/>
      <c r="AF238" s="7"/>
      <c r="AG238" s="7"/>
      <c r="AH238" s="7"/>
    </row>
    <row r="239" spans="1:34" x14ac:dyDescent="0.2">
      <c r="A239" s="5">
        <v>2021</v>
      </c>
      <c r="B239" s="2" t="s">
        <v>726</v>
      </c>
      <c r="C239" s="2" t="s">
        <v>739</v>
      </c>
      <c r="D239" s="2" t="s">
        <v>682</v>
      </c>
      <c r="E239" s="2">
        <v>0</v>
      </c>
      <c r="F239" s="2">
        <v>0</v>
      </c>
      <c r="G239" s="2">
        <v>0</v>
      </c>
      <c r="H239" s="2">
        <v>0</v>
      </c>
      <c r="S239" s="2"/>
      <c r="T239" s="2">
        <v>0</v>
      </c>
      <c r="U239" s="2">
        <v>0</v>
      </c>
      <c r="V239" s="2">
        <v>0</v>
      </c>
      <c r="W239" s="7">
        <v>0</v>
      </c>
      <c r="X239" s="7">
        <v>0</v>
      </c>
      <c r="Y239" s="7">
        <v>0</v>
      </c>
      <c r="AB239" s="7"/>
      <c r="AC239" s="7"/>
      <c r="AD239" s="7"/>
      <c r="AE239" s="7"/>
      <c r="AF239" s="7"/>
      <c r="AG239" s="7"/>
      <c r="AH239" s="7"/>
    </row>
    <row r="240" spans="1:34" x14ac:dyDescent="0.2">
      <c r="A240" s="5">
        <v>2021</v>
      </c>
      <c r="B240" s="2" t="s">
        <v>725</v>
      </c>
      <c r="C240" s="2" t="s">
        <v>727</v>
      </c>
      <c r="D240" s="2" t="s">
        <v>674</v>
      </c>
      <c r="E240" s="2">
        <v>22009803</v>
      </c>
      <c r="F240" s="2">
        <v>2918086</v>
      </c>
      <c r="G240" s="2">
        <v>0</v>
      </c>
      <c r="H240" s="2">
        <v>41730152</v>
      </c>
      <c r="S240" s="2"/>
      <c r="T240" s="7">
        <v>66.16</v>
      </c>
      <c r="U240" s="2"/>
      <c r="V240" s="2"/>
      <c r="X240" s="7">
        <v>0</v>
      </c>
      <c r="Y240" s="7">
        <v>0</v>
      </c>
      <c r="AB240" s="7"/>
      <c r="AC240" s="7"/>
      <c r="AD240" s="7"/>
      <c r="AE240" s="7"/>
      <c r="AF240" s="7"/>
      <c r="AG240" s="7"/>
      <c r="AH240" s="7"/>
    </row>
    <row r="241" spans="1:34" x14ac:dyDescent="0.2">
      <c r="A241" s="5">
        <v>2021</v>
      </c>
      <c r="B241" s="2" t="s">
        <v>726</v>
      </c>
      <c r="C241" s="2" t="s">
        <v>728</v>
      </c>
      <c r="D241" s="2" t="s">
        <v>674</v>
      </c>
      <c r="E241" s="2">
        <v>23156448</v>
      </c>
      <c r="F241" s="2">
        <v>25520098</v>
      </c>
      <c r="G241" s="2">
        <v>0</v>
      </c>
      <c r="H241" s="2">
        <v>34852378</v>
      </c>
      <c r="S241" s="2"/>
      <c r="T241" s="7">
        <v>68.84</v>
      </c>
      <c r="U241" s="2"/>
      <c r="V241" s="2"/>
      <c r="X241" s="7">
        <v>0</v>
      </c>
      <c r="Y241" s="7">
        <v>0</v>
      </c>
      <c r="AB241" s="7"/>
      <c r="AC241" s="7"/>
      <c r="AD241" s="7"/>
      <c r="AE241" s="7"/>
      <c r="AF241" s="7"/>
      <c r="AG241" s="7"/>
      <c r="AH241" s="7"/>
    </row>
    <row r="242" spans="1:34" x14ac:dyDescent="0.2">
      <c r="A242" s="5">
        <v>2021</v>
      </c>
      <c r="B242" s="2" t="s">
        <v>726</v>
      </c>
      <c r="C242" s="2" t="s">
        <v>729</v>
      </c>
      <c r="D242" s="2" t="s">
        <v>674</v>
      </c>
      <c r="E242" s="2">
        <v>70069450</v>
      </c>
      <c r="F242" s="2">
        <v>1875500</v>
      </c>
      <c r="G242" s="2">
        <v>0</v>
      </c>
      <c r="H242" s="2">
        <v>25248820</v>
      </c>
      <c r="S242" s="2"/>
      <c r="T242" s="7">
        <v>68.260000000000005</v>
      </c>
      <c r="U242" s="2"/>
      <c r="V242" s="2"/>
      <c r="X242" s="7">
        <v>0</v>
      </c>
      <c r="Y242" s="7">
        <v>0</v>
      </c>
      <c r="AB242" s="7"/>
      <c r="AC242" s="7"/>
      <c r="AD242" s="7"/>
      <c r="AE242" s="7"/>
      <c r="AF242" s="7"/>
      <c r="AG242" s="7"/>
      <c r="AH242" s="7"/>
    </row>
    <row r="243" spans="1:34" x14ac:dyDescent="0.2">
      <c r="A243" s="5">
        <v>2021</v>
      </c>
      <c r="B243" s="2" t="s">
        <v>725</v>
      </c>
      <c r="C243" s="2" t="s">
        <v>730</v>
      </c>
      <c r="D243" s="2" t="s">
        <v>674</v>
      </c>
      <c r="E243" s="2">
        <v>30143147</v>
      </c>
      <c r="F243" s="2">
        <v>1084000</v>
      </c>
      <c r="G243" s="2">
        <v>0</v>
      </c>
      <c r="H243" s="2">
        <v>27742907</v>
      </c>
      <c r="S243" s="2"/>
      <c r="T243" s="7">
        <v>69.02</v>
      </c>
      <c r="U243" s="2"/>
      <c r="V243" s="2"/>
      <c r="X243" s="7">
        <v>0</v>
      </c>
      <c r="Y243" s="7">
        <v>0</v>
      </c>
      <c r="AB243" s="7"/>
      <c r="AC243" s="7"/>
      <c r="AD243" s="7"/>
      <c r="AE243" s="7"/>
      <c r="AF243" s="7"/>
      <c r="AG243" s="7"/>
      <c r="AH243" s="7"/>
    </row>
    <row r="244" spans="1:34" x14ac:dyDescent="0.2">
      <c r="A244" s="5">
        <v>2021</v>
      </c>
      <c r="B244" s="2" t="s">
        <v>725</v>
      </c>
      <c r="C244" s="2" t="s">
        <v>731</v>
      </c>
      <c r="D244" s="2" t="s">
        <v>674</v>
      </c>
      <c r="E244" s="2">
        <v>23140920</v>
      </c>
      <c r="F244" s="2">
        <v>2950000</v>
      </c>
      <c r="G244" s="2">
        <v>0</v>
      </c>
      <c r="H244" s="2">
        <v>40401120</v>
      </c>
      <c r="S244" s="2"/>
      <c r="T244" s="7">
        <v>68.67</v>
      </c>
      <c r="U244" s="2"/>
      <c r="V244" s="2"/>
      <c r="X244" s="7">
        <v>0</v>
      </c>
      <c r="Y244" s="7">
        <v>0</v>
      </c>
      <c r="AB244" s="7"/>
      <c r="AC244" s="7"/>
      <c r="AD244" s="7"/>
      <c r="AE244" s="7"/>
      <c r="AF244" s="7"/>
      <c r="AG244" s="7"/>
      <c r="AH244" s="7"/>
    </row>
    <row r="245" spans="1:34" x14ac:dyDescent="0.2">
      <c r="A245" s="5">
        <v>2021</v>
      </c>
      <c r="B245" s="2" t="s">
        <v>725</v>
      </c>
      <c r="C245" s="2" t="s">
        <v>732</v>
      </c>
      <c r="D245" s="2" t="s">
        <v>674</v>
      </c>
      <c r="E245" s="2">
        <v>14353507</v>
      </c>
      <c r="F245" s="2">
        <v>16705074</v>
      </c>
      <c r="G245" s="2">
        <v>0</v>
      </c>
      <c r="H245" s="2">
        <v>22520868</v>
      </c>
      <c r="S245" s="2"/>
      <c r="T245" s="7">
        <v>68.239999999999995</v>
      </c>
      <c r="U245" s="2"/>
      <c r="V245" s="2"/>
      <c r="X245" s="7">
        <v>0</v>
      </c>
      <c r="Y245" s="7">
        <v>0</v>
      </c>
      <c r="AB245" s="7"/>
      <c r="AC245" s="7"/>
      <c r="AD245" s="7"/>
      <c r="AE245" s="7"/>
      <c r="AF245" s="7"/>
      <c r="AG245" s="7"/>
      <c r="AH245" s="7"/>
    </row>
    <row r="246" spans="1:34" x14ac:dyDescent="0.2">
      <c r="A246" s="5">
        <v>2021</v>
      </c>
      <c r="B246" s="2" t="s">
        <v>726</v>
      </c>
      <c r="C246" s="2" t="s">
        <v>131</v>
      </c>
      <c r="D246" s="2" t="s">
        <v>674</v>
      </c>
      <c r="E246" s="2">
        <v>23715947</v>
      </c>
      <c r="F246" s="2">
        <v>2747220</v>
      </c>
      <c r="G246" s="2">
        <v>0</v>
      </c>
      <c r="H246" s="2">
        <v>35774115</v>
      </c>
      <c r="S246" s="2"/>
      <c r="T246" s="7">
        <v>71.010000000000005</v>
      </c>
      <c r="U246" s="2"/>
      <c r="V246" s="2"/>
      <c r="X246" s="7">
        <v>0</v>
      </c>
      <c r="Y246" s="7">
        <v>0</v>
      </c>
      <c r="AB246" s="7"/>
      <c r="AC246" s="7"/>
      <c r="AD246" s="7"/>
      <c r="AE246" s="7"/>
      <c r="AF246" s="7"/>
      <c r="AG246" s="7"/>
      <c r="AH246" s="7"/>
    </row>
    <row r="247" spans="1:34" x14ac:dyDescent="0.2">
      <c r="A247" s="5">
        <v>2021</v>
      </c>
      <c r="B247" s="2" t="s">
        <v>725</v>
      </c>
      <c r="C247" s="2" t="s">
        <v>132</v>
      </c>
      <c r="D247" s="2" t="s">
        <v>674</v>
      </c>
      <c r="E247" s="2">
        <v>10952789</v>
      </c>
      <c r="G247" s="2">
        <v>0</v>
      </c>
      <c r="H247" s="2">
        <v>9811531</v>
      </c>
      <c r="S247" s="2"/>
      <c r="T247" s="7">
        <v>70.47</v>
      </c>
      <c r="U247" s="2"/>
      <c r="V247" s="2"/>
      <c r="X247" s="7">
        <v>0</v>
      </c>
      <c r="Y247" s="7">
        <v>0</v>
      </c>
      <c r="AB247" s="7"/>
      <c r="AC247" s="7"/>
      <c r="AD247" s="7"/>
      <c r="AE247" s="7"/>
      <c r="AF247" s="7"/>
      <c r="AG247" s="7"/>
      <c r="AH247" s="7"/>
    </row>
    <row r="248" spans="1:34" x14ac:dyDescent="0.2">
      <c r="A248" s="5">
        <v>2021</v>
      </c>
      <c r="B248" s="2" t="s">
        <v>725</v>
      </c>
      <c r="C248" s="2" t="s">
        <v>133</v>
      </c>
      <c r="D248" s="2" t="s">
        <v>674</v>
      </c>
      <c r="E248" s="2">
        <v>16614164</v>
      </c>
      <c r="G248" s="2">
        <v>0</v>
      </c>
      <c r="H248" s="2">
        <v>8141328</v>
      </c>
      <c r="S248" s="2"/>
      <c r="T248" s="7">
        <v>66.849999999999994</v>
      </c>
      <c r="U248" s="2"/>
      <c r="V248" s="2"/>
      <c r="X248" s="7">
        <v>0</v>
      </c>
      <c r="Y248" s="7">
        <v>0</v>
      </c>
      <c r="AB248" s="7"/>
      <c r="AC248" s="7"/>
      <c r="AD248" s="7"/>
      <c r="AE248" s="7"/>
      <c r="AF248" s="7"/>
      <c r="AG248" s="7"/>
      <c r="AH248" s="7"/>
    </row>
    <row r="249" spans="1:34" x14ac:dyDescent="0.2">
      <c r="A249" s="5">
        <v>2021</v>
      </c>
      <c r="B249" s="2" t="s">
        <v>726</v>
      </c>
      <c r="C249" s="2" t="s">
        <v>134</v>
      </c>
      <c r="D249" s="2" t="s">
        <v>674</v>
      </c>
      <c r="E249" s="2">
        <v>36014375</v>
      </c>
      <c r="G249" s="2">
        <v>0</v>
      </c>
      <c r="H249" s="2">
        <v>10781681</v>
      </c>
      <c r="S249" s="2"/>
      <c r="T249" s="7">
        <v>69.39</v>
      </c>
      <c r="U249" s="2"/>
      <c r="V249" s="2"/>
      <c r="X249" s="7">
        <v>0</v>
      </c>
      <c r="Y249" s="7">
        <v>0</v>
      </c>
      <c r="AB249" s="7"/>
      <c r="AC249" s="7"/>
      <c r="AD249" s="7"/>
      <c r="AE249" s="7"/>
      <c r="AF249" s="7"/>
      <c r="AG249" s="7"/>
      <c r="AH249" s="7"/>
    </row>
    <row r="250" spans="1:34" x14ac:dyDescent="0.2">
      <c r="A250" s="5">
        <v>2021</v>
      </c>
      <c r="B250" s="2" t="s">
        <v>726</v>
      </c>
      <c r="C250" s="2" t="s">
        <v>733</v>
      </c>
      <c r="D250" s="2" t="s">
        <v>674</v>
      </c>
      <c r="E250" s="2">
        <v>14520817</v>
      </c>
      <c r="F250" s="2">
        <v>10736014</v>
      </c>
      <c r="G250" s="2">
        <v>0</v>
      </c>
      <c r="H250" s="2">
        <v>39947335</v>
      </c>
      <c r="S250" s="2"/>
      <c r="T250" s="7">
        <v>69.06</v>
      </c>
      <c r="U250" s="2"/>
      <c r="V250" s="2"/>
      <c r="X250" s="7">
        <v>0</v>
      </c>
      <c r="Y250" s="7">
        <v>0</v>
      </c>
      <c r="AB250" s="7"/>
      <c r="AC250" s="7"/>
      <c r="AD250" s="7"/>
      <c r="AE250" s="7"/>
      <c r="AF250" s="7"/>
      <c r="AG250" s="7"/>
      <c r="AH250" s="7"/>
    </row>
    <row r="251" spans="1:34" x14ac:dyDescent="0.2">
      <c r="A251" s="5">
        <v>2021</v>
      </c>
      <c r="B251" s="2" t="s">
        <v>725</v>
      </c>
      <c r="C251" s="2" t="s">
        <v>734</v>
      </c>
      <c r="D251" s="2" t="s">
        <v>674</v>
      </c>
      <c r="E251" s="2">
        <v>24661983</v>
      </c>
      <c r="F251" s="2">
        <v>99999</v>
      </c>
      <c r="G251" s="2">
        <v>0</v>
      </c>
      <c r="H251" s="2">
        <v>31441234</v>
      </c>
      <c r="I251" s="2">
        <v>0</v>
      </c>
      <c r="J251" s="2">
        <v>0</v>
      </c>
      <c r="K251" s="2">
        <v>0</v>
      </c>
      <c r="L251" s="2">
        <v>0</v>
      </c>
      <c r="M251" s="2">
        <v>0</v>
      </c>
      <c r="N251" s="2">
        <v>0</v>
      </c>
      <c r="O251" s="2">
        <v>0</v>
      </c>
      <c r="P251" s="2">
        <v>0</v>
      </c>
      <c r="Q251" s="2">
        <v>0</v>
      </c>
      <c r="R251" s="2">
        <v>0</v>
      </c>
      <c r="S251" s="2"/>
      <c r="T251" s="7">
        <v>65.599999999999994</v>
      </c>
      <c r="U251" s="2"/>
      <c r="V251" s="2"/>
      <c r="X251" s="7">
        <v>0</v>
      </c>
      <c r="Y251" s="7">
        <v>0</v>
      </c>
      <c r="AB251" s="7"/>
      <c r="AC251" s="7"/>
      <c r="AD251" s="7"/>
      <c r="AE251" s="7"/>
      <c r="AF251" s="7"/>
      <c r="AG251" s="7"/>
      <c r="AH251" s="7"/>
    </row>
    <row r="252" spans="1:34" x14ac:dyDescent="0.2">
      <c r="A252" s="5">
        <v>2021</v>
      </c>
      <c r="B252" s="2" t="s">
        <v>725</v>
      </c>
      <c r="C252" s="2" t="s">
        <v>735</v>
      </c>
      <c r="D252" s="2" t="s">
        <v>674</v>
      </c>
      <c r="E252" s="2">
        <v>29830736</v>
      </c>
      <c r="F252" s="2">
        <v>4410660</v>
      </c>
      <c r="G252" s="2">
        <v>0</v>
      </c>
      <c r="H252" s="2">
        <v>33581042</v>
      </c>
      <c r="I252" s="2">
        <v>0</v>
      </c>
      <c r="J252" s="2">
        <v>0</v>
      </c>
      <c r="K252" s="2">
        <v>0</v>
      </c>
      <c r="L252" s="2">
        <v>0</v>
      </c>
      <c r="M252" s="2">
        <v>0</v>
      </c>
      <c r="N252" s="2">
        <v>0</v>
      </c>
      <c r="O252" s="2">
        <v>0</v>
      </c>
      <c r="P252" s="2">
        <v>0</v>
      </c>
      <c r="Q252" s="2">
        <v>0</v>
      </c>
      <c r="R252" s="2">
        <v>0</v>
      </c>
      <c r="S252" s="2"/>
      <c r="T252" s="7">
        <v>69.17</v>
      </c>
      <c r="U252" s="2"/>
      <c r="V252" s="2"/>
      <c r="X252" s="7">
        <v>0</v>
      </c>
      <c r="Y252" s="7">
        <v>0</v>
      </c>
      <c r="AB252" s="7"/>
      <c r="AC252" s="7"/>
      <c r="AD252" s="7"/>
      <c r="AE252" s="7"/>
      <c r="AF252" s="7"/>
      <c r="AG252" s="7"/>
      <c r="AH252" s="7"/>
    </row>
    <row r="253" spans="1:34" x14ac:dyDescent="0.2">
      <c r="A253" s="5">
        <v>2021</v>
      </c>
      <c r="B253" s="2" t="s">
        <v>725</v>
      </c>
      <c r="C253" s="2" t="s">
        <v>736</v>
      </c>
      <c r="D253" s="2" t="s">
        <v>674</v>
      </c>
      <c r="E253" s="2">
        <v>21368211</v>
      </c>
      <c r="G253" s="2">
        <v>0</v>
      </c>
      <c r="H253" s="2">
        <v>27768352</v>
      </c>
      <c r="I253" s="2">
        <v>0</v>
      </c>
      <c r="J253" s="2">
        <v>0</v>
      </c>
      <c r="K253" s="2">
        <v>0</v>
      </c>
      <c r="L253" s="2">
        <v>0</v>
      </c>
      <c r="M253" s="2">
        <v>0</v>
      </c>
      <c r="N253" s="2">
        <v>0</v>
      </c>
      <c r="O253" s="2">
        <v>0</v>
      </c>
      <c r="P253" s="2">
        <v>0</v>
      </c>
      <c r="Q253" s="2">
        <v>0</v>
      </c>
      <c r="R253" s="2">
        <v>0</v>
      </c>
      <c r="S253" s="2"/>
      <c r="T253" s="7">
        <v>67.069999999999993</v>
      </c>
      <c r="U253" s="2"/>
      <c r="V253" s="2"/>
      <c r="X253" s="7">
        <v>0</v>
      </c>
      <c r="Y253" s="7">
        <v>0</v>
      </c>
      <c r="AB253" s="7"/>
      <c r="AC253" s="7"/>
      <c r="AD253" s="7"/>
      <c r="AE253" s="7"/>
      <c r="AF253" s="7"/>
      <c r="AG253" s="7"/>
      <c r="AH253" s="7"/>
    </row>
    <row r="254" spans="1:34" x14ac:dyDescent="0.2">
      <c r="A254" s="5">
        <v>2021</v>
      </c>
      <c r="B254" s="2" t="s">
        <v>725</v>
      </c>
      <c r="C254" s="2" t="s">
        <v>737</v>
      </c>
      <c r="D254" s="2" t="s">
        <v>674</v>
      </c>
      <c r="E254" s="2">
        <v>72379451</v>
      </c>
      <c r="G254" s="2">
        <v>0</v>
      </c>
      <c r="H254" s="2">
        <v>14048965</v>
      </c>
      <c r="I254" s="2">
        <v>0</v>
      </c>
      <c r="J254" s="2">
        <v>0</v>
      </c>
      <c r="K254" s="2">
        <v>0</v>
      </c>
      <c r="L254" s="2">
        <v>0</v>
      </c>
      <c r="M254" s="2">
        <v>0</v>
      </c>
      <c r="N254" s="2">
        <v>0</v>
      </c>
      <c r="O254" s="2">
        <v>0</v>
      </c>
      <c r="P254" s="2">
        <v>0</v>
      </c>
      <c r="Q254" s="2">
        <v>0</v>
      </c>
      <c r="R254" s="2">
        <v>0</v>
      </c>
      <c r="S254" s="2"/>
      <c r="T254" s="7">
        <v>65.13</v>
      </c>
      <c r="U254" s="2"/>
      <c r="V254" s="2"/>
      <c r="X254" s="7">
        <v>0</v>
      </c>
      <c r="Y254" s="7">
        <v>0</v>
      </c>
      <c r="AB254" s="7"/>
      <c r="AC254" s="7"/>
      <c r="AD254" s="7"/>
      <c r="AE254" s="7"/>
      <c r="AF254" s="7"/>
      <c r="AG254" s="7"/>
      <c r="AH254" s="7"/>
    </row>
    <row r="255" spans="1:34" x14ac:dyDescent="0.2">
      <c r="A255" s="5">
        <v>2021</v>
      </c>
      <c r="B255" s="2" t="s">
        <v>725</v>
      </c>
      <c r="C255" s="2" t="s">
        <v>738</v>
      </c>
      <c r="D255" s="2" t="s">
        <v>674</v>
      </c>
      <c r="E255" s="2">
        <v>20808728</v>
      </c>
      <c r="F255" s="2">
        <v>1258528</v>
      </c>
      <c r="G255" s="2">
        <v>0</v>
      </c>
      <c r="H255" s="2">
        <v>11331123</v>
      </c>
      <c r="I255" s="2">
        <v>0</v>
      </c>
      <c r="J255" s="2">
        <v>0</v>
      </c>
      <c r="K255" s="2">
        <v>0</v>
      </c>
      <c r="L255" s="2">
        <v>0</v>
      </c>
      <c r="M255" s="2">
        <v>0</v>
      </c>
      <c r="N255" s="2">
        <v>0</v>
      </c>
      <c r="O255" s="2">
        <v>0</v>
      </c>
      <c r="P255" s="2">
        <v>0</v>
      </c>
      <c r="Q255" s="2">
        <v>0</v>
      </c>
      <c r="R255" s="2">
        <v>0</v>
      </c>
      <c r="S255" s="2"/>
      <c r="T255" s="7">
        <v>68.33</v>
      </c>
      <c r="U255" s="2"/>
      <c r="V255" s="2"/>
      <c r="X255" s="7">
        <v>0</v>
      </c>
      <c r="Y255" s="7">
        <v>0</v>
      </c>
      <c r="AB255" s="7"/>
      <c r="AC255" s="7"/>
      <c r="AD255" s="7"/>
      <c r="AE255" s="7"/>
      <c r="AF255" s="7"/>
      <c r="AG255" s="7"/>
      <c r="AH255" s="7"/>
    </row>
    <row r="256" spans="1:34" x14ac:dyDescent="0.2">
      <c r="A256" s="5">
        <v>2021</v>
      </c>
      <c r="B256" s="2" t="s">
        <v>726</v>
      </c>
      <c r="C256" s="2" t="s">
        <v>739</v>
      </c>
      <c r="D256" s="2" t="s">
        <v>674</v>
      </c>
      <c r="E256" s="2">
        <v>13495861</v>
      </c>
      <c r="F256" s="2">
        <v>2696452</v>
      </c>
      <c r="G256" s="2">
        <v>0</v>
      </c>
      <c r="H256" s="2">
        <v>12036437</v>
      </c>
      <c r="I256" s="2">
        <v>0</v>
      </c>
      <c r="J256" s="2">
        <v>0</v>
      </c>
      <c r="K256" s="2">
        <v>0</v>
      </c>
      <c r="L256" s="2">
        <v>0</v>
      </c>
      <c r="M256" s="2">
        <v>0</v>
      </c>
      <c r="N256" s="2">
        <v>0</v>
      </c>
      <c r="O256" s="2">
        <v>0</v>
      </c>
      <c r="P256" s="2">
        <v>0</v>
      </c>
      <c r="Q256" s="2">
        <v>0</v>
      </c>
      <c r="R256" s="2">
        <v>0</v>
      </c>
      <c r="S256" s="2"/>
      <c r="T256" s="7">
        <v>65.760000000000005</v>
      </c>
      <c r="U256" s="2"/>
      <c r="V256" s="2"/>
      <c r="X256" s="7">
        <v>0</v>
      </c>
      <c r="Y256" s="7">
        <v>0</v>
      </c>
      <c r="AB256" s="7"/>
      <c r="AC256" s="7"/>
      <c r="AD256" s="7"/>
      <c r="AE256" s="7"/>
      <c r="AF256" s="7"/>
      <c r="AG256" s="7"/>
      <c r="AH256" s="7"/>
    </row>
    <row r="257" spans="1:34" x14ac:dyDescent="0.2">
      <c r="A257" s="5">
        <v>2021</v>
      </c>
      <c r="B257" s="2" t="s">
        <v>725</v>
      </c>
      <c r="C257" s="2" t="s">
        <v>727</v>
      </c>
      <c r="D257" s="2" t="s">
        <v>680</v>
      </c>
      <c r="E257" s="2">
        <v>0</v>
      </c>
      <c r="G257" s="2">
        <v>0</v>
      </c>
      <c r="H257" s="2">
        <v>100000</v>
      </c>
      <c r="I257" s="2">
        <v>0</v>
      </c>
      <c r="J257" s="2">
        <v>0</v>
      </c>
      <c r="K257" s="2">
        <v>0</v>
      </c>
      <c r="L257" s="2">
        <v>0</v>
      </c>
      <c r="M257" s="2">
        <v>0</v>
      </c>
      <c r="N257" s="2">
        <v>0</v>
      </c>
      <c r="O257" s="2">
        <v>0</v>
      </c>
      <c r="P257" s="2">
        <v>0</v>
      </c>
      <c r="Q257" s="2">
        <v>0</v>
      </c>
      <c r="R257" s="2">
        <v>0</v>
      </c>
      <c r="S257" s="2"/>
      <c r="T257" s="2">
        <v>0</v>
      </c>
      <c r="U257" s="2">
        <v>0</v>
      </c>
      <c r="V257" s="2">
        <v>0</v>
      </c>
      <c r="W257" s="7">
        <v>0</v>
      </c>
      <c r="X257" s="7">
        <v>0</v>
      </c>
      <c r="Y257" s="7">
        <v>0</v>
      </c>
      <c r="AB257" s="7"/>
      <c r="AC257" s="7"/>
      <c r="AD257" s="7"/>
      <c r="AE257" s="7"/>
      <c r="AF257" s="7"/>
      <c r="AG257" s="7"/>
      <c r="AH257" s="7"/>
    </row>
    <row r="258" spans="1:34" x14ac:dyDescent="0.2">
      <c r="A258" s="5">
        <v>2021</v>
      </c>
      <c r="B258" s="2" t="s">
        <v>726</v>
      </c>
      <c r="C258" s="2" t="s">
        <v>728</v>
      </c>
      <c r="D258" s="2" t="s">
        <v>680</v>
      </c>
      <c r="E258" s="2">
        <v>0</v>
      </c>
      <c r="G258" s="2">
        <v>0</v>
      </c>
      <c r="H258" s="2">
        <v>100000</v>
      </c>
      <c r="I258" s="2">
        <v>0</v>
      </c>
      <c r="J258" s="2">
        <v>0</v>
      </c>
      <c r="K258" s="2">
        <v>0</v>
      </c>
      <c r="L258" s="2">
        <v>0</v>
      </c>
      <c r="M258" s="2">
        <v>0</v>
      </c>
      <c r="N258" s="2">
        <v>0</v>
      </c>
      <c r="O258" s="2">
        <v>0</v>
      </c>
      <c r="P258" s="2">
        <v>0</v>
      </c>
      <c r="Q258" s="2">
        <v>0</v>
      </c>
      <c r="R258" s="2">
        <v>0</v>
      </c>
      <c r="S258" s="2"/>
      <c r="T258" s="2">
        <v>0</v>
      </c>
      <c r="U258" s="2">
        <v>0</v>
      </c>
      <c r="V258" s="2">
        <v>0</v>
      </c>
      <c r="W258" s="7">
        <v>0</v>
      </c>
      <c r="X258" s="7">
        <v>0</v>
      </c>
      <c r="Y258" s="7">
        <v>0</v>
      </c>
      <c r="AB258" s="7"/>
      <c r="AC258" s="7"/>
      <c r="AD258" s="7"/>
      <c r="AE258" s="7"/>
      <c r="AF258" s="7"/>
      <c r="AG258" s="7"/>
      <c r="AH258" s="7"/>
    </row>
    <row r="259" spans="1:34" x14ac:dyDescent="0.2">
      <c r="A259" s="5">
        <v>2021</v>
      </c>
      <c r="B259" s="2" t="s">
        <v>726</v>
      </c>
      <c r="C259" s="2" t="s">
        <v>729</v>
      </c>
      <c r="D259" s="2" t="s">
        <v>680</v>
      </c>
      <c r="E259" s="2">
        <v>0</v>
      </c>
      <c r="G259" s="2">
        <v>0</v>
      </c>
      <c r="H259" s="2">
        <v>100000</v>
      </c>
      <c r="I259" s="2">
        <v>0</v>
      </c>
      <c r="J259" s="2">
        <v>0</v>
      </c>
      <c r="K259" s="2">
        <v>0</v>
      </c>
      <c r="L259" s="2">
        <v>0</v>
      </c>
      <c r="M259" s="2">
        <v>0</v>
      </c>
      <c r="N259" s="2">
        <v>0</v>
      </c>
      <c r="O259" s="2">
        <v>0</v>
      </c>
      <c r="P259" s="2">
        <v>0</v>
      </c>
      <c r="Q259" s="2">
        <v>0</v>
      </c>
      <c r="R259" s="2">
        <v>0</v>
      </c>
      <c r="S259" s="2"/>
      <c r="T259" s="2">
        <v>0</v>
      </c>
      <c r="U259" s="2">
        <v>0</v>
      </c>
      <c r="V259" s="2">
        <v>0</v>
      </c>
      <c r="W259" s="7">
        <v>0</v>
      </c>
      <c r="X259" s="7">
        <v>0</v>
      </c>
      <c r="Y259" s="7">
        <v>0</v>
      </c>
      <c r="AB259" s="7"/>
      <c r="AC259" s="7"/>
      <c r="AD259" s="7"/>
      <c r="AE259" s="7"/>
      <c r="AF259" s="7"/>
      <c r="AG259" s="7"/>
      <c r="AH259" s="7"/>
    </row>
    <row r="260" spans="1:34" x14ac:dyDescent="0.2">
      <c r="A260" s="5">
        <v>2021</v>
      </c>
      <c r="B260" s="2" t="s">
        <v>725</v>
      </c>
      <c r="C260" s="2" t="s">
        <v>730</v>
      </c>
      <c r="D260" s="2" t="s">
        <v>680</v>
      </c>
      <c r="E260" s="2">
        <v>0</v>
      </c>
      <c r="G260" s="2">
        <v>0</v>
      </c>
      <c r="H260" s="2">
        <v>0</v>
      </c>
      <c r="I260" s="2">
        <v>0</v>
      </c>
      <c r="J260" s="2">
        <v>0</v>
      </c>
      <c r="K260" s="2">
        <v>0</v>
      </c>
      <c r="L260" s="2">
        <v>0</v>
      </c>
      <c r="M260" s="2">
        <v>0</v>
      </c>
      <c r="N260" s="2">
        <v>0</v>
      </c>
      <c r="O260" s="2">
        <v>0</v>
      </c>
      <c r="P260" s="2">
        <v>0</v>
      </c>
      <c r="Q260" s="2">
        <v>0</v>
      </c>
      <c r="R260" s="2">
        <v>0</v>
      </c>
      <c r="S260" s="2"/>
      <c r="T260" s="2">
        <v>0</v>
      </c>
      <c r="U260" s="2">
        <v>0</v>
      </c>
      <c r="V260" s="2">
        <v>0</v>
      </c>
      <c r="W260" s="7">
        <v>0</v>
      </c>
      <c r="X260" s="7">
        <v>0</v>
      </c>
      <c r="Y260" s="7">
        <v>0</v>
      </c>
      <c r="AB260" s="7"/>
      <c r="AC260" s="7"/>
      <c r="AD260" s="7"/>
      <c r="AE260" s="7"/>
      <c r="AF260" s="7"/>
      <c r="AG260" s="7"/>
      <c r="AH260" s="7"/>
    </row>
    <row r="261" spans="1:34" x14ac:dyDescent="0.2">
      <c r="A261" s="5">
        <v>2021</v>
      </c>
      <c r="B261" s="2" t="s">
        <v>725</v>
      </c>
      <c r="C261" s="2" t="s">
        <v>731</v>
      </c>
      <c r="D261" s="2" t="s">
        <v>680</v>
      </c>
      <c r="E261" s="2">
        <v>0</v>
      </c>
      <c r="G261" s="2">
        <v>0</v>
      </c>
      <c r="H261" s="2">
        <v>0</v>
      </c>
      <c r="I261" s="2">
        <v>0</v>
      </c>
      <c r="J261" s="2">
        <v>0</v>
      </c>
      <c r="K261" s="2">
        <v>0</v>
      </c>
      <c r="L261" s="2">
        <v>0</v>
      </c>
      <c r="M261" s="2">
        <v>0</v>
      </c>
      <c r="N261" s="2">
        <v>0</v>
      </c>
      <c r="O261" s="2">
        <v>0</v>
      </c>
      <c r="P261" s="2">
        <v>0</v>
      </c>
      <c r="Q261" s="2">
        <v>0</v>
      </c>
      <c r="R261" s="2">
        <v>0</v>
      </c>
      <c r="S261" s="2"/>
      <c r="T261" s="2">
        <v>0</v>
      </c>
      <c r="U261" s="2">
        <v>0</v>
      </c>
      <c r="V261" s="2">
        <v>0</v>
      </c>
      <c r="W261" s="7">
        <v>0</v>
      </c>
      <c r="X261" s="7">
        <v>0</v>
      </c>
      <c r="Y261" s="7">
        <v>0</v>
      </c>
      <c r="AB261" s="7"/>
      <c r="AC261" s="7"/>
      <c r="AD261" s="7"/>
      <c r="AE261" s="7"/>
      <c r="AF261" s="7"/>
      <c r="AG261" s="7"/>
      <c r="AH261" s="7"/>
    </row>
    <row r="262" spans="1:34" x14ac:dyDescent="0.2">
      <c r="A262" s="5">
        <v>2021</v>
      </c>
      <c r="B262" s="2" t="s">
        <v>725</v>
      </c>
      <c r="C262" s="2" t="s">
        <v>732</v>
      </c>
      <c r="D262" s="2" t="s">
        <v>680</v>
      </c>
      <c r="E262" s="2">
        <v>0</v>
      </c>
      <c r="G262" s="2">
        <v>0</v>
      </c>
      <c r="H262" s="2">
        <v>0</v>
      </c>
      <c r="I262" s="2">
        <v>0</v>
      </c>
      <c r="J262" s="2">
        <v>0</v>
      </c>
      <c r="K262" s="2">
        <v>0</v>
      </c>
      <c r="L262" s="2">
        <v>0</v>
      </c>
      <c r="M262" s="2">
        <v>0</v>
      </c>
      <c r="N262" s="2">
        <v>0</v>
      </c>
      <c r="O262" s="2">
        <v>0</v>
      </c>
      <c r="P262" s="2">
        <v>0</v>
      </c>
      <c r="Q262" s="2">
        <v>0</v>
      </c>
      <c r="R262" s="2">
        <v>0</v>
      </c>
      <c r="S262" s="2"/>
      <c r="T262" s="2">
        <v>0</v>
      </c>
      <c r="U262" s="2">
        <v>0</v>
      </c>
      <c r="V262" s="2">
        <v>0</v>
      </c>
      <c r="W262" s="7">
        <v>0</v>
      </c>
      <c r="X262" s="7">
        <v>0</v>
      </c>
      <c r="Y262" s="7">
        <v>0</v>
      </c>
      <c r="AB262" s="7"/>
      <c r="AC262" s="7"/>
      <c r="AD262" s="7"/>
      <c r="AE262" s="7"/>
      <c r="AF262" s="7"/>
      <c r="AG262" s="7"/>
      <c r="AH262" s="7"/>
    </row>
    <row r="263" spans="1:34" x14ac:dyDescent="0.2">
      <c r="A263" s="5">
        <v>2021</v>
      </c>
      <c r="B263" s="2" t="s">
        <v>726</v>
      </c>
      <c r="C263" s="2" t="s">
        <v>131</v>
      </c>
      <c r="D263" s="2" t="s">
        <v>680</v>
      </c>
      <c r="E263" s="2">
        <v>0</v>
      </c>
      <c r="G263" s="2">
        <v>0</v>
      </c>
      <c r="H263" s="2">
        <v>0</v>
      </c>
      <c r="I263" s="2">
        <v>0</v>
      </c>
      <c r="J263" s="2">
        <v>0</v>
      </c>
      <c r="K263" s="2">
        <v>0</v>
      </c>
      <c r="L263" s="2">
        <v>0</v>
      </c>
      <c r="M263" s="2">
        <v>0</v>
      </c>
      <c r="N263" s="2">
        <v>0</v>
      </c>
      <c r="O263" s="2">
        <v>0</v>
      </c>
      <c r="P263" s="2">
        <v>0</v>
      </c>
      <c r="Q263" s="2">
        <v>0</v>
      </c>
      <c r="R263" s="2">
        <v>0</v>
      </c>
      <c r="S263" s="2"/>
      <c r="T263" s="2">
        <v>0</v>
      </c>
      <c r="U263" s="2">
        <v>0</v>
      </c>
      <c r="V263" s="2">
        <v>0</v>
      </c>
      <c r="W263" s="7">
        <v>0</v>
      </c>
      <c r="X263" s="7">
        <v>0</v>
      </c>
      <c r="Y263" s="7">
        <v>0</v>
      </c>
      <c r="AB263" s="7"/>
      <c r="AC263" s="7"/>
      <c r="AD263" s="7"/>
      <c r="AE263" s="7"/>
      <c r="AF263" s="7"/>
      <c r="AG263" s="7"/>
      <c r="AH263" s="7"/>
    </row>
    <row r="264" spans="1:34" x14ac:dyDescent="0.2">
      <c r="A264" s="5">
        <v>2021</v>
      </c>
      <c r="B264" s="2" t="s">
        <v>725</v>
      </c>
      <c r="C264" s="2" t="s">
        <v>132</v>
      </c>
      <c r="D264" s="2" t="s">
        <v>680</v>
      </c>
      <c r="E264" s="2">
        <v>0</v>
      </c>
      <c r="G264" s="2">
        <v>0</v>
      </c>
      <c r="H264" s="2">
        <v>0</v>
      </c>
      <c r="I264" s="2">
        <v>0</v>
      </c>
      <c r="J264" s="2">
        <v>0</v>
      </c>
      <c r="K264" s="2">
        <v>0</v>
      </c>
      <c r="L264" s="2">
        <v>0</v>
      </c>
      <c r="M264" s="2">
        <v>0</v>
      </c>
      <c r="N264" s="2">
        <v>0</v>
      </c>
      <c r="O264" s="2">
        <v>0</v>
      </c>
      <c r="P264" s="2">
        <v>0</v>
      </c>
      <c r="Q264" s="2">
        <v>0</v>
      </c>
      <c r="R264" s="2">
        <v>0</v>
      </c>
      <c r="S264" s="2"/>
      <c r="T264" s="2">
        <v>0</v>
      </c>
      <c r="U264" s="2">
        <v>0</v>
      </c>
      <c r="V264" s="2">
        <v>0</v>
      </c>
      <c r="W264" s="7">
        <v>0</v>
      </c>
      <c r="X264" s="7">
        <v>0</v>
      </c>
      <c r="Y264" s="7">
        <v>0</v>
      </c>
      <c r="AB264" s="7"/>
      <c r="AC264" s="7"/>
      <c r="AD264" s="7"/>
      <c r="AE264" s="7"/>
      <c r="AF264" s="7"/>
      <c r="AG264" s="7"/>
      <c r="AH264" s="7"/>
    </row>
    <row r="265" spans="1:34" x14ac:dyDescent="0.2">
      <c r="A265" s="5">
        <v>2021</v>
      </c>
      <c r="B265" s="2" t="s">
        <v>725</v>
      </c>
      <c r="C265" s="2" t="s">
        <v>133</v>
      </c>
      <c r="D265" s="2" t="s">
        <v>680</v>
      </c>
      <c r="E265" s="2">
        <v>0</v>
      </c>
      <c r="G265" s="2">
        <v>0</v>
      </c>
      <c r="H265" s="2">
        <v>0</v>
      </c>
      <c r="I265" s="2">
        <v>0</v>
      </c>
      <c r="J265" s="2">
        <v>0</v>
      </c>
      <c r="K265" s="2">
        <v>0</v>
      </c>
      <c r="L265" s="2">
        <v>0</v>
      </c>
      <c r="M265" s="2">
        <v>0</v>
      </c>
      <c r="N265" s="2">
        <v>0</v>
      </c>
      <c r="O265" s="2">
        <v>0</v>
      </c>
      <c r="P265" s="2">
        <v>0</v>
      </c>
      <c r="Q265" s="2">
        <v>0</v>
      </c>
      <c r="R265" s="2">
        <v>0</v>
      </c>
      <c r="S265" s="2"/>
      <c r="T265" s="2">
        <v>0</v>
      </c>
      <c r="U265" s="2">
        <v>0</v>
      </c>
      <c r="V265" s="2">
        <v>0</v>
      </c>
      <c r="W265" s="7">
        <v>0</v>
      </c>
      <c r="X265" s="7">
        <v>0</v>
      </c>
      <c r="Y265" s="7">
        <v>0</v>
      </c>
      <c r="AB265" s="7"/>
      <c r="AC265" s="7"/>
      <c r="AD265" s="7"/>
      <c r="AE265" s="7"/>
      <c r="AF265" s="7"/>
      <c r="AG265" s="7"/>
      <c r="AH265" s="7"/>
    </row>
    <row r="266" spans="1:34" x14ac:dyDescent="0.2">
      <c r="A266" s="5">
        <v>2021</v>
      </c>
      <c r="B266" s="2" t="s">
        <v>726</v>
      </c>
      <c r="C266" s="2" t="s">
        <v>134</v>
      </c>
      <c r="D266" s="2" t="s">
        <v>680</v>
      </c>
      <c r="E266" s="2">
        <v>0</v>
      </c>
      <c r="G266" s="2">
        <v>0</v>
      </c>
      <c r="H266" s="2">
        <v>0</v>
      </c>
      <c r="I266" s="2">
        <v>0</v>
      </c>
      <c r="J266" s="2">
        <v>0</v>
      </c>
      <c r="K266" s="2">
        <v>0</v>
      </c>
      <c r="L266" s="2">
        <v>0</v>
      </c>
      <c r="M266" s="2">
        <v>0</v>
      </c>
      <c r="N266" s="2">
        <v>0</v>
      </c>
      <c r="O266" s="2">
        <v>0</v>
      </c>
      <c r="P266" s="2">
        <v>0</v>
      </c>
      <c r="Q266" s="2">
        <v>0</v>
      </c>
      <c r="R266" s="2">
        <v>0</v>
      </c>
      <c r="S266" s="2"/>
      <c r="T266" s="2">
        <v>0</v>
      </c>
      <c r="U266" s="2">
        <v>0</v>
      </c>
      <c r="V266" s="2">
        <v>0</v>
      </c>
      <c r="W266" s="7">
        <v>0</v>
      </c>
      <c r="X266" s="7">
        <v>0</v>
      </c>
      <c r="Y266" s="7">
        <v>0</v>
      </c>
      <c r="AB266" s="7"/>
      <c r="AC266" s="7"/>
      <c r="AD266" s="7"/>
      <c r="AE266" s="7"/>
      <c r="AF266" s="7"/>
      <c r="AG266" s="7"/>
      <c r="AH266" s="7"/>
    </row>
    <row r="267" spans="1:34" x14ac:dyDescent="0.2">
      <c r="A267" s="5">
        <v>2021</v>
      </c>
      <c r="B267" s="2" t="s">
        <v>726</v>
      </c>
      <c r="C267" s="2" t="s">
        <v>733</v>
      </c>
      <c r="D267" s="2" t="s">
        <v>680</v>
      </c>
      <c r="E267" s="2">
        <v>0</v>
      </c>
      <c r="G267" s="2">
        <v>0</v>
      </c>
      <c r="H267" s="2">
        <v>0</v>
      </c>
      <c r="I267" s="2">
        <v>0</v>
      </c>
      <c r="J267" s="2">
        <v>0</v>
      </c>
      <c r="K267" s="2">
        <v>0</v>
      </c>
      <c r="L267" s="2">
        <v>0</v>
      </c>
      <c r="M267" s="2">
        <v>0</v>
      </c>
      <c r="N267" s="2">
        <v>0</v>
      </c>
      <c r="O267" s="2">
        <v>0</v>
      </c>
      <c r="P267" s="2">
        <v>0</v>
      </c>
      <c r="Q267" s="2">
        <v>0</v>
      </c>
      <c r="R267" s="2">
        <v>0</v>
      </c>
      <c r="S267" s="2"/>
      <c r="T267" s="2">
        <v>0</v>
      </c>
      <c r="U267" s="2">
        <v>0</v>
      </c>
      <c r="V267" s="2">
        <v>0</v>
      </c>
      <c r="W267" s="7">
        <v>0</v>
      </c>
      <c r="X267" s="7">
        <v>0</v>
      </c>
      <c r="Y267" s="7">
        <v>0</v>
      </c>
      <c r="AB267" s="7"/>
      <c r="AC267" s="7"/>
      <c r="AD267" s="7"/>
      <c r="AE267" s="7"/>
      <c r="AF267" s="7"/>
      <c r="AG267" s="7"/>
      <c r="AH267" s="7"/>
    </row>
    <row r="268" spans="1:34" x14ac:dyDescent="0.2">
      <c r="A268" s="5">
        <v>2021</v>
      </c>
      <c r="B268" s="2" t="s">
        <v>725</v>
      </c>
      <c r="C268" s="2" t="s">
        <v>734</v>
      </c>
      <c r="D268" s="2" t="s">
        <v>680</v>
      </c>
      <c r="E268" s="2">
        <v>0</v>
      </c>
      <c r="G268" s="2">
        <v>0</v>
      </c>
      <c r="H268" s="2">
        <v>0</v>
      </c>
      <c r="I268" s="2">
        <v>0</v>
      </c>
      <c r="J268" s="2">
        <v>0</v>
      </c>
      <c r="K268" s="2">
        <v>0</v>
      </c>
      <c r="L268" s="2">
        <v>0</v>
      </c>
      <c r="M268" s="2">
        <v>0</v>
      </c>
      <c r="N268" s="2">
        <v>0</v>
      </c>
      <c r="O268" s="2">
        <v>0</v>
      </c>
      <c r="P268" s="2">
        <v>0</v>
      </c>
      <c r="Q268" s="2">
        <v>0</v>
      </c>
      <c r="R268" s="2">
        <v>0</v>
      </c>
      <c r="S268" s="2"/>
      <c r="T268" s="2">
        <v>0</v>
      </c>
      <c r="U268" s="2">
        <v>0</v>
      </c>
      <c r="V268" s="2">
        <v>0</v>
      </c>
      <c r="W268" s="7">
        <v>0</v>
      </c>
      <c r="X268" s="7">
        <v>0</v>
      </c>
      <c r="Y268" s="7">
        <v>0</v>
      </c>
      <c r="AB268" s="7"/>
      <c r="AC268" s="7"/>
      <c r="AD268" s="7"/>
      <c r="AE268" s="7"/>
      <c r="AF268" s="7"/>
      <c r="AG268" s="7"/>
      <c r="AH268" s="7"/>
    </row>
    <row r="269" spans="1:34" x14ac:dyDescent="0.2">
      <c r="A269" s="5">
        <v>2021</v>
      </c>
      <c r="B269" s="2" t="s">
        <v>725</v>
      </c>
      <c r="C269" s="2" t="s">
        <v>735</v>
      </c>
      <c r="D269" s="2" t="s">
        <v>680</v>
      </c>
      <c r="E269" s="2">
        <v>0</v>
      </c>
      <c r="G269" s="2">
        <v>0</v>
      </c>
      <c r="H269" s="2">
        <v>0</v>
      </c>
      <c r="I269" s="2">
        <v>0</v>
      </c>
      <c r="J269" s="2">
        <v>0</v>
      </c>
      <c r="K269" s="2">
        <v>0</v>
      </c>
      <c r="L269" s="2">
        <v>0</v>
      </c>
      <c r="M269" s="2">
        <v>0</v>
      </c>
      <c r="N269" s="2">
        <v>0</v>
      </c>
      <c r="O269" s="2">
        <v>0</v>
      </c>
      <c r="P269" s="2">
        <v>0</v>
      </c>
      <c r="Q269" s="2">
        <v>0</v>
      </c>
      <c r="R269" s="2">
        <v>0</v>
      </c>
      <c r="S269" s="2"/>
      <c r="T269" s="2">
        <v>0</v>
      </c>
      <c r="U269" s="2">
        <v>0</v>
      </c>
      <c r="V269" s="2">
        <v>0</v>
      </c>
      <c r="W269" s="7">
        <v>0</v>
      </c>
      <c r="X269" s="7">
        <v>0</v>
      </c>
      <c r="Y269" s="7">
        <v>0</v>
      </c>
      <c r="AB269" s="7"/>
      <c r="AC269" s="7"/>
      <c r="AD269" s="7"/>
      <c r="AE269" s="7"/>
      <c r="AF269" s="7"/>
      <c r="AG269" s="7"/>
      <c r="AH269" s="7"/>
    </row>
    <row r="270" spans="1:34" x14ac:dyDescent="0.2">
      <c r="A270" s="5">
        <v>2021</v>
      </c>
      <c r="B270" s="2" t="s">
        <v>725</v>
      </c>
      <c r="C270" s="2" t="s">
        <v>736</v>
      </c>
      <c r="D270" s="2" t="s">
        <v>680</v>
      </c>
      <c r="E270" s="2">
        <v>0</v>
      </c>
      <c r="G270" s="2">
        <v>0</v>
      </c>
      <c r="H270" s="2">
        <v>100000</v>
      </c>
      <c r="I270" s="2">
        <v>0</v>
      </c>
      <c r="J270" s="2">
        <v>0</v>
      </c>
      <c r="K270" s="2">
        <v>0</v>
      </c>
      <c r="L270" s="2">
        <v>0</v>
      </c>
      <c r="M270" s="2">
        <v>0</v>
      </c>
      <c r="N270" s="2">
        <v>0</v>
      </c>
      <c r="O270" s="2">
        <v>0</v>
      </c>
      <c r="P270" s="2">
        <v>0</v>
      </c>
      <c r="Q270" s="2">
        <v>0</v>
      </c>
      <c r="R270" s="2">
        <v>0</v>
      </c>
      <c r="S270" s="2"/>
      <c r="T270" s="2">
        <v>0</v>
      </c>
      <c r="U270" s="2">
        <v>0</v>
      </c>
      <c r="V270" s="2">
        <v>0</v>
      </c>
      <c r="W270" s="7">
        <v>0</v>
      </c>
      <c r="X270" s="7">
        <v>0</v>
      </c>
      <c r="Y270" s="7">
        <v>0</v>
      </c>
      <c r="AB270" s="7"/>
      <c r="AC270" s="7"/>
      <c r="AD270" s="7"/>
      <c r="AE270" s="7"/>
      <c r="AF270" s="7"/>
      <c r="AG270" s="7"/>
      <c r="AH270" s="7"/>
    </row>
    <row r="271" spans="1:34" x14ac:dyDescent="0.2">
      <c r="A271" s="5">
        <v>2021</v>
      </c>
      <c r="B271" s="2" t="s">
        <v>725</v>
      </c>
      <c r="C271" s="2" t="s">
        <v>737</v>
      </c>
      <c r="D271" s="2" t="s">
        <v>680</v>
      </c>
      <c r="E271" s="2">
        <v>0</v>
      </c>
      <c r="G271" s="2">
        <v>0</v>
      </c>
      <c r="H271" s="2">
        <v>0</v>
      </c>
      <c r="I271" s="2">
        <v>0</v>
      </c>
      <c r="J271" s="2">
        <v>0</v>
      </c>
      <c r="K271" s="2">
        <v>0</v>
      </c>
      <c r="L271" s="2">
        <v>0</v>
      </c>
      <c r="M271" s="2">
        <v>0</v>
      </c>
      <c r="N271" s="2">
        <v>0</v>
      </c>
      <c r="O271" s="2">
        <v>0</v>
      </c>
      <c r="P271" s="2">
        <v>0</v>
      </c>
      <c r="Q271" s="2">
        <v>0</v>
      </c>
      <c r="R271" s="2">
        <v>0</v>
      </c>
      <c r="S271" s="2"/>
      <c r="T271" s="2">
        <v>0</v>
      </c>
      <c r="U271" s="2">
        <v>0</v>
      </c>
      <c r="V271" s="2">
        <v>0</v>
      </c>
      <c r="W271" s="7">
        <v>0</v>
      </c>
      <c r="X271" s="7">
        <v>0</v>
      </c>
      <c r="Y271" s="7">
        <v>0</v>
      </c>
      <c r="AB271" s="7"/>
      <c r="AC271" s="7"/>
      <c r="AD271" s="7"/>
      <c r="AE271" s="7"/>
      <c r="AF271" s="7"/>
      <c r="AG271" s="7"/>
      <c r="AH271" s="7"/>
    </row>
    <row r="272" spans="1:34" x14ac:dyDescent="0.2">
      <c r="A272" s="5">
        <v>2021</v>
      </c>
      <c r="B272" s="2" t="s">
        <v>725</v>
      </c>
      <c r="C272" s="2" t="s">
        <v>738</v>
      </c>
      <c r="D272" s="2" t="s">
        <v>680</v>
      </c>
      <c r="E272" s="2">
        <v>0</v>
      </c>
      <c r="G272" s="2">
        <v>0</v>
      </c>
      <c r="H272" s="2">
        <v>0</v>
      </c>
      <c r="I272" s="2">
        <v>0</v>
      </c>
      <c r="J272" s="2">
        <v>0</v>
      </c>
      <c r="K272" s="2">
        <v>0</v>
      </c>
      <c r="L272" s="2">
        <v>0</v>
      </c>
      <c r="M272" s="2">
        <v>0</v>
      </c>
      <c r="N272" s="2">
        <v>0</v>
      </c>
      <c r="O272" s="2">
        <v>0</v>
      </c>
      <c r="P272" s="2">
        <v>0</v>
      </c>
      <c r="Q272" s="2">
        <v>0</v>
      </c>
      <c r="R272" s="2">
        <v>0</v>
      </c>
      <c r="S272" s="2"/>
      <c r="T272" s="2">
        <v>0</v>
      </c>
      <c r="U272" s="2">
        <v>0</v>
      </c>
      <c r="V272" s="2">
        <v>0</v>
      </c>
      <c r="W272" s="7">
        <v>0</v>
      </c>
      <c r="X272" s="7">
        <v>0</v>
      </c>
      <c r="Y272" s="7">
        <v>0</v>
      </c>
      <c r="AB272" s="7"/>
      <c r="AC272" s="7"/>
      <c r="AD272" s="7"/>
      <c r="AE272" s="7"/>
      <c r="AF272" s="7"/>
      <c r="AG272" s="7"/>
      <c r="AH272" s="7"/>
    </row>
    <row r="273" spans="1:34" x14ac:dyDescent="0.2">
      <c r="A273" s="5">
        <v>2021</v>
      </c>
      <c r="B273" s="2" t="s">
        <v>726</v>
      </c>
      <c r="C273" s="2" t="s">
        <v>739</v>
      </c>
      <c r="D273" s="2" t="s">
        <v>680</v>
      </c>
      <c r="E273" s="2">
        <v>0</v>
      </c>
      <c r="G273" s="2">
        <v>0</v>
      </c>
      <c r="H273" s="2">
        <v>0</v>
      </c>
      <c r="I273" s="2">
        <v>0</v>
      </c>
      <c r="J273" s="2">
        <v>0</v>
      </c>
      <c r="K273" s="2">
        <v>0</v>
      </c>
      <c r="L273" s="2">
        <v>0</v>
      </c>
      <c r="M273" s="2">
        <v>0</v>
      </c>
      <c r="N273" s="2">
        <v>0</v>
      </c>
      <c r="O273" s="2">
        <v>0</v>
      </c>
      <c r="P273" s="2">
        <v>0</v>
      </c>
      <c r="Q273" s="2">
        <v>0</v>
      </c>
      <c r="R273" s="2">
        <v>0</v>
      </c>
      <c r="S273" s="2"/>
      <c r="T273" s="2">
        <v>0</v>
      </c>
      <c r="U273" s="2">
        <v>0</v>
      </c>
      <c r="V273" s="2">
        <v>0</v>
      </c>
      <c r="W273" s="7">
        <v>0</v>
      </c>
      <c r="X273" s="7">
        <v>0</v>
      </c>
      <c r="Y273" s="7">
        <v>0</v>
      </c>
      <c r="AB273" s="7"/>
      <c r="AC273" s="7"/>
      <c r="AD273" s="7"/>
      <c r="AE273" s="7"/>
      <c r="AF273" s="7"/>
      <c r="AG273" s="7"/>
      <c r="AH273" s="7"/>
    </row>
    <row r="274" spans="1:34" x14ac:dyDescent="0.2">
      <c r="A274" s="5">
        <v>2021</v>
      </c>
      <c r="B274" s="2" t="s">
        <v>725</v>
      </c>
      <c r="C274" s="2" t="s">
        <v>727</v>
      </c>
      <c r="D274" s="2" t="s">
        <v>678</v>
      </c>
      <c r="E274" s="2">
        <v>0</v>
      </c>
      <c r="G274" s="2">
        <v>0</v>
      </c>
      <c r="H274" s="2">
        <v>326122</v>
      </c>
      <c r="I274" s="2">
        <v>0</v>
      </c>
      <c r="J274" s="2">
        <v>0</v>
      </c>
      <c r="K274" s="2">
        <v>0</v>
      </c>
      <c r="L274" s="2">
        <v>0</v>
      </c>
      <c r="M274" s="2">
        <v>0</v>
      </c>
      <c r="N274" s="2">
        <v>0</v>
      </c>
      <c r="O274" s="2">
        <v>0</v>
      </c>
      <c r="P274" s="2">
        <v>0</v>
      </c>
      <c r="Q274" s="2">
        <v>0</v>
      </c>
      <c r="R274" s="2">
        <v>0</v>
      </c>
      <c r="S274" s="2"/>
      <c r="T274" s="2">
        <v>0</v>
      </c>
      <c r="U274" s="2">
        <v>0</v>
      </c>
      <c r="V274" s="2">
        <v>0</v>
      </c>
      <c r="W274" s="7">
        <v>9735</v>
      </c>
      <c r="X274" s="7">
        <v>3.6</v>
      </c>
      <c r="Y274" s="7">
        <v>69.540000000000006</v>
      </c>
      <c r="AB274" s="7"/>
      <c r="AC274" s="7"/>
      <c r="AD274" s="7"/>
      <c r="AE274" s="7"/>
      <c r="AF274" s="7"/>
      <c r="AG274" s="7"/>
      <c r="AH274" s="7"/>
    </row>
    <row r="275" spans="1:34" x14ac:dyDescent="0.2">
      <c r="A275" s="5">
        <v>2021</v>
      </c>
      <c r="B275" s="2" t="s">
        <v>726</v>
      </c>
      <c r="C275" s="2" t="s">
        <v>728</v>
      </c>
      <c r="D275" s="2" t="s">
        <v>678</v>
      </c>
      <c r="E275" s="2">
        <v>0</v>
      </c>
      <c r="G275" s="2">
        <v>0</v>
      </c>
      <c r="H275" s="2">
        <v>716426</v>
      </c>
      <c r="I275" s="2">
        <v>0</v>
      </c>
      <c r="J275" s="2">
        <v>0</v>
      </c>
      <c r="K275" s="2">
        <v>0</v>
      </c>
      <c r="L275" s="2">
        <v>0</v>
      </c>
      <c r="M275" s="2">
        <v>0</v>
      </c>
      <c r="N275" s="2">
        <v>0</v>
      </c>
      <c r="O275" s="2">
        <v>0</v>
      </c>
      <c r="P275" s="2">
        <v>0</v>
      </c>
      <c r="Q275" s="2">
        <v>0</v>
      </c>
      <c r="R275" s="2">
        <v>0</v>
      </c>
      <c r="S275" s="2"/>
      <c r="T275" s="2">
        <v>0</v>
      </c>
      <c r="U275" s="2">
        <v>0</v>
      </c>
      <c r="V275" s="2">
        <v>0</v>
      </c>
      <c r="W275" s="7">
        <v>10140</v>
      </c>
      <c r="X275" s="7">
        <v>3.99</v>
      </c>
      <c r="Y275" s="7">
        <v>69.180000000000007</v>
      </c>
      <c r="AB275" s="7"/>
      <c r="AC275" s="7"/>
      <c r="AD275" s="7"/>
      <c r="AE275" s="7"/>
      <c r="AF275" s="7"/>
      <c r="AG275" s="7"/>
      <c r="AH275" s="7"/>
    </row>
    <row r="276" spans="1:34" x14ac:dyDescent="0.2">
      <c r="A276" s="5">
        <v>2021</v>
      </c>
      <c r="B276" s="2" t="s">
        <v>726</v>
      </c>
      <c r="C276" s="2" t="s">
        <v>729</v>
      </c>
      <c r="D276" s="2" t="s">
        <v>678</v>
      </c>
      <c r="E276" s="2">
        <v>0</v>
      </c>
      <c r="G276" s="2">
        <v>0</v>
      </c>
      <c r="H276" s="2">
        <v>716426</v>
      </c>
      <c r="I276" s="2">
        <v>0</v>
      </c>
      <c r="J276" s="2">
        <v>0</v>
      </c>
      <c r="K276" s="2">
        <v>0</v>
      </c>
      <c r="L276" s="2">
        <v>0</v>
      </c>
      <c r="M276" s="2">
        <v>0</v>
      </c>
      <c r="N276" s="2">
        <v>0</v>
      </c>
      <c r="O276" s="2">
        <v>0</v>
      </c>
      <c r="P276" s="2">
        <v>0</v>
      </c>
      <c r="Q276" s="2">
        <v>0</v>
      </c>
      <c r="R276" s="2">
        <v>0</v>
      </c>
      <c r="S276" s="2"/>
      <c r="T276" s="2">
        <v>0</v>
      </c>
      <c r="U276" s="2">
        <v>0</v>
      </c>
      <c r="V276" s="2">
        <v>0</v>
      </c>
      <c r="W276" s="7">
        <v>9550</v>
      </c>
      <c r="X276" s="7">
        <v>2.78</v>
      </c>
      <c r="Y276" s="7">
        <v>70.53</v>
      </c>
      <c r="AB276" s="7"/>
      <c r="AC276" s="7"/>
      <c r="AD276" s="7"/>
      <c r="AE276" s="7"/>
      <c r="AF276" s="7"/>
      <c r="AG276" s="7"/>
      <c r="AH276" s="7"/>
    </row>
    <row r="277" spans="1:34" x14ac:dyDescent="0.2">
      <c r="A277" s="5">
        <v>2021</v>
      </c>
      <c r="B277" s="2" t="s">
        <v>725</v>
      </c>
      <c r="C277" s="2" t="s">
        <v>730</v>
      </c>
      <c r="D277" s="2" t="s">
        <v>678</v>
      </c>
      <c r="E277" s="2">
        <v>0</v>
      </c>
      <c r="G277" s="2">
        <v>0</v>
      </c>
      <c r="H277" s="2">
        <v>716426</v>
      </c>
      <c r="I277" s="2">
        <v>0</v>
      </c>
      <c r="J277" s="2">
        <v>0</v>
      </c>
      <c r="K277" s="2">
        <v>0</v>
      </c>
      <c r="L277" s="2">
        <v>0</v>
      </c>
      <c r="M277" s="2">
        <v>0</v>
      </c>
      <c r="N277" s="2">
        <v>0</v>
      </c>
      <c r="O277" s="2">
        <v>0</v>
      </c>
      <c r="P277" s="2">
        <v>0</v>
      </c>
      <c r="Q277" s="2">
        <v>0</v>
      </c>
      <c r="R277" s="2">
        <v>0</v>
      </c>
      <c r="S277" s="2"/>
      <c r="T277" s="2">
        <v>0</v>
      </c>
      <c r="U277" s="2">
        <v>0</v>
      </c>
      <c r="V277" s="2">
        <v>0</v>
      </c>
      <c r="W277" s="7">
        <v>10995</v>
      </c>
      <c r="X277" s="7">
        <v>5.03</v>
      </c>
      <c r="Y277" s="7">
        <v>69.569999999999993</v>
      </c>
      <c r="AB277" s="7"/>
      <c r="AC277" s="7"/>
      <c r="AD277" s="7"/>
      <c r="AE277" s="7"/>
      <c r="AF277" s="7"/>
      <c r="AG277" s="7"/>
      <c r="AH277" s="7"/>
    </row>
    <row r="278" spans="1:34" x14ac:dyDescent="0.2">
      <c r="A278" s="5">
        <v>2021</v>
      </c>
      <c r="B278" s="2" t="s">
        <v>725</v>
      </c>
      <c r="C278" s="2" t="s">
        <v>731</v>
      </c>
      <c r="D278" s="2" t="s">
        <v>678</v>
      </c>
      <c r="E278" s="2">
        <v>0</v>
      </c>
      <c r="G278" s="2">
        <v>0</v>
      </c>
      <c r="H278" s="2">
        <v>326122</v>
      </c>
      <c r="I278" s="2">
        <v>0</v>
      </c>
      <c r="J278" s="2">
        <v>0</v>
      </c>
      <c r="K278" s="2">
        <v>0</v>
      </c>
      <c r="L278" s="2">
        <v>0</v>
      </c>
      <c r="M278" s="2">
        <v>0</v>
      </c>
      <c r="N278" s="2">
        <v>0</v>
      </c>
      <c r="O278" s="2">
        <v>0</v>
      </c>
      <c r="P278" s="2">
        <v>0</v>
      </c>
      <c r="Q278" s="2">
        <v>0</v>
      </c>
      <c r="R278" s="2">
        <v>0</v>
      </c>
      <c r="S278" s="2"/>
      <c r="T278" s="2">
        <v>0</v>
      </c>
      <c r="U278" s="2">
        <v>0</v>
      </c>
      <c r="V278" s="2">
        <v>0</v>
      </c>
      <c r="W278" s="7">
        <v>10755</v>
      </c>
      <c r="X278" s="7">
        <v>3.01</v>
      </c>
      <c r="Y278" s="7">
        <v>69.680000000000007</v>
      </c>
      <c r="AB278" s="7"/>
      <c r="AC278" s="7"/>
      <c r="AD278" s="7"/>
      <c r="AE278" s="7"/>
      <c r="AF278" s="7"/>
      <c r="AG278" s="7"/>
      <c r="AH278" s="7"/>
    </row>
    <row r="279" spans="1:34" x14ac:dyDescent="0.2">
      <c r="A279" s="5">
        <v>2021</v>
      </c>
      <c r="B279" s="2" t="s">
        <v>725</v>
      </c>
      <c r="C279" s="2" t="s">
        <v>732</v>
      </c>
      <c r="D279" s="2" t="s">
        <v>678</v>
      </c>
      <c r="E279" s="2">
        <v>0</v>
      </c>
      <c r="G279" s="2">
        <v>0</v>
      </c>
      <c r="H279" s="2">
        <v>716426</v>
      </c>
      <c r="I279" s="2">
        <v>0</v>
      </c>
      <c r="J279" s="2">
        <v>0</v>
      </c>
      <c r="K279" s="2">
        <v>0</v>
      </c>
      <c r="L279" s="2">
        <v>0</v>
      </c>
      <c r="M279" s="2">
        <v>0</v>
      </c>
      <c r="N279" s="2">
        <v>0</v>
      </c>
      <c r="O279" s="2">
        <v>0</v>
      </c>
      <c r="P279" s="2">
        <v>0</v>
      </c>
      <c r="Q279" s="2">
        <v>0</v>
      </c>
      <c r="R279" s="2">
        <v>0</v>
      </c>
      <c r="S279" s="2"/>
      <c r="T279" s="2">
        <v>0</v>
      </c>
      <c r="U279" s="2">
        <v>0</v>
      </c>
      <c r="V279" s="2">
        <v>0</v>
      </c>
      <c r="W279" s="7">
        <v>10040</v>
      </c>
      <c r="X279" s="7">
        <v>4.57</v>
      </c>
      <c r="Y279" s="7">
        <v>69.959999999999994</v>
      </c>
      <c r="AB279" s="7"/>
      <c r="AC279" s="7"/>
      <c r="AD279" s="7"/>
      <c r="AE279" s="7"/>
      <c r="AF279" s="7"/>
      <c r="AG279" s="7"/>
      <c r="AH279" s="7"/>
    </row>
    <row r="280" spans="1:34" x14ac:dyDescent="0.2">
      <c r="A280" s="5">
        <v>2021</v>
      </c>
      <c r="B280" s="2" t="s">
        <v>726</v>
      </c>
      <c r="C280" s="2" t="s">
        <v>131</v>
      </c>
      <c r="D280" s="2" t="s">
        <v>678</v>
      </c>
      <c r="E280" s="2">
        <v>0</v>
      </c>
      <c r="G280" s="2">
        <v>0</v>
      </c>
      <c r="H280" s="2">
        <v>716426</v>
      </c>
      <c r="I280" s="2">
        <v>0</v>
      </c>
      <c r="J280" s="2">
        <v>0</v>
      </c>
      <c r="K280" s="2">
        <v>0</v>
      </c>
      <c r="L280" s="2">
        <v>0</v>
      </c>
      <c r="M280" s="2">
        <v>0</v>
      </c>
      <c r="N280" s="2">
        <v>0</v>
      </c>
      <c r="O280" s="2">
        <v>0</v>
      </c>
      <c r="P280" s="2">
        <v>0</v>
      </c>
      <c r="Q280" s="2">
        <v>0</v>
      </c>
      <c r="R280" s="2">
        <v>0</v>
      </c>
      <c r="S280" s="2"/>
      <c r="T280" s="2">
        <v>0</v>
      </c>
      <c r="U280" s="2">
        <v>0</v>
      </c>
      <c r="V280" s="2">
        <v>0</v>
      </c>
      <c r="W280" s="7">
        <v>14704</v>
      </c>
      <c r="X280" s="7">
        <v>10.11</v>
      </c>
      <c r="Y280" s="7">
        <v>63.93</v>
      </c>
      <c r="AB280" s="7"/>
      <c r="AC280" s="7"/>
      <c r="AD280" s="7"/>
      <c r="AE280" s="7"/>
      <c r="AF280" s="7"/>
      <c r="AG280" s="7"/>
      <c r="AH280" s="7"/>
    </row>
    <row r="281" spans="1:34" x14ac:dyDescent="0.2">
      <c r="A281" s="5">
        <v>2021</v>
      </c>
      <c r="B281" s="2" t="s">
        <v>725</v>
      </c>
      <c r="C281" s="2" t="s">
        <v>132</v>
      </c>
      <c r="D281" s="2" t="s">
        <v>678</v>
      </c>
      <c r="E281" s="2">
        <v>0</v>
      </c>
      <c r="F281" s="2">
        <v>600058</v>
      </c>
      <c r="G281" s="2">
        <v>0</v>
      </c>
      <c r="H281" s="2">
        <v>716426</v>
      </c>
      <c r="I281" s="2">
        <v>0</v>
      </c>
      <c r="J281" s="2">
        <v>0</v>
      </c>
      <c r="K281" s="2">
        <v>0</v>
      </c>
      <c r="L281" s="2">
        <v>0</v>
      </c>
      <c r="M281" s="2">
        <v>0</v>
      </c>
      <c r="N281" s="2">
        <v>0</v>
      </c>
      <c r="O281" s="2">
        <v>0</v>
      </c>
      <c r="P281" s="2">
        <v>0</v>
      </c>
      <c r="Q281" s="2">
        <v>0</v>
      </c>
      <c r="R281" s="2">
        <v>0</v>
      </c>
      <c r="S281" s="2"/>
      <c r="T281" s="2">
        <v>0</v>
      </c>
      <c r="U281" s="2">
        <v>0</v>
      </c>
      <c r="V281" s="2">
        <v>0</v>
      </c>
      <c r="W281" s="7">
        <v>12752</v>
      </c>
      <c r="X281" s="7">
        <v>5.86</v>
      </c>
      <c r="Y281" s="7">
        <v>69.41</v>
      </c>
      <c r="AB281" s="7"/>
      <c r="AC281" s="7"/>
      <c r="AD281" s="7"/>
      <c r="AE281" s="7"/>
      <c r="AF281" s="7"/>
      <c r="AG281" s="7"/>
      <c r="AH281" s="7"/>
    </row>
    <row r="282" spans="1:34" x14ac:dyDescent="0.2">
      <c r="A282" s="5">
        <v>2021</v>
      </c>
      <c r="B282" s="2" t="s">
        <v>725</v>
      </c>
      <c r="C282" s="2" t="s">
        <v>133</v>
      </c>
      <c r="D282" s="2" t="s">
        <v>678</v>
      </c>
      <c r="E282" s="2">
        <v>0</v>
      </c>
      <c r="G282" s="2">
        <v>0</v>
      </c>
      <c r="H282" s="2">
        <v>716426</v>
      </c>
      <c r="I282" s="2">
        <v>0</v>
      </c>
      <c r="J282" s="2">
        <v>0</v>
      </c>
      <c r="K282" s="2">
        <v>0</v>
      </c>
      <c r="L282" s="2">
        <v>0</v>
      </c>
      <c r="M282" s="2">
        <v>0</v>
      </c>
      <c r="N282" s="2">
        <v>0</v>
      </c>
      <c r="O282" s="2">
        <v>0</v>
      </c>
      <c r="P282" s="2">
        <v>0</v>
      </c>
      <c r="Q282" s="2">
        <v>0</v>
      </c>
      <c r="R282" s="2">
        <v>0</v>
      </c>
      <c r="S282" s="2"/>
      <c r="T282" s="2">
        <v>0</v>
      </c>
      <c r="U282" s="2">
        <v>0</v>
      </c>
      <c r="V282" s="2">
        <v>0</v>
      </c>
      <c r="W282" s="7">
        <v>8877</v>
      </c>
      <c r="X282" s="7">
        <v>1.64</v>
      </c>
      <c r="Y282" s="7">
        <v>74.2</v>
      </c>
      <c r="AB282" s="7"/>
      <c r="AC282" s="7"/>
      <c r="AD282" s="7"/>
      <c r="AE282" s="7"/>
      <c r="AF282" s="7"/>
      <c r="AG282" s="7"/>
      <c r="AH282" s="7"/>
    </row>
    <row r="283" spans="1:34" x14ac:dyDescent="0.2">
      <c r="A283" s="5">
        <v>2021</v>
      </c>
      <c r="B283" s="2" t="s">
        <v>726</v>
      </c>
      <c r="C283" s="2" t="s">
        <v>134</v>
      </c>
      <c r="D283" s="2" t="s">
        <v>678</v>
      </c>
      <c r="E283" s="2">
        <v>0</v>
      </c>
      <c r="G283" s="2">
        <v>0</v>
      </c>
      <c r="H283" s="2">
        <v>716426</v>
      </c>
      <c r="I283" s="2">
        <v>0</v>
      </c>
      <c r="J283" s="2">
        <v>0</v>
      </c>
      <c r="K283" s="2">
        <v>0</v>
      </c>
      <c r="L283" s="2">
        <v>0</v>
      </c>
      <c r="M283" s="2">
        <v>0</v>
      </c>
      <c r="N283" s="2">
        <v>0</v>
      </c>
      <c r="O283" s="2">
        <v>0</v>
      </c>
      <c r="P283" s="2">
        <v>0</v>
      </c>
      <c r="Q283" s="2">
        <v>0</v>
      </c>
      <c r="R283" s="2">
        <v>0</v>
      </c>
      <c r="S283" s="2"/>
      <c r="T283" s="2">
        <v>0</v>
      </c>
      <c r="U283" s="2">
        <v>0</v>
      </c>
      <c r="V283" s="2">
        <v>0</v>
      </c>
      <c r="W283" s="7">
        <v>13267</v>
      </c>
      <c r="X283" s="7">
        <v>6.27</v>
      </c>
      <c r="Y283" s="7">
        <v>73.599999999999994</v>
      </c>
      <c r="AB283" s="7"/>
      <c r="AC283" s="7"/>
      <c r="AD283" s="7"/>
      <c r="AE283" s="7"/>
      <c r="AF283" s="7"/>
      <c r="AG283" s="7"/>
      <c r="AH283" s="7"/>
    </row>
    <row r="284" spans="1:34" x14ac:dyDescent="0.2">
      <c r="A284" s="5">
        <v>2021</v>
      </c>
      <c r="B284" s="2" t="s">
        <v>726</v>
      </c>
      <c r="C284" s="2" t="s">
        <v>733</v>
      </c>
      <c r="D284" s="2" t="s">
        <v>678</v>
      </c>
      <c r="E284" s="2">
        <v>0</v>
      </c>
      <c r="F284" s="2">
        <v>3400331</v>
      </c>
      <c r="G284" s="2">
        <v>0</v>
      </c>
      <c r="H284" s="2">
        <v>326122</v>
      </c>
      <c r="I284" s="2">
        <v>0</v>
      </c>
      <c r="J284" s="2">
        <v>0</v>
      </c>
      <c r="K284" s="2">
        <v>0</v>
      </c>
      <c r="L284" s="2">
        <v>0</v>
      </c>
      <c r="M284" s="2">
        <v>0</v>
      </c>
      <c r="N284" s="2">
        <v>0</v>
      </c>
      <c r="O284" s="2">
        <v>0</v>
      </c>
      <c r="P284" s="2">
        <v>0</v>
      </c>
      <c r="Q284" s="2">
        <v>0</v>
      </c>
      <c r="R284" s="2">
        <v>0</v>
      </c>
      <c r="S284" s="2"/>
      <c r="T284" s="2">
        <v>0</v>
      </c>
      <c r="U284" s="2">
        <v>0</v>
      </c>
      <c r="V284" s="2">
        <v>0</v>
      </c>
      <c r="W284" s="7">
        <v>9860</v>
      </c>
      <c r="X284" s="7">
        <v>3.84</v>
      </c>
      <c r="Y284" s="7">
        <v>65.540000000000006</v>
      </c>
      <c r="AB284" s="7"/>
      <c r="AC284" s="7"/>
      <c r="AD284" s="7"/>
      <c r="AE284" s="7"/>
      <c r="AF284" s="7"/>
      <c r="AG284" s="7"/>
      <c r="AH284" s="7"/>
    </row>
    <row r="285" spans="1:34" x14ac:dyDescent="0.2">
      <c r="A285" s="5">
        <v>2021</v>
      </c>
      <c r="B285" s="2" t="s">
        <v>725</v>
      </c>
      <c r="C285" s="2" t="s">
        <v>734</v>
      </c>
      <c r="D285" s="2" t="s">
        <v>678</v>
      </c>
      <c r="E285" s="2">
        <v>0</v>
      </c>
      <c r="G285" s="2">
        <v>0</v>
      </c>
      <c r="H285" s="2">
        <v>326122</v>
      </c>
      <c r="I285" s="2">
        <v>0</v>
      </c>
      <c r="J285" s="2">
        <v>0</v>
      </c>
      <c r="K285" s="2">
        <v>0</v>
      </c>
      <c r="L285" s="2">
        <v>0</v>
      </c>
      <c r="M285" s="2">
        <v>0</v>
      </c>
      <c r="N285" s="2">
        <v>0</v>
      </c>
      <c r="O285" s="2">
        <v>0</v>
      </c>
      <c r="P285" s="2">
        <v>0</v>
      </c>
      <c r="Q285" s="2">
        <v>0</v>
      </c>
      <c r="R285" s="2">
        <v>0</v>
      </c>
      <c r="S285" s="2"/>
      <c r="T285" s="2">
        <v>0</v>
      </c>
      <c r="U285" s="2">
        <v>0</v>
      </c>
      <c r="V285" s="2">
        <v>0</v>
      </c>
      <c r="W285" s="7">
        <v>10454</v>
      </c>
      <c r="X285" s="7">
        <v>3.07</v>
      </c>
      <c r="Y285" s="7">
        <v>68.48</v>
      </c>
      <c r="AB285" s="7"/>
      <c r="AC285" s="7"/>
      <c r="AD285" s="7"/>
      <c r="AE285" s="7"/>
      <c r="AF285" s="7"/>
      <c r="AG285" s="7"/>
      <c r="AH285" s="7"/>
    </row>
    <row r="286" spans="1:34" x14ac:dyDescent="0.2">
      <c r="A286" s="5">
        <v>2021</v>
      </c>
      <c r="B286" s="2" t="s">
        <v>725</v>
      </c>
      <c r="C286" s="2" t="s">
        <v>735</v>
      </c>
      <c r="D286" s="2" t="s">
        <v>678</v>
      </c>
      <c r="E286" s="2">
        <v>0</v>
      </c>
      <c r="G286" s="2">
        <v>0</v>
      </c>
      <c r="H286" s="2">
        <v>716426</v>
      </c>
      <c r="I286" s="2">
        <v>0</v>
      </c>
      <c r="J286" s="2">
        <v>0</v>
      </c>
      <c r="K286" s="2">
        <v>0</v>
      </c>
      <c r="L286" s="2">
        <v>0</v>
      </c>
      <c r="M286" s="2">
        <v>0</v>
      </c>
      <c r="N286" s="2">
        <v>0</v>
      </c>
      <c r="O286" s="2">
        <v>0</v>
      </c>
      <c r="P286" s="2">
        <v>0</v>
      </c>
      <c r="Q286" s="2">
        <v>0</v>
      </c>
      <c r="R286" s="2">
        <v>0</v>
      </c>
      <c r="S286" s="2"/>
      <c r="T286" s="2">
        <v>0</v>
      </c>
      <c r="U286" s="2">
        <v>0</v>
      </c>
      <c r="V286" s="2">
        <v>0</v>
      </c>
      <c r="W286" s="7">
        <v>11531</v>
      </c>
      <c r="X286" s="7">
        <v>3.18</v>
      </c>
      <c r="Y286" s="7">
        <v>71.31</v>
      </c>
      <c r="AB286" s="7"/>
      <c r="AC286" s="7"/>
      <c r="AD286" s="7"/>
      <c r="AE286" s="7"/>
      <c r="AF286" s="7"/>
      <c r="AG286" s="7"/>
      <c r="AH286" s="7"/>
    </row>
    <row r="287" spans="1:34" x14ac:dyDescent="0.2">
      <c r="A287" s="5">
        <v>2021</v>
      </c>
      <c r="B287" s="2" t="s">
        <v>725</v>
      </c>
      <c r="C287" s="2" t="s">
        <v>736</v>
      </c>
      <c r="D287" s="2" t="s">
        <v>678</v>
      </c>
      <c r="E287" s="2">
        <v>0</v>
      </c>
      <c r="G287" s="2">
        <v>0</v>
      </c>
      <c r="H287" s="2">
        <v>326122</v>
      </c>
      <c r="I287" s="2">
        <v>0</v>
      </c>
      <c r="J287" s="2">
        <v>0</v>
      </c>
      <c r="K287" s="2">
        <v>0</v>
      </c>
      <c r="L287" s="2">
        <v>0</v>
      </c>
      <c r="M287" s="2">
        <v>0</v>
      </c>
      <c r="N287" s="2">
        <v>0</v>
      </c>
      <c r="O287" s="2">
        <v>0</v>
      </c>
      <c r="P287" s="2">
        <v>0</v>
      </c>
      <c r="Q287" s="2">
        <v>0</v>
      </c>
      <c r="R287" s="2">
        <v>0</v>
      </c>
      <c r="S287" s="2"/>
      <c r="T287" s="2">
        <v>0</v>
      </c>
      <c r="U287" s="2">
        <v>0</v>
      </c>
      <c r="V287" s="2">
        <v>0</v>
      </c>
      <c r="W287" s="7">
        <v>8585</v>
      </c>
      <c r="X287" s="7">
        <v>3.23</v>
      </c>
      <c r="Y287" s="7">
        <v>76.17</v>
      </c>
      <c r="AB287" s="7"/>
      <c r="AC287" s="7"/>
      <c r="AD287" s="7"/>
      <c r="AE287" s="7"/>
      <c r="AF287" s="7"/>
      <c r="AG287" s="7"/>
      <c r="AH287" s="7"/>
    </row>
    <row r="288" spans="1:34" x14ac:dyDescent="0.2">
      <c r="A288" s="5">
        <v>2021</v>
      </c>
      <c r="B288" s="2" t="s">
        <v>725</v>
      </c>
      <c r="C288" s="2" t="s">
        <v>737</v>
      </c>
      <c r="D288" s="2" t="s">
        <v>678</v>
      </c>
      <c r="E288" s="2">
        <v>0</v>
      </c>
      <c r="G288" s="2">
        <v>0</v>
      </c>
      <c r="H288" s="2">
        <v>326122</v>
      </c>
      <c r="I288" s="2">
        <v>0</v>
      </c>
      <c r="J288" s="2">
        <v>0</v>
      </c>
      <c r="K288" s="2">
        <v>0</v>
      </c>
      <c r="L288" s="2">
        <v>0</v>
      </c>
      <c r="M288" s="2">
        <v>0</v>
      </c>
      <c r="N288" s="2">
        <v>0</v>
      </c>
      <c r="O288" s="2">
        <v>0</v>
      </c>
      <c r="P288" s="2">
        <v>0</v>
      </c>
      <c r="Q288" s="2">
        <v>0</v>
      </c>
      <c r="R288" s="2">
        <v>0</v>
      </c>
      <c r="S288" s="2"/>
      <c r="T288" s="2">
        <v>0</v>
      </c>
      <c r="U288" s="2">
        <v>0</v>
      </c>
      <c r="V288" s="2">
        <v>0</v>
      </c>
      <c r="W288" s="7">
        <v>9400</v>
      </c>
      <c r="X288" s="7">
        <v>2.41</v>
      </c>
      <c r="Y288" s="7">
        <v>72.3</v>
      </c>
      <c r="AB288" s="7"/>
      <c r="AC288" s="7"/>
      <c r="AD288" s="7"/>
      <c r="AE288" s="7"/>
      <c r="AF288" s="7"/>
      <c r="AG288" s="7"/>
      <c r="AH288" s="7"/>
    </row>
    <row r="289" spans="1:34" x14ac:dyDescent="0.2">
      <c r="A289" s="5">
        <v>2021</v>
      </c>
      <c r="B289" s="2" t="s">
        <v>725</v>
      </c>
      <c r="C289" s="2" t="s">
        <v>738</v>
      </c>
      <c r="D289" s="2" t="s">
        <v>678</v>
      </c>
      <c r="E289" s="2">
        <v>0</v>
      </c>
      <c r="G289" s="2">
        <v>0</v>
      </c>
      <c r="H289" s="2">
        <v>716426</v>
      </c>
      <c r="I289" s="2">
        <v>0</v>
      </c>
      <c r="J289" s="2">
        <v>0</v>
      </c>
      <c r="K289" s="2">
        <v>0</v>
      </c>
      <c r="L289" s="2">
        <v>0</v>
      </c>
      <c r="M289" s="2">
        <v>0</v>
      </c>
      <c r="N289" s="2">
        <v>0</v>
      </c>
      <c r="O289" s="2">
        <v>0</v>
      </c>
      <c r="P289" s="2">
        <v>0</v>
      </c>
      <c r="Q289" s="2">
        <v>0</v>
      </c>
      <c r="R289" s="2">
        <v>0</v>
      </c>
      <c r="S289" s="2"/>
      <c r="T289" s="2">
        <v>0</v>
      </c>
      <c r="U289" s="2">
        <v>0</v>
      </c>
      <c r="V289" s="2">
        <v>0</v>
      </c>
      <c r="W289" s="7">
        <v>8210</v>
      </c>
      <c r="X289" s="7">
        <v>3.61</v>
      </c>
      <c r="Y289" s="7">
        <v>73.13</v>
      </c>
      <c r="AB289" s="7"/>
      <c r="AC289" s="7"/>
      <c r="AD289" s="7"/>
      <c r="AE289" s="7"/>
      <c r="AF289" s="7"/>
      <c r="AG289" s="7"/>
      <c r="AH289" s="7"/>
    </row>
    <row r="290" spans="1:34" x14ac:dyDescent="0.2">
      <c r="A290" s="5">
        <v>2021</v>
      </c>
      <c r="B290" s="2" t="s">
        <v>726</v>
      </c>
      <c r="C290" s="2" t="s">
        <v>739</v>
      </c>
      <c r="D290" s="2" t="s">
        <v>678</v>
      </c>
      <c r="E290" s="2">
        <v>0</v>
      </c>
      <c r="F290" s="2">
        <v>3500340</v>
      </c>
      <c r="G290" s="2">
        <v>0</v>
      </c>
      <c r="H290" s="2">
        <v>326122</v>
      </c>
      <c r="I290" s="2">
        <v>0</v>
      </c>
      <c r="J290" s="2">
        <v>0</v>
      </c>
      <c r="K290" s="2">
        <v>0</v>
      </c>
      <c r="L290" s="2">
        <v>0</v>
      </c>
      <c r="M290" s="2">
        <v>0</v>
      </c>
      <c r="N290" s="2">
        <v>0</v>
      </c>
      <c r="O290" s="2">
        <v>0</v>
      </c>
      <c r="P290" s="2">
        <v>0</v>
      </c>
      <c r="Q290" s="2">
        <v>0</v>
      </c>
      <c r="R290" s="2">
        <v>0</v>
      </c>
      <c r="S290" s="2"/>
      <c r="T290" s="2">
        <v>0</v>
      </c>
      <c r="U290" s="2">
        <v>0</v>
      </c>
      <c r="V290" s="2">
        <v>0</v>
      </c>
      <c r="W290" s="7">
        <v>9855</v>
      </c>
      <c r="X290" s="7">
        <v>6.72</v>
      </c>
      <c r="Y290" s="7">
        <v>69.69</v>
      </c>
      <c r="AB290" s="7"/>
      <c r="AC290" s="7"/>
      <c r="AD290" s="7"/>
      <c r="AE290" s="7"/>
      <c r="AF290" s="7"/>
      <c r="AG290" s="7"/>
      <c r="AH290" s="7"/>
    </row>
    <row r="291" spans="1:34" x14ac:dyDescent="0.2">
      <c r="A291" s="5">
        <v>2021</v>
      </c>
      <c r="B291" s="2" t="s">
        <v>725</v>
      </c>
      <c r="C291" s="2" t="s">
        <v>727</v>
      </c>
      <c r="D291" s="2" t="s">
        <v>677</v>
      </c>
      <c r="E291" s="2">
        <v>0</v>
      </c>
      <c r="F291" s="2">
        <v>2535750</v>
      </c>
      <c r="G291" s="2">
        <v>0</v>
      </c>
      <c r="H291" s="2">
        <v>283500</v>
      </c>
      <c r="I291" s="2">
        <v>0</v>
      </c>
      <c r="J291" s="2">
        <v>0</v>
      </c>
      <c r="K291" s="2">
        <v>0</v>
      </c>
      <c r="L291" s="2">
        <v>0</v>
      </c>
      <c r="M291" s="2">
        <v>0</v>
      </c>
      <c r="N291" s="2">
        <v>0</v>
      </c>
      <c r="O291" s="2">
        <v>0</v>
      </c>
      <c r="P291" s="2">
        <v>0</v>
      </c>
      <c r="Q291" s="2">
        <v>0</v>
      </c>
      <c r="R291" s="2">
        <v>0</v>
      </c>
      <c r="S291" s="2"/>
      <c r="T291" s="2">
        <v>0</v>
      </c>
      <c r="U291" s="2">
        <v>0</v>
      </c>
      <c r="V291" s="2">
        <v>0</v>
      </c>
      <c r="W291" s="7">
        <v>0</v>
      </c>
      <c r="X291" s="7">
        <v>0</v>
      </c>
      <c r="Y291" s="7">
        <v>0</v>
      </c>
      <c r="AB291" s="7"/>
      <c r="AC291" s="7"/>
      <c r="AD291" s="7"/>
      <c r="AE291" s="7"/>
      <c r="AF291" s="7"/>
      <c r="AG291" s="7"/>
      <c r="AH291" s="7"/>
    </row>
    <row r="292" spans="1:34" x14ac:dyDescent="0.2">
      <c r="A292" s="5">
        <v>2021</v>
      </c>
      <c r="B292" s="2" t="s">
        <v>726</v>
      </c>
      <c r="C292" s="2" t="s">
        <v>728</v>
      </c>
      <c r="D292" s="2" t="s">
        <v>677</v>
      </c>
      <c r="E292" s="2">
        <v>0</v>
      </c>
      <c r="F292" s="2">
        <v>2490000</v>
      </c>
      <c r="G292" s="2">
        <v>0</v>
      </c>
      <c r="H292" s="2">
        <v>293750</v>
      </c>
      <c r="I292" s="2">
        <v>0</v>
      </c>
      <c r="J292" s="2">
        <v>0</v>
      </c>
      <c r="K292" s="2">
        <v>0</v>
      </c>
      <c r="L292" s="2">
        <v>0</v>
      </c>
      <c r="M292" s="2">
        <v>0</v>
      </c>
      <c r="N292" s="2">
        <v>0</v>
      </c>
      <c r="O292" s="2">
        <v>0</v>
      </c>
      <c r="P292" s="2">
        <v>0</v>
      </c>
      <c r="Q292" s="2">
        <v>0</v>
      </c>
      <c r="R292" s="2">
        <v>0</v>
      </c>
      <c r="S292" s="2"/>
      <c r="T292" s="2">
        <v>0</v>
      </c>
      <c r="U292" s="2">
        <v>0</v>
      </c>
      <c r="V292" s="2">
        <v>0</v>
      </c>
      <c r="W292" s="7">
        <v>0</v>
      </c>
      <c r="X292" s="7">
        <v>0</v>
      </c>
      <c r="Y292" s="7">
        <v>0</v>
      </c>
      <c r="AB292" s="7"/>
      <c r="AC292" s="7"/>
      <c r="AD292" s="7"/>
      <c r="AE292" s="7"/>
      <c r="AF292" s="7"/>
      <c r="AG292" s="7"/>
      <c r="AH292" s="7"/>
    </row>
    <row r="293" spans="1:34" x14ac:dyDescent="0.2">
      <c r="A293" s="5">
        <v>2021</v>
      </c>
      <c r="B293" s="2" t="s">
        <v>726</v>
      </c>
      <c r="C293" s="2" t="s">
        <v>729</v>
      </c>
      <c r="D293" s="2" t="s">
        <v>677</v>
      </c>
      <c r="E293" s="2">
        <v>0</v>
      </c>
      <c r="F293" s="2">
        <v>2331348</v>
      </c>
      <c r="G293" s="2">
        <v>0</v>
      </c>
      <c r="H293" s="2">
        <v>283500</v>
      </c>
      <c r="I293" s="2">
        <v>0</v>
      </c>
      <c r="J293" s="2">
        <v>0</v>
      </c>
      <c r="K293" s="2">
        <v>0</v>
      </c>
      <c r="L293" s="2">
        <v>0</v>
      </c>
      <c r="M293" s="2">
        <v>0</v>
      </c>
      <c r="N293" s="2">
        <v>0</v>
      </c>
      <c r="O293" s="2">
        <v>0</v>
      </c>
      <c r="P293" s="2">
        <v>0</v>
      </c>
      <c r="Q293" s="2">
        <v>0</v>
      </c>
      <c r="R293" s="2">
        <v>0</v>
      </c>
      <c r="S293" s="2"/>
      <c r="T293" s="2">
        <v>0</v>
      </c>
      <c r="U293" s="2">
        <v>0</v>
      </c>
      <c r="V293" s="2">
        <v>0</v>
      </c>
      <c r="W293" s="7">
        <v>0</v>
      </c>
      <c r="X293" s="7">
        <v>0</v>
      </c>
      <c r="Y293" s="7">
        <v>0</v>
      </c>
      <c r="AB293" s="7"/>
      <c r="AC293" s="7"/>
      <c r="AD293" s="7"/>
      <c r="AE293" s="7"/>
      <c r="AF293" s="7"/>
      <c r="AG293" s="7"/>
      <c r="AH293" s="7"/>
    </row>
    <row r="294" spans="1:34" x14ac:dyDescent="0.2">
      <c r="A294" s="5">
        <v>2021</v>
      </c>
      <c r="B294" s="2" t="s">
        <v>725</v>
      </c>
      <c r="C294" s="2" t="s">
        <v>730</v>
      </c>
      <c r="D294" s="2" t="s">
        <v>677</v>
      </c>
      <c r="E294" s="2">
        <v>0</v>
      </c>
      <c r="F294" s="2">
        <v>4455000</v>
      </c>
      <c r="G294" s="2">
        <v>0</v>
      </c>
      <c r="H294" s="2">
        <v>273250</v>
      </c>
      <c r="I294" s="2">
        <v>0</v>
      </c>
      <c r="J294" s="2">
        <v>0</v>
      </c>
      <c r="K294" s="2">
        <v>0</v>
      </c>
      <c r="L294" s="2">
        <v>0</v>
      </c>
      <c r="M294" s="2">
        <v>0</v>
      </c>
      <c r="N294" s="2">
        <v>0</v>
      </c>
      <c r="O294" s="2">
        <v>0</v>
      </c>
      <c r="P294" s="2">
        <v>0</v>
      </c>
      <c r="Q294" s="2">
        <v>0</v>
      </c>
      <c r="R294" s="2">
        <v>0</v>
      </c>
      <c r="S294" s="2"/>
      <c r="T294" s="2">
        <v>0</v>
      </c>
      <c r="U294" s="2">
        <v>0</v>
      </c>
      <c r="V294" s="2">
        <v>0</v>
      </c>
      <c r="W294" s="7">
        <v>0</v>
      </c>
      <c r="X294" s="7">
        <v>0</v>
      </c>
      <c r="Y294" s="7">
        <v>0</v>
      </c>
      <c r="AB294" s="7"/>
      <c r="AC294" s="7"/>
      <c r="AD294" s="7"/>
      <c r="AE294" s="7"/>
      <c r="AF294" s="7"/>
      <c r="AG294" s="7"/>
      <c r="AH294" s="7"/>
    </row>
    <row r="295" spans="1:34" x14ac:dyDescent="0.2">
      <c r="A295" s="5">
        <v>2021</v>
      </c>
      <c r="B295" s="2" t="s">
        <v>725</v>
      </c>
      <c r="C295" s="2" t="s">
        <v>731</v>
      </c>
      <c r="D295" s="2" t="s">
        <v>677</v>
      </c>
      <c r="E295" s="2">
        <v>0</v>
      </c>
      <c r="F295" s="2">
        <v>1880000</v>
      </c>
      <c r="G295" s="2">
        <v>0</v>
      </c>
      <c r="H295" s="2">
        <v>324500</v>
      </c>
      <c r="I295" s="2">
        <v>0</v>
      </c>
      <c r="J295" s="2">
        <v>0</v>
      </c>
      <c r="K295" s="2">
        <v>0</v>
      </c>
      <c r="L295" s="2">
        <v>0</v>
      </c>
      <c r="M295" s="2">
        <v>0</v>
      </c>
      <c r="N295" s="2">
        <v>0</v>
      </c>
      <c r="O295" s="2">
        <v>0</v>
      </c>
      <c r="P295" s="2">
        <v>0</v>
      </c>
      <c r="Q295" s="2">
        <v>0</v>
      </c>
      <c r="R295" s="2">
        <v>0</v>
      </c>
      <c r="S295" s="2"/>
      <c r="T295" s="2">
        <v>0</v>
      </c>
      <c r="U295" s="2">
        <v>0</v>
      </c>
      <c r="V295" s="2">
        <v>0</v>
      </c>
      <c r="W295" s="7">
        <v>0</v>
      </c>
      <c r="X295" s="7">
        <v>0</v>
      </c>
      <c r="Y295" s="7">
        <v>0</v>
      </c>
      <c r="AB295" s="7"/>
      <c r="AC295" s="7"/>
      <c r="AD295" s="7"/>
      <c r="AE295" s="7"/>
      <c r="AF295" s="7"/>
      <c r="AG295" s="7"/>
      <c r="AH295" s="7"/>
    </row>
    <row r="296" spans="1:34" x14ac:dyDescent="0.2">
      <c r="A296" s="5">
        <v>2021</v>
      </c>
      <c r="B296" s="2" t="s">
        <v>725</v>
      </c>
      <c r="C296" s="2" t="s">
        <v>732</v>
      </c>
      <c r="D296" s="2" t="s">
        <v>677</v>
      </c>
      <c r="E296" s="2">
        <v>0</v>
      </c>
      <c r="G296" s="2">
        <v>0</v>
      </c>
      <c r="H296" s="2">
        <v>0</v>
      </c>
      <c r="I296" s="2">
        <v>0</v>
      </c>
      <c r="J296" s="2">
        <v>0</v>
      </c>
      <c r="K296" s="2">
        <v>0</v>
      </c>
      <c r="L296" s="2">
        <v>0</v>
      </c>
      <c r="M296" s="2">
        <v>0</v>
      </c>
      <c r="N296" s="2">
        <v>0</v>
      </c>
      <c r="O296" s="2">
        <v>0</v>
      </c>
      <c r="P296" s="2">
        <v>0</v>
      </c>
      <c r="Q296" s="2">
        <v>0</v>
      </c>
      <c r="R296" s="2">
        <v>0</v>
      </c>
      <c r="S296" s="2"/>
      <c r="T296" s="2">
        <v>0</v>
      </c>
      <c r="U296" s="2">
        <v>0</v>
      </c>
      <c r="V296" s="2">
        <v>0</v>
      </c>
      <c r="W296" s="7">
        <v>0</v>
      </c>
      <c r="X296" s="7">
        <v>0</v>
      </c>
      <c r="Y296" s="7">
        <v>0</v>
      </c>
      <c r="AB296" s="7"/>
      <c r="AC296" s="7"/>
      <c r="AD296" s="7"/>
      <c r="AE296" s="7"/>
      <c r="AF296" s="7"/>
      <c r="AG296" s="7"/>
      <c r="AH296" s="7"/>
    </row>
    <row r="297" spans="1:34" x14ac:dyDescent="0.2">
      <c r="A297" s="5">
        <v>2021</v>
      </c>
      <c r="B297" s="2" t="s">
        <v>726</v>
      </c>
      <c r="C297" s="2" t="s">
        <v>131</v>
      </c>
      <c r="D297" s="2" t="s">
        <v>677</v>
      </c>
      <c r="E297" s="2">
        <v>0</v>
      </c>
      <c r="G297" s="2">
        <v>0</v>
      </c>
      <c r="H297" s="2">
        <v>0</v>
      </c>
      <c r="I297" s="2">
        <v>0</v>
      </c>
      <c r="J297" s="2">
        <v>0</v>
      </c>
      <c r="K297" s="2">
        <v>0</v>
      </c>
      <c r="L297" s="2">
        <v>0</v>
      </c>
      <c r="M297" s="2">
        <v>0</v>
      </c>
      <c r="N297" s="2">
        <v>0</v>
      </c>
      <c r="O297" s="2">
        <v>0</v>
      </c>
      <c r="P297" s="2">
        <v>0</v>
      </c>
      <c r="Q297" s="2">
        <v>0</v>
      </c>
      <c r="R297" s="2">
        <v>0</v>
      </c>
      <c r="S297" s="2"/>
      <c r="T297" s="2">
        <v>0</v>
      </c>
      <c r="U297" s="2">
        <v>0</v>
      </c>
      <c r="V297" s="2">
        <v>0</v>
      </c>
      <c r="W297" s="7">
        <v>0</v>
      </c>
      <c r="X297" s="7">
        <v>0</v>
      </c>
      <c r="Y297" s="7">
        <v>0</v>
      </c>
      <c r="AB297" s="7"/>
      <c r="AC297" s="7"/>
      <c r="AD297" s="7"/>
      <c r="AE297" s="7"/>
      <c r="AF297" s="7"/>
      <c r="AG297" s="7"/>
      <c r="AH297" s="7"/>
    </row>
    <row r="298" spans="1:34" x14ac:dyDescent="0.2">
      <c r="A298" s="5">
        <v>2021</v>
      </c>
      <c r="B298" s="2" t="s">
        <v>725</v>
      </c>
      <c r="C298" s="2" t="s">
        <v>132</v>
      </c>
      <c r="D298" s="2" t="s">
        <v>677</v>
      </c>
      <c r="E298" s="2">
        <v>0</v>
      </c>
      <c r="G298" s="2">
        <v>0</v>
      </c>
      <c r="H298" s="2">
        <v>490000</v>
      </c>
      <c r="I298" s="2">
        <v>0</v>
      </c>
      <c r="J298" s="2">
        <v>0</v>
      </c>
      <c r="K298" s="2">
        <v>0</v>
      </c>
      <c r="L298" s="2">
        <v>0</v>
      </c>
      <c r="M298" s="2">
        <v>0</v>
      </c>
      <c r="N298" s="2">
        <v>0</v>
      </c>
      <c r="O298" s="2">
        <v>0</v>
      </c>
      <c r="P298" s="2">
        <v>0</v>
      </c>
      <c r="Q298" s="2">
        <v>0</v>
      </c>
      <c r="R298" s="2">
        <v>0</v>
      </c>
      <c r="S298" s="2"/>
      <c r="T298" s="2">
        <v>0</v>
      </c>
      <c r="U298" s="2">
        <v>0</v>
      </c>
      <c r="V298" s="2">
        <v>0</v>
      </c>
      <c r="W298" s="7">
        <v>0</v>
      </c>
      <c r="X298" s="7">
        <v>0</v>
      </c>
      <c r="Y298" s="7">
        <v>0</v>
      </c>
      <c r="AB298" s="7"/>
      <c r="AC298" s="7"/>
      <c r="AD298" s="7"/>
      <c r="AE298" s="7"/>
      <c r="AF298" s="7"/>
      <c r="AG298" s="7"/>
      <c r="AH298" s="7"/>
    </row>
    <row r="299" spans="1:34" x14ac:dyDescent="0.2">
      <c r="A299" s="5">
        <v>2021</v>
      </c>
      <c r="B299" s="2" t="s">
        <v>725</v>
      </c>
      <c r="C299" s="2" t="s">
        <v>133</v>
      </c>
      <c r="D299" s="2" t="s">
        <v>677</v>
      </c>
      <c r="E299" s="2">
        <v>0</v>
      </c>
      <c r="F299" s="2">
        <v>1470000</v>
      </c>
      <c r="G299" s="2">
        <v>0</v>
      </c>
      <c r="H299" s="2">
        <v>490000</v>
      </c>
      <c r="I299" s="2">
        <v>0</v>
      </c>
      <c r="J299" s="2">
        <v>0</v>
      </c>
      <c r="K299" s="2">
        <v>0</v>
      </c>
      <c r="L299" s="2">
        <v>0</v>
      </c>
      <c r="M299" s="2">
        <v>0</v>
      </c>
      <c r="N299" s="2">
        <v>0</v>
      </c>
      <c r="O299" s="2">
        <v>0</v>
      </c>
      <c r="P299" s="2">
        <v>0</v>
      </c>
      <c r="Q299" s="2">
        <v>0</v>
      </c>
      <c r="R299" s="2">
        <v>0</v>
      </c>
      <c r="S299" s="2"/>
      <c r="T299" s="2">
        <v>0</v>
      </c>
      <c r="U299" s="2">
        <v>0</v>
      </c>
      <c r="V299" s="2">
        <v>0</v>
      </c>
      <c r="W299" s="7">
        <v>0</v>
      </c>
      <c r="X299" s="7">
        <v>0</v>
      </c>
      <c r="Y299" s="7">
        <v>0</v>
      </c>
      <c r="AB299" s="7"/>
      <c r="AC299" s="7"/>
      <c r="AD299" s="7"/>
      <c r="AE299" s="7"/>
      <c r="AF299" s="7"/>
      <c r="AG299" s="7"/>
      <c r="AH299" s="7"/>
    </row>
    <row r="300" spans="1:34" x14ac:dyDescent="0.2">
      <c r="A300" s="5">
        <v>2021</v>
      </c>
      <c r="B300" s="2" t="s">
        <v>726</v>
      </c>
      <c r="C300" s="2" t="s">
        <v>134</v>
      </c>
      <c r="D300" s="2" t="s">
        <v>677</v>
      </c>
      <c r="E300" s="2">
        <v>0</v>
      </c>
      <c r="F300" s="2">
        <v>1490000</v>
      </c>
      <c r="G300" s="2">
        <v>0</v>
      </c>
      <c r="H300" s="2">
        <v>490000</v>
      </c>
      <c r="I300" s="2">
        <v>0</v>
      </c>
      <c r="J300" s="2">
        <v>0</v>
      </c>
      <c r="K300" s="2">
        <v>0</v>
      </c>
      <c r="L300" s="2">
        <v>0</v>
      </c>
      <c r="M300" s="2">
        <v>0</v>
      </c>
      <c r="N300" s="2">
        <v>0</v>
      </c>
      <c r="O300" s="2">
        <v>0</v>
      </c>
      <c r="P300" s="2">
        <v>0</v>
      </c>
      <c r="Q300" s="2">
        <v>0</v>
      </c>
      <c r="R300" s="2">
        <v>0</v>
      </c>
      <c r="S300" s="2"/>
      <c r="T300" s="2">
        <v>0</v>
      </c>
      <c r="U300" s="2">
        <v>0</v>
      </c>
      <c r="V300" s="2">
        <v>0</v>
      </c>
      <c r="W300" s="7">
        <v>0</v>
      </c>
      <c r="X300" s="7">
        <v>0</v>
      </c>
      <c r="Y300" s="7">
        <v>0</v>
      </c>
      <c r="AB300" s="7"/>
      <c r="AC300" s="7"/>
      <c r="AD300" s="7"/>
      <c r="AE300" s="7"/>
      <c r="AF300" s="7"/>
      <c r="AG300" s="7"/>
      <c r="AH300" s="7"/>
    </row>
    <row r="301" spans="1:34" x14ac:dyDescent="0.2">
      <c r="A301" s="5">
        <v>2021</v>
      </c>
      <c r="B301" s="2" t="s">
        <v>726</v>
      </c>
      <c r="C301" s="2" t="s">
        <v>733</v>
      </c>
      <c r="D301" s="2" t="s">
        <v>677</v>
      </c>
      <c r="E301" s="2">
        <v>0</v>
      </c>
      <c r="F301" s="2">
        <v>3472738</v>
      </c>
      <c r="G301" s="2">
        <v>0</v>
      </c>
      <c r="H301" s="2">
        <v>355250</v>
      </c>
      <c r="I301" s="2">
        <v>0</v>
      </c>
      <c r="J301" s="2">
        <v>0</v>
      </c>
      <c r="K301" s="2">
        <v>0</v>
      </c>
      <c r="L301" s="2">
        <v>0</v>
      </c>
      <c r="M301" s="2">
        <v>0</v>
      </c>
      <c r="N301" s="2">
        <v>0</v>
      </c>
      <c r="O301" s="2">
        <v>0</v>
      </c>
      <c r="P301" s="2">
        <v>0</v>
      </c>
      <c r="Q301" s="2">
        <v>0</v>
      </c>
      <c r="R301" s="2">
        <v>0</v>
      </c>
      <c r="S301" s="2"/>
      <c r="T301" s="2">
        <v>0</v>
      </c>
      <c r="U301" s="2">
        <v>0</v>
      </c>
      <c r="V301" s="2">
        <v>0</v>
      </c>
      <c r="W301" s="7">
        <v>0</v>
      </c>
      <c r="X301" s="7">
        <v>0</v>
      </c>
      <c r="Y301" s="7">
        <v>0</v>
      </c>
      <c r="AB301" s="7"/>
      <c r="AC301" s="7"/>
      <c r="AD301" s="7"/>
      <c r="AE301" s="7"/>
      <c r="AF301" s="7"/>
      <c r="AG301" s="7"/>
      <c r="AH301" s="7"/>
    </row>
    <row r="302" spans="1:34" x14ac:dyDescent="0.2">
      <c r="A302" s="5">
        <v>2021</v>
      </c>
      <c r="B302" s="2" t="s">
        <v>725</v>
      </c>
      <c r="C302" s="2" t="s">
        <v>734</v>
      </c>
      <c r="D302" s="2" t="s">
        <v>677</v>
      </c>
      <c r="E302" s="2">
        <v>0</v>
      </c>
      <c r="F302" s="2">
        <v>3097500</v>
      </c>
      <c r="G302" s="2">
        <v>0</v>
      </c>
      <c r="H302" s="2">
        <v>654000</v>
      </c>
      <c r="I302" s="2">
        <v>0</v>
      </c>
      <c r="J302" s="2">
        <v>0</v>
      </c>
      <c r="K302" s="2">
        <v>0</v>
      </c>
      <c r="L302" s="2">
        <v>0</v>
      </c>
      <c r="M302" s="2">
        <v>0</v>
      </c>
      <c r="N302" s="2">
        <v>0</v>
      </c>
      <c r="O302" s="2">
        <v>0</v>
      </c>
      <c r="P302" s="2">
        <v>0</v>
      </c>
      <c r="Q302" s="2">
        <v>0</v>
      </c>
      <c r="R302" s="2">
        <v>0</v>
      </c>
      <c r="S302" s="2"/>
      <c r="T302" s="2">
        <v>0</v>
      </c>
      <c r="U302" s="2">
        <v>0</v>
      </c>
      <c r="V302" s="2">
        <v>0</v>
      </c>
      <c r="W302" s="7">
        <v>0</v>
      </c>
      <c r="X302" s="7">
        <v>0</v>
      </c>
      <c r="Y302" s="7">
        <v>0</v>
      </c>
      <c r="AB302" s="7"/>
      <c r="AC302" s="7"/>
      <c r="AD302" s="7"/>
      <c r="AE302" s="7"/>
      <c r="AF302" s="7"/>
      <c r="AG302" s="7"/>
      <c r="AH302" s="7"/>
    </row>
    <row r="303" spans="1:34" x14ac:dyDescent="0.2">
      <c r="A303" s="5">
        <v>2021</v>
      </c>
      <c r="B303" s="2" t="s">
        <v>725</v>
      </c>
      <c r="C303" s="2" t="s">
        <v>735</v>
      </c>
      <c r="D303" s="2" t="s">
        <v>677</v>
      </c>
      <c r="E303" s="2">
        <v>0</v>
      </c>
      <c r="F303" s="2">
        <v>2574197</v>
      </c>
      <c r="G303" s="2">
        <v>0</v>
      </c>
      <c r="H303" s="2">
        <v>345000</v>
      </c>
      <c r="I303" s="2">
        <v>0</v>
      </c>
      <c r="J303" s="2">
        <v>0</v>
      </c>
      <c r="K303" s="2">
        <v>0</v>
      </c>
      <c r="L303" s="2">
        <v>0</v>
      </c>
      <c r="M303" s="2">
        <v>0</v>
      </c>
      <c r="N303" s="2">
        <v>0</v>
      </c>
      <c r="O303" s="2">
        <v>0</v>
      </c>
      <c r="P303" s="2">
        <v>0</v>
      </c>
      <c r="Q303" s="2">
        <v>0</v>
      </c>
      <c r="R303" s="2">
        <v>0</v>
      </c>
      <c r="S303" s="2"/>
      <c r="T303" s="2">
        <v>0</v>
      </c>
      <c r="U303" s="2">
        <v>0</v>
      </c>
      <c r="V303" s="2">
        <v>0</v>
      </c>
      <c r="W303" s="7">
        <v>0</v>
      </c>
      <c r="X303" s="7">
        <v>0</v>
      </c>
      <c r="Y303" s="7">
        <v>0</v>
      </c>
      <c r="AB303" s="7"/>
      <c r="AC303" s="7"/>
      <c r="AD303" s="7"/>
      <c r="AE303" s="7"/>
      <c r="AF303" s="7"/>
      <c r="AG303" s="7"/>
      <c r="AH303" s="7"/>
    </row>
    <row r="304" spans="1:34" x14ac:dyDescent="0.2">
      <c r="A304" s="5">
        <v>2021</v>
      </c>
      <c r="B304" s="2" t="s">
        <v>725</v>
      </c>
      <c r="C304" s="2" t="s">
        <v>736</v>
      </c>
      <c r="D304" s="2" t="s">
        <v>677</v>
      </c>
      <c r="E304" s="2">
        <v>0</v>
      </c>
      <c r="G304" s="2">
        <v>0</v>
      </c>
      <c r="H304" s="2">
        <v>684750</v>
      </c>
      <c r="I304" s="2">
        <v>0</v>
      </c>
      <c r="J304" s="2">
        <v>0</v>
      </c>
      <c r="K304" s="2">
        <v>0</v>
      </c>
      <c r="L304" s="2">
        <v>0</v>
      </c>
      <c r="M304" s="2">
        <v>0</v>
      </c>
      <c r="N304" s="2">
        <v>0</v>
      </c>
      <c r="O304" s="2">
        <v>0</v>
      </c>
      <c r="P304" s="2">
        <v>0</v>
      </c>
      <c r="Q304" s="2">
        <v>0</v>
      </c>
      <c r="R304" s="2">
        <v>0</v>
      </c>
      <c r="S304" s="2"/>
      <c r="T304" s="2">
        <v>0</v>
      </c>
      <c r="U304" s="2">
        <v>0</v>
      </c>
      <c r="V304" s="2">
        <v>0</v>
      </c>
      <c r="W304" s="7">
        <v>0</v>
      </c>
      <c r="X304" s="7">
        <v>0</v>
      </c>
      <c r="Y304" s="7">
        <v>0</v>
      </c>
      <c r="AB304" s="7"/>
      <c r="AC304" s="7"/>
      <c r="AD304" s="7"/>
      <c r="AE304" s="7"/>
      <c r="AF304" s="7"/>
      <c r="AG304" s="7"/>
      <c r="AH304" s="7"/>
    </row>
    <row r="305" spans="1:34" x14ac:dyDescent="0.2">
      <c r="A305" s="5">
        <v>2021</v>
      </c>
      <c r="B305" s="2" t="s">
        <v>725</v>
      </c>
      <c r="C305" s="2" t="s">
        <v>737</v>
      </c>
      <c r="D305" s="2" t="s">
        <v>677</v>
      </c>
      <c r="E305" s="2">
        <v>0</v>
      </c>
      <c r="G305" s="2">
        <v>0</v>
      </c>
      <c r="H305" s="2">
        <v>592500</v>
      </c>
      <c r="I305" s="2">
        <v>0</v>
      </c>
      <c r="J305" s="2">
        <v>0</v>
      </c>
      <c r="K305" s="2">
        <v>0</v>
      </c>
      <c r="L305" s="2">
        <v>0</v>
      </c>
      <c r="M305" s="2">
        <v>0</v>
      </c>
      <c r="N305" s="2">
        <v>0</v>
      </c>
      <c r="O305" s="2">
        <v>0</v>
      </c>
      <c r="P305" s="2">
        <v>0</v>
      </c>
      <c r="Q305" s="2">
        <v>0</v>
      </c>
      <c r="R305" s="2">
        <v>0</v>
      </c>
      <c r="S305" s="2"/>
      <c r="T305" s="2">
        <v>0</v>
      </c>
      <c r="U305" s="2">
        <v>0</v>
      </c>
      <c r="V305" s="2">
        <v>0</v>
      </c>
      <c r="W305" s="7">
        <v>0</v>
      </c>
      <c r="X305" s="7">
        <v>0</v>
      </c>
      <c r="Y305" s="7">
        <v>0</v>
      </c>
      <c r="AB305" s="7"/>
      <c r="AC305" s="7"/>
      <c r="AD305" s="7"/>
      <c r="AE305" s="7"/>
      <c r="AF305" s="7"/>
      <c r="AG305" s="7"/>
      <c r="AH305" s="7"/>
    </row>
    <row r="306" spans="1:34" x14ac:dyDescent="0.2">
      <c r="A306" s="5">
        <v>2021</v>
      </c>
      <c r="B306" s="2" t="s">
        <v>725</v>
      </c>
      <c r="C306" s="2" t="s">
        <v>738</v>
      </c>
      <c r="D306" s="2" t="s">
        <v>677</v>
      </c>
      <c r="E306" s="2">
        <v>0</v>
      </c>
      <c r="G306" s="2">
        <v>0</v>
      </c>
      <c r="H306" s="2">
        <v>0</v>
      </c>
      <c r="I306" s="2">
        <v>0</v>
      </c>
      <c r="J306" s="2">
        <v>0</v>
      </c>
      <c r="K306" s="2">
        <v>0</v>
      </c>
      <c r="L306" s="2">
        <v>0</v>
      </c>
      <c r="M306" s="2">
        <v>0</v>
      </c>
      <c r="N306" s="2">
        <v>0</v>
      </c>
      <c r="O306" s="2">
        <v>0</v>
      </c>
      <c r="P306" s="2">
        <v>0</v>
      </c>
      <c r="Q306" s="2">
        <v>0</v>
      </c>
      <c r="R306" s="2">
        <v>0</v>
      </c>
      <c r="S306" s="2"/>
      <c r="T306" s="2">
        <v>0</v>
      </c>
      <c r="U306" s="2">
        <v>0</v>
      </c>
      <c r="V306" s="2">
        <v>0</v>
      </c>
      <c r="W306" s="7">
        <v>0</v>
      </c>
      <c r="X306" s="7">
        <v>0</v>
      </c>
      <c r="Y306" s="7">
        <v>0</v>
      </c>
      <c r="AB306" s="7"/>
      <c r="AC306" s="7"/>
      <c r="AD306" s="7"/>
      <c r="AE306" s="7"/>
      <c r="AF306" s="7"/>
      <c r="AG306" s="7"/>
      <c r="AH306" s="7"/>
    </row>
    <row r="307" spans="1:34" x14ac:dyDescent="0.2">
      <c r="A307" s="5">
        <v>2021</v>
      </c>
      <c r="B307" s="2" t="s">
        <v>726</v>
      </c>
      <c r="C307" s="2" t="s">
        <v>739</v>
      </c>
      <c r="D307" s="2" t="s">
        <v>677</v>
      </c>
      <c r="E307" s="2">
        <v>0</v>
      </c>
      <c r="G307" s="2">
        <v>0</v>
      </c>
      <c r="H307" s="2">
        <v>490000</v>
      </c>
      <c r="I307" s="2">
        <v>0</v>
      </c>
      <c r="J307" s="2">
        <v>0</v>
      </c>
      <c r="K307" s="2">
        <v>0</v>
      </c>
      <c r="L307" s="2">
        <v>0</v>
      </c>
      <c r="M307" s="2">
        <v>0</v>
      </c>
      <c r="N307" s="2">
        <v>0</v>
      </c>
      <c r="O307" s="2">
        <v>0</v>
      </c>
      <c r="P307" s="2">
        <v>0</v>
      </c>
      <c r="Q307" s="2">
        <v>0</v>
      </c>
      <c r="R307" s="2">
        <v>0</v>
      </c>
      <c r="S307" s="2"/>
      <c r="T307" s="2">
        <v>0</v>
      </c>
      <c r="U307" s="2">
        <v>0</v>
      </c>
      <c r="V307" s="2">
        <v>0</v>
      </c>
      <c r="W307" s="7">
        <v>0</v>
      </c>
      <c r="X307" s="7">
        <v>0</v>
      </c>
      <c r="Y307" s="7">
        <v>0</v>
      </c>
      <c r="AB307" s="7"/>
      <c r="AC307" s="7"/>
      <c r="AD307" s="7"/>
      <c r="AE307" s="7"/>
      <c r="AF307" s="7"/>
      <c r="AG307" s="7"/>
      <c r="AH307" s="7"/>
    </row>
    <row r="308" spans="1:34" x14ac:dyDescent="0.2">
      <c r="A308" s="5">
        <v>2021</v>
      </c>
      <c r="B308" s="2" t="s">
        <v>725</v>
      </c>
      <c r="C308" s="2" t="s">
        <v>727</v>
      </c>
      <c r="D308" s="2" t="s">
        <v>676</v>
      </c>
      <c r="E308" s="2">
        <v>15915068</v>
      </c>
      <c r="F308" s="2">
        <v>17545806</v>
      </c>
      <c r="G308" s="2">
        <v>0</v>
      </c>
      <c r="H308" s="2">
        <v>0</v>
      </c>
      <c r="I308" s="2">
        <v>0</v>
      </c>
      <c r="J308" s="2">
        <v>0</v>
      </c>
      <c r="K308" s="2">
        <v>0</v>
      </c>
      <c r="L308" s="2">
        <v>0</v>
      </c>
      <c r="M308" s="2">
        <v>0</v>
      </c>
      <c r="N308" s="2">
        <v>0</v>
      </c>
      <c r="O308" s="2">
        <v>0</v>
      </c>
      <c r="P308" s="2">
        <v>0</v>
      </c>
      <c r="Q308" s="2">
        <v>0</v>
      </c>
      <c r="R308" s="2">
        <v>0</v>
      </c>
      <c r="S308" s="2"/>
      <c r="T308" s="2">
        <v>0</v>
      </c>
      <c r="U308" s="2">
        <v>0</v>
      </c>
      <c r="V308" s="2">
        <v>0</v>
      </c>
      <c r="W308" s="7">
        <v>0</v>
      </c>
      <c r="X308" s="7">
        <v>0</v>
      </c>
      <c r="Y308" s="7">
        <v>0</v>
      </c>
      <c r="AB308" s="7"/>
      <c r="AC308" s="7"/>
      <c r="AD308" s="7"/>
      <c r="AE308" s="7"/>
      <c r="AF308" s="7"/>
      <c r="AG308" s="7"/>
      <c r="AH308" s="7"/>
    </row>
    <row r="309" spans="1:34" x14ac:dyDescent="0.2">
      <c r="A309" s="5">
        <v>2021</v>
      </c>
      <c r="B309" s="2" t="s">
        <v>726</v>
      </c>
      <c r="C309" s="2" t="s">
        <v>728</v>
      </c>
      <c r="D309" s="2" t="s">
        <v>676</v>
      </c>
      <c r="E309" s="2">
        <v>12889225</v>
      </c>
      <c r="F309" s="2">
        <v>18235267</v>
      </c>
      <c r="G309" s="2">
        <v>0</v>
      </c>
      <c r="H309" s="2">
        <v>0</v>
      </c>
      <c r="I309" s="2">
        <v>0</v>
      </c>
      <c r="J309" s="2">
        <v>0</v>
      </c>
      <c r="K309" s="2">
        <v>0</v>
      </c>
      <c r="L309" s="2">
        <v>0</v>
      </c>
      <c r="M309" s="2">
        <v>0</v>
      </c>
      <c r="N309" s="2">
        <v>0</v>
      </c>
      <c r="O309" s="2">
        <v>0</v>
      </c>
      <c r="P309" s="2">
        <v>0</v>
      </c>
      <c r="Q309" s="2">
        <v>0</v>
      </c>
      <c r="R309" s="2">
        <v>0</v>
      </c>
      <c r="S309" s="2"/>
      <c r="T309" s="2">
        <v>0</v>
      </c>
      <c r="U309" s="2">
        <v>0</v>
      </c>
      <c r="V309" s="2">
        <v>0</v>
      </c>
      <c r="W309" s="7">
        <v>0</v>
      </c>
      <c r="X309" s="7">
        <v>0</v>
      </c>
      <c r="Y309" s="7">
        <v>0</v>
      </c>
      <c r="AB309" s="7"/>
      <c r="AC309" s="7"/>
      <c r="AD309" s="7"/>
      <c r="AE309" s="7"/>
      <c r="AF309" s="7"/>
      <c r="AG309" s="7"/>
      <c r="AH309" s="7"/>
    </row>
    <row r="310" spans="1:34" x14ac:dyDescent="0.2">
      <c r="A310" s="5">
        <v>2021</v>
      </c>
      <c r="B310" s="2" t="s">
        <v>726</v>
      </c>
      <c r="C310" s="2" t="s">
        <v>729</v>
      </c>
      <c r="D310" s="2" t="s">
        <v>676</v>
      </c>
      <c r="E310" s="2">
        <v>42150072</v>
      </c>
      <c r="F310" s="2">
        <v>16285435</v>
      </c>
      <c r="G310" s="2">
        <v>0</v>
      </c>
      <c r="H310" s="2">
        <v>0</v>
      </c>
      <c r="I310" s="2">
        <v>0</v>
      </c>
      <c r="J310" s="2">
        <v>0</v>
      </c>
      <c r="K310" s="2">
        <v>0</v>
      </c>
      <c r="L310" s="2">
        <v>0</v>
      </c>
      <c r="M310" s="2">
        <v>0</v>
      </c>
      <c r="N310" s="2">
        <v>0</v>
      </c>
      <c r="O310" s="2">
        <v>0</v>
      </c>
      <c r="P310" s="2">
        <v>0</v>
      </c>
      <c r="Q310" s="2">
        <v>0</v>
      </c>
      <c r="R310" s="2">
        <v>0</v>
      </c>
      <c r="S310" s="2"/>
      <c r="T310" s="2">
        <v>0</v>
      </c>
      <c r="U310" s="2">
        <v>0</v>
      </c>
      <c r="V310" s="2">
        <v>0</v>
      </c>
      <c r="W310" s="7">
        <v>0</v>
      </c>
      <c r="X310" s="7">
        <v>0</v>
      </c>
      <c r="Y310" s="7">
        <v>0</v>
      </c>
      <c r="AB310" s="7"/>
      <c r="AC310" s="7"/>
      <c r="AD310" s="7"/>
      <c r="AE310" s="7"/>
      <c r="AF310" s="7"/>
      <c r="AG310" s="7"/>
      <c r="AH310" s="7"/>
    </row>
    <row r="311" spans="1:34" x14ac:dyDescent="0.2">
      <c r="A311" s="5">
        <v>2021</v>
      </c>
      <c r="B311" s="2" t="s">
        <v>725</v>
      </c>
      <c r="C311" s="2" t="s">
        <v>730</v>
      </c>
      <c r="D311" s="2" t="s">
        <v>676</v>
      </c>
      <c r="E311" s="2">
        <v>10798667</v>
      </c>
      <c r="F311" s="2">
        <v>16203323</v>
      </c>
      <c r="G311" s="2">
        <v>0</v>
      </c>
      <c r="H311" s="2">
        <v>0</v>
      </c>
      <c r="I311" s="2">
        <v>0</v>
      </c>
      <c r="J311" s="2">
        <v>0</v>
      </c>
      <c r="K311" s="2">
        <v>0</v>
      </c>
      <c r="L311" s="2">
        <v>0</v>
      </c>
      <c r="M311" s="2">
        <v>0</v>
      </c>
      <c r="N311" s="2">
        <v>0</v>
      </c>
      <c r="O311" s="2">
        <v>0</v>
      </c>
      <c r="P311" s="2">
        <v>0</v>
      </c>
      <c r="Q311" s="2">
        <v>0</v>
      </c>
      <c r="R311" s="2">
        <v>0</v>
      </c>
      <c r="S311" s="2"/>
      <c r="T311" s="2">
        <v>0</v>
      </c>
      <c r="U311" s="2">
        <v>0</v>
      </c>
      <c r="V311" s="2">
        <v>0</v>
      </c>
      <c r="W311" s="7">
        <v>0</v>
      </c>
      <c r="X311" s="7">
        <v>0</v>
      </c>
      <c r="Y311" s="7">
        <v>0</v>
      </c>
      <c r="AB311" s="7"/>
      <c r="AC311" s="7"/>
      <c r="AD311" s="7"/>
      <c r="AE311" s="7"/>
      <c r="AF311" s="7"/>
      <c r="AG311" s="7"/>
      <c r="AH311" s="7"/>
    </row>
    <row r="312" spans="1:34" x14ac:dyDescent="0.2">
      <c r="A312" s="5">
        <v>2021</v>
      </c>
      <c r="B312" s="2" t="s">
        <v>725</v>
      </c>
      <c r="C312" s="2" t="s">
        <v>731</v>
      </c>
      <c r="D312" s="2" t="s">
        <v>676</v>
      </c>
      <c r="E312" s="2">
        <v>13346175</v>
      </c>
      <c r="F312" s="2">
        <v>31493667</v>
      </c>
      <c r="G312" s="2">
        <v>0</v>
      </c>
      <c r="H312" s="2">
        <v>0</v>
      </c>
      <c r="I312" s="2">
        <v>0</v>
      </c>
      <c r="J312" s="2">
        <v>0</v>
      </c>
      <c r="K312" s="2">
        <v>0</v>
      </c>
      <c r="L312" s="2">
        <v>0</v>
      </c>
      <c r="M312" s="2">
        <v>0</v>
      </c>
      <c r="N312" s="2">
        <v>0</v>
      </c>
      <c r="O312" s="2">
        <v>0</v>
      </c>
      <c r="P312" s="2">
        <v>0</v>
      </c>
      <c r="Q312" s="2">
        <v>0</v>
      </c>
      <c r="R312" s="2">
        <v>0</v>
      </c>
      <c r="S312" s="2"/>
      <c r="T312" s="2">
        <v>0</v>
      </c>
      <c r="U312" s="2">
        <v>0</v>
      </c>
      <c r="V312" s="2">
        <v>0</v>
      </c>
      <c r="W312" s="7">
        <v>0</v>
      </c>
      <c r="X312" s="7">
        <v>0</v>
      </c>
      <c r="Y312" s="7">
        <v>0</v>
      </c>
      <c r="AB312" s="7"/>
      <c r="AC312" s="7"/>
      <c r="AD312" s="7"/>
      <c r="AE312" s="7"/>
      <c r="AF312" s="7"/>
      <c r="AG312" s="7"/>
      <c r="AH312" s="7"/>
    </row>
    <row r="313" spans="1:34" x14ac:dyDescent="0.2">
      <c r="A313" s="5">
        <v>2021</v>
      </c>
      <c r="B313" s="2" t="s">
        <v>725</v>
      </c>
      <c r="C313" s="2" t="s">
        <v>732</v>
      </c>
      <c r="D313" s="2" t="s">
        <v>676</v>
      </c>
      <c r="E313" s="2">
        <v>10829975</v>
      </c>
      <c r="F313" s="2">
        <v>9338987</v>
      </c>
      <c r="G313" s="2">
        <v>0</v>
      </c>
      <c r="H313" s="2">
        <v>0</v>
      </c>
      <c r="I313" s="2">
        <v>0</v>
      </c>
      <c r="J313" s="2">
        <v>0</v>
      </c>
      <c r="K313" s="2">
        <v>0</v>
      </c>
      <c r="L313" s="2">
        <v>0</v>
      </c>
      <c r="M313" s="2">
        <v>0</v>
      </c>
      <c r="N313" s="2">
        <v>0</v>
      </c>
      <c r="O313" s="2">
        <v>0</v>
      </c>
      <c r="P313" s="2">
        <v>0</v>
      </c>
      <c r="Q313" s="2">
        <v>0</v>
      </c>
      <c r="R313" s="2">
        <v>0</v>
      </c>
      <c r="S313" s="2"/>
      <c r="T313" s="2">
        <v>0</v>
      </c>
      <c r="U313" s="2">
        <v>0</v>
      </c>
      <c r="V313" s="2">
        <v>0</v>
      </c>
      <c r="W313" s="7">
        <v>0</v>
      </c>
      <c r="X313" s="7">
        <v>0</v>
      </c>
      <c r="Y313" s="7">
        <v>0</v>
      </c>
      <c r="AB313" s="7"/>
      <c r="AC313" s="7"/>
      <c r="AD313" s="7"/>
      <c r="AE313" s="7"/>
      <c r="AF313" s="7"/>
      <c r="AG313" s="7"/>
      <c r="AH313" s="7"/>
    </row>
    <row r="314" spans="1:34" x14ac:dyDescent="0.2">
      <c r="A314" s="5">
        <v>2021</v>
      </c>
      <c r="B314" s="2" t="s">
        <v>726</v>
      </c>
      <c r="C314" s="2" t="s">
        <v>131</v>
      </c>
      <c r="D314" s="2" t="s">
        <v>676</v>
      </c>
      <c r="E314" s="2">
        <v>6146599</v>
      </c>
      <c r="F314" s="2">
        <v>30311183</v>
      </c>
      <c r="G314" s="2">
        <v>0</v>
      </c>
      <c r="H314" s="2">
        <v>0</v>
      </c>
      <c r="I314" s="2">
        <v>0</v>
      </c>
      <c r="J314" s="2">
        <v>0</v>
      </c>
      <c r="K314" s="2">
        <v>0</v>
      </c>
      <c r="L314" s="2">
        <v>0</v>
      </c>
      <c r="M314" s="2">
        <v>0</v>
      </c>
      <c r="N314" s="2">
        <v>0</v>
      </c>
      <c r="O314" s="2">
        <v>0</v>
      </c>
      <c r="P314" s="2">
        <v>0</v>
      </c>
      <c r="Q314" s="2">
        <v>0</v>
      </c>
      <c r="R314" s="2">
        <v>0</v>
      </c>
      <c r="S314" s="2"/>
      <c r="T314" s="2">
        <v>0</v>
      </c>
      <c r="U314" s="2">
        <v>0</v>
      </c>
      <c r="V314" s="2">
        <v>0</v>
      </c>
      <c r="W314" s="7">
        <v>0</v>
      </c>
      <c r="X314" s="7">
        <v>0</v>
      </c>
      <c r="Y314" s="7">
        <v>0</v>
      </c>
      <c r="AB314" s="7"/>
      <c r="AC314" s="7"/>
      <c r="AD314" s="7"/>
      <c r="AE314" s="7"/>
      <c r="AF314" s="7"/>
      <c r="AG314" s="7"/>
      <c r="AH314" s="7"/>
    </row>
    <row r="315" spans="1:34" x14ac:dyDescent="0.2">
      <c r="A315" s="5">
        <v>2021</v>
      </c>
      <c r="B315" s="2" t="s">
        <v>725</v>
      </c>
      <c r="C315" s="2" t="s">
        <v>132</v>
      </c>
      <c r="D315" s="2" t="s">
        <v>676</v>
      </c>
      <c r="E315" s="2">
        <v>5417757</v>
      </c>
      <c r="F315" s="2">
        <v>8285092</v>
      </c>
      <c r="G315" s="2">
        <v>0</v>
      </c>
      <c r="H315" s="2">
        <v>0</v>
      </c>
      <c r="I315" s="2">
        <v>0</v>
      </c>
      <c r="J315" s="2">
        <v>0</v>
      </c>
      <c r="K315" s="2">
        <v>0</v>
      </c>
      <c r="L315" s="2">
        <v>0</v>
      </c>
      <c r="M315" s="2">
        <v>0</v>
      </c>
      <c r="N315" s="2">
        <v>0</v>
      </c>
      <c r="O315" s="2">
        <v>0</v>
      </c>
      <c r="P315" s="2">
        <v>0</v>
      </c>
      <c r="Q315" s="2">
        <v>0</v>
      </c>
      <c r="R315" s="2">
        <v>0</v>
      </c>
      <c r="S315" s="2"/>
      <c r="T315" s="2">
        <v>0</v>
      </c>
      <c r="U315" s="2">
        <v>0</v>
      </c>
      <c r="V315" s="2">
        <v>0</v>
      </c>
      <c r="W315" s="7">
        <v>0</v>
      </c>
      <c r="X315" s="7">
        <v>0</v>
      </c>
      <c r="Y315" s="7">
        <v>0</v>
      </c>
      <c r="AB315" s="7"/>
      <c r="AC315" s="7"/>
      <c r="AD315" s="7"/>
      <c r="AE315" s="7"/>
      <c r="AF315" s="7"/>
      <c r="AG315" s="7"/>
      <c r="AH315" s="7"/>
    </row>
    <row r="316" spans="1:34" x14ac:dyDescent="0.2">
      <c r="A316" s="5">
        <v>2021</v>
      </c>
      <c r="B316" s="2" t="s">
        <v>725</v>
      </c>
      <c r="C316" s="2" t="s">
        <v>133</v>
      </c>
      <c r="D316" s="2" t="s">
        <v>676</v>
      </c>
      <c r="E316" s="2">
        <v>8835747</v>
      </c>
      <c r="F316" s="2">
        <v>7588067</v>
      </c>
      <c r="G316" s="2">
        <v>0</v>
      </c>
      <c r="H316" s="2">
        <v>0</v>
      </c>
      <c r="I316" s="2">
        <v>0</v>
      </c>
      <c r="J316" s="2">
        <v>0</v>
      </c>
      <c r="K316" s="2">
        <v>0</v>
      </c>
      <c r="L316" s="2">
        <v>0</v>
      </c>
      <c r="M316" s="2">
        <v>0</v>
      </c>
      <c r="N316" s="2">
        <v>0</v>
      </c>
      <c r="O316" s="2">
        <v>0</v>
      </c>
      <c r="P316" s="2">
        <v>0</v>
      </c>
      <c r="Q316" s="2">
        <v>0</v>
      </c>
      <c r="R316" s="2">
        <v>0</v>
      </c>
      <c r="S316" s="2"/>
      <c r="T316" s="2">
        <v>0</v>
      </c>
      <c r="U316" s="2">
        <v>0</v>
      </c>
      <c r="V316" s="2">
        <v>0</v>
      </c>
      <c r="W316" s="7">
        <v>0</v>
      </c>
      <c r="X316" s="7">
        <v>0</v>
      </c>
      <c r="Y316" s="7">
        <v>0</v>
      </c>
      <c r="AB316" s="7"/>
      <c r="AC316" s="7"/>
      <c r="AD316" s="7"/>
      <c r="AE316" s="7"/>
      <c r="AF316" s="7"/>
      <c r="AG316" s="7"/>
      <c r="AH316" s="7"/>
    </row>
    <row r="317" spans="1:34" x14ac:dyDescent="0.2">
      <c r="A317" s="5">
        <v>2021</v>
      </c>
      <c r="B317" s="2" t="s">
        <v>726</v>
      </c>
      <c r="C317" s="2" t="s">
        <v>134</v>
      </c>
      <c r="D317" s="2" t="s">
        <v>676</v>
      </c>
      <c r="E317" s="2">
        <v>7033624</v>
      </c>
      <c r="F317" s="2">
        <v>5979120</v>
      </c>
      <c r="G317" s="2">
        <v>0</v>
      </c>
      <c r="H317" s="2">
        <v>0</v>
      </c>
      <c r="I317" s="2">
        <v>0</v>
      </c>
      <c r="J317" s="2">
        <v>0</v>
      </c>
      <c r="K317" s="2">
        <v>0</v>
      </c>
      <c r="L317" s="2">
        <v>0</v>
      </c>
      <c r="M317" s="2">
        <v>0</v>
      </c>
      <c r="N317" s="2">
        <v>0</v>
      </c>
      <c r="O317" s="2">
        <v>0</v>
      </c>
      <c r="P317" s="2">
        <v>0</v>
      </c>
      <c r="Q317" s="2">
        <v>0</v>
      </c>
      <c r="R317" s="2">
        <v>0</v>
      </c>
      <c r="S317" s="2"/>
      <c r="T317" s="2">
        <v>0</v>
      </c>
      <c r="U317" s="2">
        <v>0</v>
      </c>
      <c r="V317" s="2">
        <v>0</v>
      </c>
      <c r="W317" s="7">
        <v>0</v>
      </c>
      <c r="X317" s="7">
        <v>0</v>
      </c>
      <c r="Y317" s="7">
        <v>0</v>
      </c>
      <c r="AB317" s="7"/>
      <c r="AC317" s="7"/>
      <c r="AD317" s="7"/>
      <c r="AE317" s="7"/>
      <c r="AF317" s="7"/>
      <c r="AG317" s="7"/>
      <c r="AH317" s="7"/>
    </row>
    <row r="318" spans="1:34" x14ac:dyDescent="0.2">
      <c r="A318" s="5">
        <v>2021</v>
      </c>
      <c r="B318" s="2" t="s">
        <v>726</v>
      </c>
      <c r="C318" s="2" t="s">
        <v>733</v>
      </c>
      <c r="D318" s="2" t="s">
        <v>676</v>
      </c>
      <c r="E318" s="2">
        <v>17007363</v>
      </c>
      <c r="F318" s="2">
        <v>47371515</v>
      </c>
      <c r="G318" s="2">
        <v>0</v>
      </c>
      <c r="H318" s="2">
        <v>0</v>
      </c>
      <c r="I318" s="2">
        <v>0</v>
      </c>
      <c r="J318" s="2">
        <v>0</v>
      </c>
      <c r="K318" s="2">
        <v>0</v>
      </c>
      <c r="L318" s="2">
        <v>0</v>
      </c>
      <c r="M318" s="2">
        <v>0</v>
      </c>
      <c r="N318" s="2">
        <v>0</v>
      </c>
      <c r="O318" s="2">
        <v>0</v>
      </c>
      <c r="P318" s="2">
        <v>0</v>
      </c>
      <c r="Q318" s="2">
        <v>0</v>
      </c>
      <c r="R318" s="2">
        <v>0</v>
      </c>
      <c r="S318" s="2"/>
      <c r="T318" s="2">
        <v>0</v>
      </c>
      <c r="U318" s="2">
        <v>0</v>
      </c>
      <c r="V318" s="2">
        <v>0</v>
      </c>
      <c r="W318" s="7">
        <v>0</v>
      </c>
      <c r="X318" s="7">
        <v>0</v>
      </c>
      <c r="Y318" s="7">
        <v>0</v>
      </c>
      <c r="AB318" s="7"/>
      <c r="AC318" s="7"/>
      <c r="AD318" s="7"/>
      <c r="AE318" s="7"/>
      <c r="AF318" s="7"/>
      <c r="AG318" s="7"/>
      <c r="AH318" s="7"/>
    </row>
    <row r="319" spans="1:34" x14ac:dyDescent="0.2">
      <c r="A319" s="5">
        <v>2021</v>
      </c>
      <c r="B319" s="2" t="s">
        <v>725</v>
      </c>
      <c r="C319" s="2" t="s">
        <v>734</v>
      </c>
      <c r="D319" s="2" t="s">
        <v>676</v>
      </c>
      <c r="E319" s="2">
        <v>17667094</v>
      </c>
      <c r="F319" s="2">
        <v>18981349</v>
      </c>
      <c r="G319" s="2">
        <v>0</v>
      </c>
      <c r="H319" s="2">
        <v>0</v>
      </c>
      <c r="I319" s="2">
        <v>0</v>
      </c>
      <c r="J319" s="2">
        <v>0</v>
      </c>
      <c r="K319" s="2">
        <v>0</v>
      </c>
      <c r="L319" s="2">
        <v>0</v>
      </c>
      <c r="M319" s="2">
        <v>0</v>
      </c>
      <c r="N319" s="2">
        <v>0</v>
      </c>
      <c r="O319" s="2">
        <v>0</v>
      </c>
      <c r="P319" s="2">
        <v>0</v>
      </c>
      <c r="Q319" s="2">
        <v>0</v>
      </c>
      <c r="R319" s="2">
        <v>0</v>
      </c>
      <c r="S319" s="2"/>
      <c r="T319" s="2">
        <v>0</v>
      </c>
      <c r="U319" s="2">
        <v>0</v>
      </c>
      <c r="V319" s="2">
        <v>0</v>
      </c>
      <c r="W319" s="7">
        <v>0</v>
      </c>
      <c r="X319" s="7">
        <v>0</v>
      </c>
      <c r="Y319" s="7">
        <v>0</v>
      </c>
      <c r="AB319" s="7"/>
      <c r="AC319" s="7"/>
      <c r="AD319" s="7"/>
      <c r="AE319" s="7"/>
      <c r="AF319" s="7"/>
      <c r="AG319" s="7"/>
      <c r="AH319" s="7"/>
    </row>
    <row r="320" spans="1:34" x14ac:dyDescent="0.2">
      <c r="A320" s="5">
        <v>2021</v>
      </c>
      <c r="B320" s="2" t="s">
        <v>725</v>
      </c>
      <c r="C320" s="2" t="s">
        <v>735</v>
      </c>
      <c r="D320" s="2" t="s">
        <v>676</v>
      </c>
      <c r="E320" s="2">
        <v>8840877</v>
      </c>
      <c r="F320" s="2">
        <v>8168015</v>
      </c>
      <c r="G320" s="2">
        <v>0</v>
      </c>
      <c r="H320" s="2">
        <v>0</v>
      </c>
      <c r="I320" s="2">
        <v>0</v>
      </c>
      <c r="J320" s="2">
        <v>0</v>
      </c>
      <c r="K320" s="2">
        <v>0</v>
      </c>
      <c r="L320" s="2">
        <v>0</v>
      </c>
      <c r="M320" s="2">
        <v>0</v>
      </c>
      <c r="N320" s="2">
        <v>0</v>
      </c>
      <c r="O320" s="2">
        <v>0</v>
      </c>
      <c r="P320" s="2">
        <v>0</v>
      </c>
      <c r="Q320" s="2">
        <v>0</v>
      </c>
      <c r="R320" s="2">
        <v>0</v>
      </c>
      <c r="S320" s="2"/>
      <c r="T320" s="2">
        <v>0</v>
      </c>
      <c r="U320" s="2">
        <v>0</v>
      </c>
      <c r="V320" s="2">
        <v>0</v>
      </c>
      <c r="W320" s="7">
        <v>0</v>
      </c>
      <c r="X320" s="7">
        <v>0</v>
      </c>
      <c r="Y320" s="7">
        <v>0</v>
      </c>
      <c r="AB320" s="7"/>
      <c r="AC320" s="7"/>
      <c r="AD320" s="7"/>
      <c r="AE320" s="7"/>
      <c r="AF320" s="7"/>
      <c r="AG320" s="7"/>
      <c r="AH320" s="7"/>
    </row>
    <row r="321" spans="1:34" x14ac:dyDescent="0.2">
      <c r="A321" s="5">
        <v>2021</v>
      </c>
      <c r="B321" s="2" t="s">
        <v>725</v>
      </c>
      <c r="C321" s="2" t="s">
        <v>736</v>
      </c>
      <c r="D321" s="2" t="s">
        <v>676</v>
      </c>
      <c r="E321" s="2">
        <v>9421951</v>
      </c>
      <c r="F321" s="2">
        <v>8825158</v>
      </c>
      <c r="G321" s="2">
        <v>0</v>
      </c>
      <c r="H321" s="2">
        <v>0</v>
      </c>
      <c r="I321" s="2">
        <v>0</v>
      </c>
      <c r="J321" s="2">
        <v>0</v>
      </c>
      <c r="K321" s="2">
        <v>0</v>
      </c>
      <c r="L321" s="2">
        <v>0</v>
      </c>
      <c r="M321" s="2">
        <v>0</v>
      </c>
      <c r="N321" s="2">
        <v>0</v>
      </c>
      <c r="O321" s="2">
        <v>0</v>
      </c>
      <c r="P321" s="2">
        <v>0</v>
      </c>
      <c r="Q321" s="2">
        <v>0</v>
      </c>
      <c r="R321" s="2">
        <v>0</v>
      </c>
      <c r="S321" s="2"/>
      <c r="T321" s="2">
        <v>0</v>
      </c>
      <c r="U321" s="2">
        <v>0</v>
      </c>
      <c r="V321" s="2">
        <v>0</v>
      </c>
      <c r="W321" s="7">
        <v>0</v>
      </c>
      <c r="X321" s="7">
        <v>0</v>
      </c>
      <c r="Y321" s="7">
        <v>0</v>
      </c>
      <c r="AB321" s="7"/>
      <c r="AC321" s="7"/>
      <c r="AD321" s="7"/>
      <c r="AE321" s="7"/>
      <c r="AF321" s="7"/>
      <c r="AG321" s="7"/>
      <c r="AH321" s="7"/>
    </row>
    <row r="322" spans="1:34" x14ac:dyDescent="0.2">
      <c r="A322" s="5">
        <v>2021</v>
      </c>
      <c r="B322" s="2" t="s">
        <v>725</v>
      </c>
      <c r="C322" s="2" t="s">
        <v>737</v>
      </c>
      <c r="D322" s="2" t="s">
        <v>676</v>
      </c>
      <c r="E322" s="2">
        <v>7983872</v>
      </c>
      <c r="F322" s="2">
        <v>14612339</v>
      </c>
      <c r="G322" s="2">
        <v>0</v>
      </c>
      <c r="H322" s="2">
        <v>0</v>
      </c>
      <c r="I322" s="2">
        <v>0</v>
      </c>
      <c r="J322" s="2">
        <v>0</v>
      </c>
      <c r="K322" s="2">
        <v>0</v>
      </c>
      <c r="L322" s="2">
        <v>0</v>
      </c>
      <c r="M322" s="2">
        <v>0</v>
      </c>
      <c r="N322" s="2">
        <v>0</v>
      </c>
      <c r="O322" s="2">
        <v>0</v>
      </c>
      <c r="P322" s="2">
        <v>0</v>
      </c>
      <c r="Q322" s="2">
        <v>0</v>
      </c>
      <c r="R322" s="2">
        <v>0</v>
      </c>
      <c r="S322" s="2"/>
      <c r="T322" s="2">
        <v>0</v>
      </c>
      <c r="U322" s="2">
        <v>0</v>
      </c>
      <c r="V322" s="2">
        <v>0</v>
      </c>
      <c r="W322" s="7">
        <v>0</v>
      </c>
      <c r="X322" s="7">
        <v>0</v>
      </c>
      <c r="Y322" s="7">
        <v>0</v>
      </c>
      <c r="AB322" s="7"/>
      <c r="AC322" s="7"/>
      <c r="AD322" s="7"/>
      <c r="AE322" s="7"/>
      <c r="AF322" s="7"/>
      <c r="AG322" s="7"/>
      <c r="AH322" s="7"/>
    </row>
    <row r="323" spans="1:34" x14ac:dyDescent="0.2">
      <c r="A323" s="5">
        <v>2021</v>
      </c>
      <c r="B323" s="2" t="s">
        <v>725</v>
      </c>
      <c r="C323" s="2" t="s">
        <v>738</v>
      </c>
      <c r="D323" s="2" t="s">
        <v>676</v>
      </c>
      <c r="E323" s="2">
        <v>7941425</v>
      </c>
      <c r="F323" s="2">
        <v>7547062</v>
      </c>
      <c r="G323" s="2">
        <v>0</v>
      </c>
      <c r="H323" s="2">
        <v>0</v>
      </c>
      <c r="I323" s="2">
        <v>0</v>
      </c>
      <c r="J323" s="2">
        <v>0</v>
      </c>
      <c r="K323" s="2">
        <v>0</v>
      </c>
      <c r="L323" s="2">
        <v>0</v>
      </c>
      <c r="M323" s="2">
        <v>0</v>
      </c>
      <c r="N323" s="2">
        <v>0</v>
      </c>
      <c r="O323" s="2">
        <v>0</v>
      </c>
      <c r="P323" s="2">
        <v>0</v>
      </c>
      <c r="Q323" s="2">
        <v>0</v>
      </c>
      <c r="R323" s="2">
        <v>0</v>
      </c>
      <c r="S323" s="2"/>
      <c r="T323" s="2">
        <v>0</v>
      </c>
      <c r="U323" s="2">
        <v>0</v>
      </c>
      <c r="V323" s="2">
        <v>0</v>
      </c>
      <c r="W323" s="7">
        <v>0</v>
      </c>
      <c r="X323" s="7">
        <v>0</v>
      </c>
      <c r="Y323" s="7">
        <v>0</v>
      </c>
      <c r="AB323" s="7"/>
      <c r="AC323" s="7"/>
      <c r="AD323" s="7"/>
      <c r="AE323" s="7"/>
      <c r="AF323" s="7"/>
      <c r="AG323" s="7"/>
      <c r="AH323" s="7"/>
    </row>
    <row r="324" spans="1:34" x14ac:dyDescent="0.2">
      <c r="A324" s="5">
        <v>2021</v>
      </c>
      <c r="B324" s="2" t="s">
        <v>726</v>
      </c>
      <c r="C324" s="2" t="s">
        <v>739</v>
      </c>
      <c r="D324" s="2" t="s">
        <v>676</v>
      </c>
      <c r="E324" s="2">
        <v>17660772</v>
      </c>
      <c r="F324" s="2">
        <v>9554439</v>
      </c>
      <c r="G324" s="2">
        <v>0</v>
      </c>
      <c r="H324" s="2">
        <v>0</v>
      </c>
      <c r="I324" s="2">
        <v>0</v>
      </c>
      <c r="J324" s="2">
        <v>0</v>
      </c>
      <c r="K324" s="2">
        <v>0</v>
      </c>
      <c r="L324" s="2">
        <v>0</v>
      </c>
      <c r="M324" s="2">
        <v>0</v>
      </c>
      <c r="N324" s="2">
        <v>0</v>
      </c>
      <c r="O324" s="2">
        <v>0</v>
      </c>
      <c r="P324" s="2">
        <v>0</v>
      </c>
      <c r="Q324" s="2">
        <v>0</v>
      </c>
      <c r="R324" s="2">
        <v>0</v>
      </c>
      <c r="S324" s="2"/>
      <c r="T324" s="2">
        <v>0</v>
      </c>
      <c r="U324" s="2">
        <v>0</v>
      </c>
      <c r="V324" s="2">
        <v>0</v>
      </c>
      <c r="W324" s="7">
        <v>0</v>
      </c>
      <c r="X324" s="7">
        <v>0</v>
      </c>
      <c r="Y324" s="7">
        <v>0</v>
      </c>
      <c r="AB324" s="7"/>
      <c r="AC324" s="7"/>
      <c r="AD324" s="7"/>
      <c r="AE324" s="7"/>
      <c r="AF324" s="7"/>
      <c r="AG324" s="7"/>
      <c r="AH324" s="7"/>
    </row>
    <row r="325" spans="1:34" x14ac:dyDescent="0.2">
      <c r="A325" s="5">
        <v>2021</v>
      </c>
      <c r="B325" s="2" t="s">
        <v>725</v>
      </c>
      <c r="C325" s="2" t="s">
        <v>727</v>
      </c>
      <c r="D325" s="2" t="s">
        <v>679</v>
      </c>
      <c r="E325" s="2">
        <v>0</v>
      </c>
      <c r="F325" s="2">
        <v>816000</v>
      </c>
      <c r="G325" s="2">
        <v>0</v>
      </c>
      <c r="H325" s="2">
        <v>0</v>
      </c>
      <c r="I325" s="2">
        <v>0</v>
      </c>
      <c r="J325" s="2">
        <v>0</v>
      </c>
      <c r="K325" s="2">
        <v>0</v>
      </c>
      <c r="L325" s="2">
        <v>0</v>
      </c>
      <c r="M325" s="2">
        <v>0</v>
      </c>
      <c r="N325" s="2">
        <v>0</v>
      </c>
      <c r="O325" s="2">
        <v>0</v>
      </c>
      <c r="P325" s="2">
        <v>0</v>
      </c>
      <c r="Q325" s="2">
        <v>0</v>
      </c>
      <c r="R325" s="2">
        <v>0</v>
      </c>
      <c r="S325" s="2"/>
      <c r="T325" s="2">
        <v>0</v>
      </c>
      <c r="U325" s="2">
        <v>0</v>
      </c>
      <c r="V325" s="2">
        <v>0</v>
      </c>
      <c r="W325" s="7">
        <v>0</v>
      </c>
      <c r="X325" s="7">
        <v>0</v>
      </c>
      <c r="Y325" s="7">
        <v>0</v>
      </c>
      <c r="AB325" s="7"/>
      <c r="AC325" s="7"/>
      <c r="AD325" s="7"/>
      <c r="AE325" s="7"/>
      <c r="AF325" s="7"/>
      <c r="AG325" s="7"/>
      <c r="AH325" s="7"/>
    </row>
    <row r="326" spans="1:34" x14ac:dyDescent="0.2">
      <c r="A326" s="5">
        <v>2021</v>
      </c>
      <c r="B326" s="2" t="s">
        <v>726</v>
      </c>
      <c r="C326" s="2" t="s">
        <v>728</v>
      </c>
      <c r="D326" s="2" t="s">
        <v>679</v>
      </c>
      <c r="E326" s="2">
        <v>0</v>
      </c>
      <c r="F326" s="2">
        <v>1676000</v>
      </c>
      <c r="G326" s="2">
        <v>0</v>
      </c>
      <c r="H326" s="2">
        <v>0</v>
      </c>
      <c r="I326" s="2">
        <v>0</v>
      </c>
      <c r="J326" s="2">
        <v>0</v>
      </c>
      <c r="K326" s="2">
        <v>0</v>
      </c>
      <c r="L326" s="2">
        <v>0</v>
      </c>
      <c r="M326" s="2">
        <v>0</v>
      </c>
      <c r="N326" s="2">
        <v>0</v>
      </c>
      <c r="O326" s="2">
        <v>0</v>
      </c>
      <c r="P326" s="2">
        <v>0</v>
      </c>
      <c r="Q326" s="2">
        <v>0</v>
      </c>
      <c r="R326" s="2">
        <v>0</v>
      </c>
      <c r="S326" s="2"/>
      <c r="T326" s="2">
        <v>0</v>
      </c>
      <c r="U326" s="2">
        <v>0</v>
      </c>
      <c r="V326" s="2">
        <v>0</v>
      </c>
      <c r="W326" s="7">
        <v>0</v>
      </c>
      <c r="X326" s="7">
        <v>0</v>
      </c>
      <c r="Y326" s="7">
        <v>0</v>
      </c>
      <c r="AB326" s="7"/>
      <c r="AC326" s="7"/>
      <c r="AD326" s="7"/>
      <c r="AE326" s="7"/>
      <c r="AF326" s="7"/>
      <c r="AG326" s="7"/>
      <c r="AH326" s="7"/>
    </row>
    <row r="327" spans="1:34" x14ac:dyDescent="0.2">
      <c r="A327" s="5">
        <v>2021</v>
      </c>
      <c r="B327" s="2" t="s">
        <v>726</v>
      </c>
      <c r="C327" s="2" t="s">
        <v>729</v>
      </c>
      <c r="D327" s="2" t="s">
        <v>679</v>
      </c>
      <c r="E327" s="2">
        <v>0</v>
      </c>
      <c r="F327" s="2">
        <v>2165000</v>
      </c>
      <c r="G327" s="2">
        <v>0</v>
      </c>
      <c r="H327" s="2">
        <v>0</v>
      </c>
      <c r="I327" s="2">
        <v>0</v>
      </c>
      <c r="J327" s="2">
        <v>0</v>
      </c>
      <c r="K327" s="2">
        <v>0</v>
      </c>
      <c r="L327" s="2">
        <v>0</v>
      </c>
      <c r="M327" s="2">
        <v>0</v>
      </c>
      <c r="N327" s="2">
        <v>0</v>
      </c>
      <c r="O327" s="2">
        <v>0</v>
      </c>
      <c r="P327" s="2">
        <v>0</v>
      </c>
      <c r="Q327" s="2">
        <v>0</v>
      </c>
      <c r="R327" s="2">
        <v>0</v>
      </c>
      <c r="S327" s="2"/>
      <c r="T327" s="2">
        <v>0</v>
      </c>
      <c r="U327" s="2">
        <v>0</v>
      </c>
      <c r="V327" s="2">
        <v>0</v>
      </c>
      <c r="W327" s="7">
        <v>0</v>
      </c>
      <c r="X327" s="7">
        <v>0</v>
      </c>
      <c r="Y327" s="7">
        <v>0</v>
      </c>
      <c r="AB327" s="7"/>
      <c r="AC327" s="7"/>
      <c r="AD327" s="7"/>
      <c r="AE327" s="7"/>
      <c r="AF327" s="7"/>
      <c r="AG327" s="7"/>
      <c r="AH327" s="7"/>
    </row>
    <row r="328" spans="1:34" x14ac:dyDescent="0.2">
      <c r="A328" s="5">
        <v>2021</v>
      </c>
      <c r="B328" s="2" t="s">
        <v>725</v>
      </c>
      <c r="C328" s="2" t="s">
        <v>730</v>
      </c>
      <c r="D328" s="2" t="s">
        <v>679</v>
      </c>
      <c r="E328" s="2">
        <v>0</v>
      </c>
      <c r="F328" s="2">
        <v>1294050</v>
      </c>
      <c r="G328" s="2">
        <v>0</v>
      </c>
      <c r="H328" s="2">
        <v>0</v>
      </c>
      <c r="I328" s="2">
        <v>0</v>
      </c>
      <c r="J328" s="2">
        <v>0</v>
      </c>
      <c r="K328" s="2">
        <v>0</v>
      </c>
      <c r="L328" s="2">
        <v>0</v>
      </c>
      <c r="M328" s="2">
        <v>0</v>
      </c>
      <c r="N328" s="2">
        <v>0</v>
      </c>
      <c r="O328" s="2">
        <v>0</v>
      </c>
      <c r="P328" s="2">
        <v>0</v>
      </c>
      <c r="Q328" s="2">
        <v>0</v>
      </c>
      <c r="R328" s="2">
        <v>0</v>
      </c>
      <c r="S328" s="2"/>
      <c r="T328" s="2">
        <v>0</v>
      </c>
      <c r="U328" s="2">
        <v>0</v>
      </c>
      <c r="V328" s="2">
        <v>0</v>
      </c>
      <c r="W328" s="7">
        <v>0</v>
      </c>
      <c r="X328" s="7">
        <v>0</v>
      </c>
      <c r="Y328" s="7">
        <v>0</v>
      </c>
      <c r="AB328" s="7"/>
      <c r="AC328" s="7"/>
      <c r="AD328" s="7"/>
      <c r="AE328" s="7"/>
      <c r="AF328" s="7"/>
      <c r="AG328" s="7"/>
      <c r="AH328" s="7"/>
    </row>
    <row r="329" spans="1:34" x14ac:dyDescent="0.2">
      <c r="A329" s="5">
        <v>2021</v>
      </c>
      <c r="B329" s="2" t="s">
        <v>725</v>
      </c>
      <c r="C329" s="2" t="s">
        <v>731</v>
      </c>
      <c r="D329" s="2" t="s">
        <v>679</v>
      </c>
      <c r="E329" s="2">
        <v>0</v>
      </c>
      <c r="F329" s="2">
        <v>1706200</v>
      </c>
      <c r="G329" s="2">
        <v>0</v>
      </c>
      <c r="H329" s="2">
        <v>0</v>
      </c>
      <c r="I329" s="2">
        <v>0</v>
      </c>
      <c r="J329" s="2">
        <v>0</v>
      </c>
      <c r="K329" s="2">
        <v>0</v>
      </c>
      <c r="L329" s="2">
        <v>0</v>
      </c>
      <c r="M329" s="2">
        <v>0</v>
      </c>
      <c r="N329" s="2">
        <v>0</v>
      </c>
      <c r="O329" s="2">
        <v>0</v>
      </c>
      <c r="P329" s="2">
        <v>0</v>
      </c>
      <c r="Q329" s="2">
        <v>0</v>
      </c>
      <c r="R329" s="2">
        <v>0</v>
      </c>
      <c r="S329" s="2"/>
      <c r="T329" s="2">
        <v>0</v>
      </c>
      <c r="U329" s="2">
        <v>0</v>
      </c>
      <c r="V329" s="2">
        <v>0</v>
      </c>
      <c r="W329" s="7">
        <v>0</v>
      </c>
      <c r="X329" s="7">
        <v>0</v>
      </c>
      <c r="Y329" s="7">
        <v>0</v>
      </c>
      <c r="AB329" s="7"/>
      <c r="AC329" s="7"/>
      <c r="AD329" s="7"/>
      <c r="AE329" s="7"/>
      <c r="AF329" s="7"/>
      <c r="AG329" s="7"/>
      <c r="AH329" s="7"/>
    </row>
    <row r="330" spans="1:34" x14ac:dyDescent="0.2">
      <c r="A330" s="5">
        <v>2021</v>
      </c>
      <c r="B330" s="2" t="s">
        <v>725</v>
      </c>
      <c r="C330" s="2" t="s">
        <v>732</v>
      </c>
      <c r="D330" s="2" t="s">
        <v>679</v>
      </c>
      <c r="E330" s="2">
        <v>0</v>
      </c>
      <c r="G330" s="2">
        <v>0</v>
      </c>
      <c r="H330" s="2">
        <v>0</v>
      </c>
      <c r="I330" s="2">
        <v>0</v>
      </c>
      <c r="J330" s="2">
        <v>0</v>
      </c>
      <c r="K330" s="2">
        <v>0</v>
      </c>
      <c r="L330" s="2">
        <v>0</v>
      </c>
      <c r="M330" s="2">
        <v>0</v>
      </c>
      <c r="N330" s="2">
        <v>0</v>
      </c>
      <c r="O330" s="2">
        <v>0</v>
      </c>
      <c r="P330" s="2">
        <v>0</v>
      </c>
      <c r="Q330" s="2">
        <v>0</v>
      </c>
      <c r="R330" s="2">
        <v>0</v>
      </c>
      <c r="S330" s="2"/>
      <c r="T330" s="2">
        <v>0</v>
      </c>
      <c r="U330" s="2">
        <v>0</v>
      </c>
      <c r="V330" s="2">
        <v>0</v>
      </c>
      <c r="W330" s="7">
        <v>0</v>
      </c>
      <c r="X330" s="7">
        <v>0</v>
      </c>
      <c r="Y330" s="7">
        <v>0</v>
      </c>
      <c r="AB330" s="7"/>
      <c r="AC330" s="7"/>
      <c r="AD330" s="7"/>
      <c r="AE330" s="7"/>
      <c r="AF330" s="7"/>
      <c r="AG330" s="7"/>
      <c r="AH330" s="7"/>
    </row>
    <row r="331" spans="1:34" x14ac:dyDescent="0.2">
      <c r="A331" s="5">
        <v>2021</v>
      </c>
      <c r="B331" s="2" t="s">
        <v>726</v>
      </c>
      <c r="C331" s="2" t="s">
        <v>131</v>
      </c>
      <c r="D331" s="2" t="s">
        <v>679</v>
      </c>
      <c r="E331" s="2">
        <v>0</v>
      </c>
      <c r="F331" s="2">
        <v>1215400</v>
      </c>
      <c r="G331" s="2">
        <v>0</v>
      </c>
      <c r="H331" s="2">
        <v>0</v>
      </c>
      <c r="I331" s="2">
        <v>0</v>
      </c>
      <c r="J331" s="2">
        <v>0</v>
      </c>
      <c r="K331" s="2">
        <v>0</v>
      </c>
      <c r="L331" s="2">
        <v>0</v>
      </c>
      <c r="M331" s="2">
        <v>0</v>
      </c>
      <c r="N331" s="2">
        <v>0</v>
      </c>
      <c r="O331" s="2">
        <v>0</v>
      </c>
      <c r="P331" s="2">
        <v>0</v>
      </c>
      <c r="Q331" s="2">
        <v>0</v>
      </c>
      <c r="R331" s="2">
        <v>0</v>
      </c>
      <c r="S331" s="2"/>
      <c r="T331" s="2">
        <v>0</v>
      </c>
      <c r="U331" s="2">
        <v>0</v>
      </c>
      <c r="V331" s="2">
        <v>0</v>
      </c>
      <c r="W331" s="7">
        <v>0</v>
      </c>
      <c r="X331" s="7">
        <v>0</v>
      </c>
      <c r="Y331" s="7">
        <v>0</v>
      </c>
      <c r="AB331" s="7"/>
      <c r="AC331" s="7"/>
      <c r="AD331" s="7"/>
      <c r="AE331" s="7"/>
      <c r="AF331" s="7"/>
      <c r="AG331" s="7"/>
      <c r="AH331" s="7"/>
    </row>
    <row r="332" spans="1:34" x14ac:dyDescent="0.2">
      <c r="A332" s="5">
        <v>2021</v>
      </c>
      <c r="B332" s="2" t="s">
        <v>725</v>
      </c>
      <c r="C332" s="2" t="s">
        <v>132</v>
      </c>
      <c r="D332" s="2" t="s">
        <v>679</v>
      </c>
      <c r="E332" s="2">
        <v>0</v>
      </c>
      <c r="F332" s="2">
        <v>632000</v>
      </c>
      <c r="G332" s="2">
        <v>0</v>
      </c>
      <c r="H332" s="2">
        <v>0</v>
      </c>
      <c r="I332" s="2">
        <v>0</v>
      </c>
      <c r="J332" s="2">
        <v>0</v>
      </c>
      <c r="K332" s="2">
        <v>0</v>
      </c>
      <c r="L332" s="2">
        <v>0</v>
      </c>
      <c r="M332" s="2">
        <v>0</v>
      </c>
      <c r="N332" s="2">
        <v>0</v>
      </c>
      <c r="O332" s="2">
        <v>0</v>
      </c>
      <c r="P332" s="2">
        <v>0</v>
      </c>
      <c r="Q332" s="2">
        <v>0</v>
      </c>
      <c r="R332" s="2">
        <v>0</v>
      </c>
      <c r="S332" s="2"/>
      <c r="T332" s="2">
        <v>0</v>
      </c>
      <c r="U332" s="2">
        <v>0</v>
      </c>
      <c r="V332" s="2">
        <v>0</v>
      </c>
      <c r="W332" s="7">
        <v>0</v>
      </c>
      <c r="X332" s="7">
        <v>0</v>
      </c>
      <c r="Y332" s="7">
        <v>0</v>
      </c>
      <c r="AB332" s="7"/>
      <c r="AC332" s="7"/>
      <c r="AD332" s="7"/>
      <c r="AE332" s="7"/>
      <c r="AF332" s="7"/>
      <c r="AG332" s="7"/>
      <c r="AH332" s="7"/>
    </row>
    <row r="333" spans="1:34" x14ac:dyDescent="0.2">
      <c r="A333" s="5">
        <v>2021</v>
      </c>
      <c r="B333" s="2" t="s">
        <v>725</v>
      </c>
      <c r="C333" s="2" t="s">
        <v>133</v>
      </c>
      <c r="D333" s="2" t="s">
        <v>679</v>
      </c>
      <c r="E333" s="2">
        <v>0</v>
      </c>
      <c r="F333" s="2">
        <v>897000</v>
      </c>
      <c r="G333" s="2">
        <v>0</v>
      </c>
      <c r="H333" s="2">
        <v>0</v>
      </c>
      <c r="I333" s="2">
        <v>0</v>
      </c>
      <c r="J333" s="2">
        <v>0</v>
      </c>
      <c r="K333" s="2">
        <v>0</v>
      </c>
      <c r="L333" s="2">
        <v>0</v>
      </c>
      <c r="M333" s="2">
        <v>0</v>
      </c>
      <c r="N333" s="2">
        <v>0</v>
      </c>
      <c r="O333" s="2">
        <v>0</v>
      </c>
      <c r="P333" s="2">
        <v>0</v>
      </c>
      <c r="Q333" s="2">
        <v>0</v>
      </c>
      <c r="R333" s="2">
        <v>0</v>
      </c>
      <c r="S333" s="2"/>
      <c r="T333" s="2">
        <v>0</v>
      </c>
      <c r="U333" s="2">
        <v>0</v>
      </c>
      <c r="V333" s="2">
        <v>0</v>
      </c>
      <c r="W333" s="7">
        <v>0</v>
      </c>
      <c r="X333" s="7">
        <v>0</v>
      </c>
      <c r="Y333" s="7">
        <v>0</v>
      </c>
      <c r="AB333" s="7"/>
      <c r="AC333" s="7"/>
      <c r="AD333" s="7"/>
      <c r="AE333" s="7"/>
      <c r="AF333" s="7"/>
      <c r="AG333" s="7"/>
      <c r="AH333" s="7"/>
    </row>
    <row r="334" spans="1:34" x14ac:dyDescent="0.2">
      <c r="A334" s="5">
        <v>2021</v>
      </c>
      <c r="B334" s="2" t="s">
        <v>726</v>
      </c>
      <c r="C334" s="2" t="s">
        <v>134</v>
      </c>
      <c r="D334" s="2" t="s">
        <v>679</v>
      </c>
      <c r="E334" s="2">
        <v>0</v>
      </c>
      <c r="F334" s="2">
        <v>351410</v>
      </c>
      <c r="G334" s="2">
        <v>0</v>
      </c>
      <c r="H334" s="2">
        <v>0</v>
      </c>
      <c r="I334" s="2">
        <v>0</v>
      </c>
      <c r="J334" s="2">
        <v>0</v>
      </c>
      <c r="K334" s="2">
        <v>0</v>
      </c>
      <c r="L334" s="2">
        <v>0</v>
      </c>
      <c r="M334" s="2">
        <v>0</v>
      </c>
      <c r="N334" s="2">
        <v>0</v>
      </c>
      <c r="O334" s="2">
        <v>0</v>
      </c>
      <c r="P334" s="2">
        <v>0</v>
      </c>
      <c r="Q334" s="2">
        <v>0</v>
      </c>
      <c r="R334" s="2">
        <v>0</v>
      </c>
      <c r="S334" s="2"/>
      <c r="T334" s="2">
        <v>0</v>
      </c>
      <c r="U334" s="2">
        <v>0</v>
      </c>
      <c r="V334" s="2">
        <v>0</v>
      </c>
      <c r="W334" s="7">
        <v>0</v>
      </c>
      <c r="X334" s="7">
        <v>0</v>
      </c>
      <c r="Y334" s="7">
        <v>0</v>
      </c>
      <c r="AB334" s="7"/>
      <c r="AC334" s="7"/>
      <c r="AD334" s="7"/>
      <c r="AE334" s="7"/>
      <c r="AF334" s="7"/>
      <c r="AG334" s="7"/>
      <c r="AH334" s="7"/>
    </row>
    <row r="335" spans="1:34" x14ac:dyDescent="0.2">
      <c r="A335" s="5">
        <v>2021</v>
      </c>
      <c r="B335" s="2" t="s">
        <v>726</v>
      </c>
      <c r="C335" s="2" t="s">
        <v>733</v>
      </c>
      <c r="D335" s="2" t="s">
        <v>679</v>
      </c>
      <c r="E335" s="2">
        <v>0</v>
      </c>
      <c r="F335" s="2">
        <v>1452600</v>
      </c>
      <c r="G335" s="2">
        <v>0</v>
      </c>
      <c r="H335" s="2">
        <v>0</v>
      </c>
      <c r="I335" s="2">
        <v>0</v>
      </c>
      <c r="J335" s="2">
        <v>0</v>
      </c>
      <c r="K335" s="2">
        <v>0</v>
      </c>
      <c r="L335" s="2">
        <v>0</v>
      </c>
      <c r="M335" s="2">
        <v>0</v>
      </c>
      <c r="N335" s="2">
        <v>0</v>
      </c>
      <c r="O335" s="2">
        <v>0</v>
      </c>
      <c r="P335" s="2">
        <v>0</v>
      </c>
      <c r="Q335" s="2">
        <v>0</v>
      </c>
      <c r="R335" s="2">
        <v>0</v>
      </c>
      <c r="S335" s="2"/>
      <c r="T335" s="2">
        <v>0</v>
      </c>
      <c r="U335" s="2">
        <v>0</v>
      </c>
      <c r="V335" s="2">
        <v>0</v>
      </c>
      <c r="W335" s="7">
        <v>0</v>
      </c>
      <c r="X335" s="7">
        <v>0</v>
      </c>
      <c r="Y335" s="7">
        <v>0</v>
      </c>
      <c r="AB335" s="7"/>
      <c r="AC335" s="7"/>
      <c r="AD335" s="7"/>
      <c r="AE335" s="7"/>
      <c r="AF335" s="7"/>
      <c r="AG335" s="7"/>
      <c r="AH335" s="7"/>
    </row>
    <row r="336" spans="1:34" x14ac:dyDescent="0.2">
      <c r="A336" s="5">
        <v>2021</v>
      </c>
      <c r="B336" s="2" t="s">
        <v>725</v>
      </c>
      <c r="C336" s="2" t="s">
        <v>734</v>
      </c>
      <c r="D336" s="2" t="s">
        <v>679</v>
      </c>
      <c r="E336" s="2">
        <v>0</v>
      </c>
      <c r="F336" s="2">
        <v>894500</v>
      </c>
      <c r="G336" s="2">
        <v>0</v>
      </c>
      <c r="H336" s="2">
        <v>0</v>
      </c>
      <c r="I336" s="2">
        <v>0</v>
      </c>
      <c r="J336" s="2">
        <v>0</v>
      </c>
      <c r="K336" s="2">
        <v>0</v>
      </c>
      <c r="L336" s="2">
        <v>0</v>
      </c>
      <c r="M336" s="2">
        <v>0</v>
      </c>
      <c r="N336" s="2">
        <v>0</v>
      </c>
      <c r="O336" s="2">
        <v>0</v>
      </c>
      <c r="P336" s="2">
        <v>0</v>
      </c>
      <c r="Q336" s="2">
        <v>0</v>
      </c>
      <c r="R336" s="2">
        <v>0</v>
      </c>
      <c r="S336" s="2"/>
      <c r="T336" s="2">
        <v>0</v>
      </c>
      <c r="U336" s="2">
        <v>0</v>
      </c>
      <c r="V336" s="2">
        <v>0</v>
      </c>
      <c r="W336" s="7">
        <v>0</v>
      </c>
      <c r="X336" s="7">
        <v>0</v>
      </c>
      <c r="Y336" s="7">
        <v>0</v>
      </c>
      <c r="AB336" s="7"/>
      <c r="AC336" s="7"/>
      <c r="AD336" s="7"/>
      <c r="AE336" s="7"/>
      <c r="AF336" s="7"/>
      <c r="AG336" s="7"/>
      <c r="AH336" s="7"/>
    </row>
    <row r="337" spans="1:34" x14ac:dyDescent="0.2">
      <c r="A337" s="5">
        <v>2021</v>
      </c>
      <c r="B337" s="2" t="s">
        <v>725</v>
      </c>
      <c r="C337" s="2" t="s">
        <v>735</v>
      </c>
      <c r="D337" s="2" t="s">
        <v>679</v>
      </c>
      <c r="E337" s="2">
        <v>0</v>
      </c>
      <c r="F337" s="2">
        <v>1265000</v>
      </c>
      <c r="G337" s="2">
        <v>0</v>
      </c>
      <c r="H337" s="2">
        <v>0</v>
      </c>
      <c r="I337" s="2">
        <v>0</v>
      </c>
      <c r="J337" s="2">
        <v>0</v>
      </c>
      <c r="K337" s="2">
        <v>0</v>
      </c>
      <c r="L337" s="2">
        <v>0</v>
      </c>
      <c r="M337" s="2">
        <v>0</v>
      </c>
      <c r="N337" s="2">
        <v>0</v>
      </c>
      <c r="O337" s="2">
        <v>0</v>
      </c>
      <c r="P337" s="2">
        <v>0</v>
      </c>
      <c r="Q337" s="2">
        <v>0</v>
      </c>
      <c r="R337" s="2">
        <v>0</v>
      </c>
      <c r="S337" s="2"/>
      <c r="T337" s="2">
        <v>0</v>
      </c>
      <c r="U337" s="2">
        <v>0</v>
      </c>
      <c r="V337" s="2">
        <v>0</v>
      </c>
      <c r="W337" s="7">
        <v>0</v>
      </c>
      <c r="X337" s="7">
        <v>0</v>
      </c>
      <c r="Y337" s="7">
        <v>0</v>
      </c>
      <c r="AB337" s="7"/>
      <c r="AC337" s="7"/>
      <c r="AD337" s="7"/>
      <c r="AE337" s="7"/>
      <c r="AF337" s="7"/>
      <c r="AG337" s="7"/>
      <c r="AH337" s="7"/>
    </row>
    <row r="338" spans="1:34" x14ac:dyDescent="0.2">
      <c r="A338" s="5">
        <v>2021</v>
      </c>
      <c r="B338" s="2" t="s">
        <v>725</v>
      </c>
      <c r="C338" s="2" t="s">
        <v>736</v>
      </c>
      <c r="D338" s="2" t="s">
        <v>679</v>
      </c>
      <c r="E338" s="2">
        <v>0</v>
      </c>
      <c r="F338" s="2">
        <v>306000</v>
      </c>
      <c r="G338" s="2">
        <v>0</v>
      </c>
      <c r="H338" s="2">
        <v>0</v>
      </c>
      <c r="I338" s="2">
        <v>0</v>
      </c>
      <c r="J338" s="2">
        <v>0</v>
      </c>
      <c r="K338" s="2">
        <v>0</v>
      </c>
      <c r="L338" s="2">
        <v>0</v>
      </c>
      <c r="M338" s="2">
        <v>0</v>
      </c>
      <c r="N338" s="2">
        <v>0</v>
      </c>
      <c r="O338" s="2">
        <v>0</v>
      </c>
      <c r="P338" s="2">
        <v>0</v>
      </c>
      <c r="Q338" s="2">
        <v>0</v>
      </c>
      <c r="R338" s="2">
        <v>0</v>
      </c>
      <c r="S338" s="2"/>
      <c r="T338" s="2">
        <v>0</v>
      </c>
      <c r="U338" s="2">
        <v>0</v>
      </c>
      <c r="V338" s="2">
        <v>0</v>
      </c>
      <c r="W338" s="7">
        <v>0</v>
      </c>
      <c r="X338" s="7">
        <v>0</v>
      </c>
      <c r="Y338" s="7">
        <v>0</v>
      </c>
      <c r="AB338" s="7"/>
      <c r="AC338" s="7"/>
      <c r="AD338" s="7"/>
      <c r="AE338" s="7"/>
      <c r="AF338" s="7"/>
      <c r="AG338" s="7"/>
      <c r="AH338" s="7"/>
    </row>
    <row r="339" spans="1:34" x14ac:dyDescent="0.2">
      <c r="A339" s="5">
        <v>2021</v>
      </c>
      <c r="B339" s="2" t="s">
        <v>725</v>
      </c>
      <c r="C339" s="2" t="s">
        <v>737</v>
      </c>
      <c r="D339" s="2" t="s">
        <v>679</v>
      </c>
      <c r="E339" s="2">
        <v>0</v>
      </c>
      <c r="G339" s="2">
        <v>0</v>
      </c>
      <c r="H339" s="2">
        <v>0</v>
      </c>
      <c r="I339" s="2">
        <v>0</v>
      </c>
      <c r="J339" s="2">
        <v>0</v>
      </c>
      <c r="K339" s="2">
        <v>0</v>
      </c>
      <c r="L339" s="2">
        <v>0</v>
      </c>
      <c r="M339" s="2">
        <v>0</v>
      </c>
      <c r="N339" s="2">
        <v>0</v>
      </c>
      <c r="O339" s="2">
        <v>0</v>
      </c>
      <c r="P339" s="2">
        <v>0</v>
      </c>
      <c r="Q339" s="2">
        <v>0</v>
      </c>
      <c r="R339" s="2">
        <v>0</v>
      </c>
      <c r="S339" s="2"/>
      <c r="T339" s="2">
        <v>0</v>
      </c>
      <c r="U339" s="2">
        <v>0</v>
      </c>
      <c r="V339" s="2">
        <v>0</v>
      </c>
      <c r="W339" s="7">
        <v>0</v>
      </c>
      <c r="X339" s="7">
        <v>0</v>
      </c>
      <c r="Y339" s="7">
        <v>0</v>
      </c>
      <c r="AB339" s="7"/>
      <c r="AC339" s="7"/>
      <c r="AD339" s="7"/>
      <c r="AE339" s="7"/>
      <c r="AF339" s="7"/>
      <c r="AG339" s="7"/>
      <c r="AH339" s="7"/>
    </row>
    <row r="340" spans="1:34" x14ac:dyDescent="0.2">
      <c r="A340" s="5">
        <v>2021</v>
      </c>
      <c r="B340" s="2" t="s">
        <v>725</v>
      </c>
      <c r="C340" s="2" t="s">
        <v>738</v>
      </c>
      <c r="D340" s="2" t="s">
        <v>679</v>
      </c>
      <c r="E340" s="2">
        <v>0</v>
      </c>
      <c r="G340" s="2">
        <v>0</v>
      </c>
      <c r="H340" s="2">
        <v>0</v>
      </c>
      <c r="I340" s="2">
        <v>0</v>
      </c>
      <c r="J340" s="2">
        <v>0</v>
      </c>
      <c r="K340" s="2">
        <v>0</v>
      </c>
      <c r="L340" s="2">
        <v>0</v>
      </c>
      <c r="M340" s="2">
        <v>0</v>
      </c>
      <c r="N340" s="2">
        <v>0</v>
      </c>
      <c r="O340" s="2">
        <v>0</v>
      </c>
      <c r="P340" s="2">
        <v>0</v>
      </c>
      <c r="Q340" s="2">
        <v>0</v>
      </c>
      <c r="R340" s="2">
        <v>0</v>
      </c>
      <c r="S340" s="2"/>
      <c r="T340" s="2">
        <v>0</v>
      </c>
      <c r="U340" s="2">
        <v>0</v>
      </c>
      <c r="V340" s="2">
        <v>0</v>
      </c>
      <c r="W340" s="7">
        <v>0</v>
      </c>
      <c r="X340" s="7">
        <v>0</v>
      </c>
      <c r="Y340" s="7">
        <v>0</v>
      </c>
      <c r="AB340" s="7"/>
      <c r="AC340" s="7"/>
      <c r="AD340" s="7"/>
      <c r="AE340" s="7"/>
      <c r="AF340" s="7"/>
      <c r="AG340" s="7"/>
      <c r="AH340" s="7"/>
    </row>
    <row r="341" spans="1:34" x14ac:dyDescent="0.2">
      <c r="A341" s="5">
        <v>2021</v>
      </c>
      <c r="B341" s="2" t="s">
        <v>726</v>
      </c>
      <c r="C341" s="2" t="s">
        <v>739</v>
      </c>
      <c r="D341" s="2" t="s">
        <v>679</v>
      </c>
      <c r="E341" s="2">
        <v>0</v>
      </c>
      <c r="G341" s="2">
        <v>0</v>
      </c>
      <c r="H341" s="2">
        <v>0</v>
      </c>
      <c r="I341" s="2">
        <v>0</v>
      </c>
      <c r="J341" s="2">
        <v>0</v>
      </c>
      <c r="K341" s="2">
        <v>0</v>
      </c>
      <c r="L341" s="2">
        <v>0</v>
      </c>
      <c r="M341" s="2">
        <v>0</v>
      </c>
      <c r="N341" s="2">
        <v>0</v>
      </c>
      <c r="O341" s="2">
        <v>0</v>
      </c>
      <c r="P341" s="2">
        <v>0</v>
      </c>
      <c r="Q341" s="2">
        <v>0</v>
      </c>
      <c r="R341" s="2">
        <v>0</v>
      </c>
      <c r="S341" s="2"/>
      <c r="T341" s="2">
        <v>0</v>
      </c>
      <c r="U341" s="2">
        <v>0</v>
      </c>
      <c r="V341" s="2">
        <v>0</v>
      </c>
      <c r="W341" s="7">
        <v>0</v>
      </c>
      <c r="X341" s="7">
        <v>0</v>
      </c>
      <c r="Y341" s="7">
        <v>0</v>
      </c>
      <c r="AB341" s="7"/>
      <c r="AC341" s="7"/>
      <c r="AD341" s="7"/>
      <c r="AE341" s="7"/>
      <c r="AF341" s="7"/>
      <c r="AG341" s="7"/>
      <c r="AH341" s="7"/>
    </row>
    <row r="342" spans="1:34" x14ac:dyDescent="0.2">
      <c r="A342" s="5">
        <v>2021</v>
      </c>
      <c r="B342" s="2" t="s">
        <v>725</v>
      </c>
      <c r="C342" s="2" t="s">
        <v>727</v>
      </c>
      <c r="D342" s="2" t="s">
        <v>681</v>
      </c>
      <c r="E342" s="2">
        <v>0</v>
      </c>
      <c r="F342" s="2">
        <v>0</v>
      </c>
      <c r="G342" s="2">
        <v>0</v>
      </c>
      <c r="H342" s="2">
        <v>0</v>
      </c>
      <c r="I342" s="2">
        <v>0</v>
      </c>
      <c r="J342" s="2">
        <v>0</v>
      </c>
      <c r="K342" s="2">
        <v>0</v>
      </c>
      <c r="L342" s="2">
        <v>0</v>
      </c>
      <c r="M342" s="2">
        <v>0</v>
      </c>
      <c r="N342" s="2">
        <v>0</v>
      </c>
      <c r="O342" s="2">
        <v>0</v>
      </c>
      <c r="P342" s="2">
        <v>0</v>
      </c>
      <c r="Q342" s="2">
        <v>0</v>
      </c>
      <c r="R342" s="2">
        <v>0</v>
      </c>
      <c r="S342" s="2"/>
      <c r="T342" s="2">
        <v>0</v>
      </c>
      <c r="U342" s="2">
        <v>0</v>
      </c>
      <c r="V342" s="2">
        <v>0</v>
      </c>
      <c r="W342" s="7">
        <v>0</v>
      </c>
      <c r="X342" s="7">
        <v>0</v>
      </c>
      <c r="Y342" s="7">
        <v>0</v>
      </c>
      <c r="AB342" s="7"/>
      <c r="AC342" s="7"/>
      <c r="AD342" s="7"/>
      <c r="AE342" s="7"/>
      <c r="AF342" s="7"/>
      <c r="AG342" s="7"/>
      <c r="AH342" s="7"/>
    </row>
    <row r="343" spans="1:34" x14ac:dyDescent="0.2">
      <c r="A343" s="5">
        <v>2021</v>
      </c>
      <c r="B343" s="2" t="s">
        <v>726</v>
      </c>
      <c r="C343" s="2" t="s">
        <v>728</v>
      </c>
      <c r="D343" s="2" t="s">
        <v>681</v>
      </c>
      <c r="E343" s="2">
        <v>0</v>
      </c>
      <c r="F343" s="2">
        <v>0</v>
      </c>
      <c r="G343" s="2">
        <v>0</v>
      </c>
      <c r="H343" s="2">
        <v>0</v>
      </c>
      <c r="I343" s="2">
        <v>0</v>
      </c>
      <c r="J343" s="2">
        <v>0</v>
      </c>
      <c r="K343" s="2">
        <v>0</v>
      </c>
      <c r="L343" s="2">
        <v>0</v>
      </c>
      <c r="M343" s="2">
        <v>0</v>
      </c>
      <c r="N343" s="2">
        <v>0</v>
      </c>
      <c r="O343" s="2">
        <v>0</v>
      </c>
      <c r="P343" s="2">
        <v>0</v>
      </c>
      <c r="Q343" s="2">
        <v>0</v>
      </c>
      <c r="R343" s="2">
        <v>0</v>
      </c>
      <c r="S343" s="2"/>
      <c r="T343" s="2">
        <v>0</v>
      </c>
      <c r="U343" s="2">
        <v>0</v>
      </c>
      <c r="V343" s="2">
        <v>0</v>
      </c>
      <c r="W343" s="7">
        <v>0</v>
      </c>
      <c r="X343" s="7">
        <v>0</v>
      </c>
      <c r="Y343" s="7">
        <v>0</v>
      </c>
      <c r="AB343" s="7"/>
      <c r="AC343" s="7"/>
      <c r="AD343" s="7"/>
      <c r="AE343" s="7"/>
      <c r="AF343" s="7"/>
      <c r="AG343" s="7"/>
      <c r="AH343" s="7"/>
    </row>
    <row r="344" spans="1:34" x14ac:dyDescent="0.2">
      <c r="A344" s="5">
        <v>2021</v>
      </c>
      <c r="B344" s="2" t="s">
        <v>726</v>
      </c>
      <c r="C344" s="2" t="s">
        <v>729</v>
      </c>
      <c r="D344" s="2" t="s">
        <v>681</v>
      </c>
      <c r="E344" s="2">
        <v>0</v>
      </c>
      <c r="F344" s="2">
        <v>924600</v>
      </c>
      <c r="G344" s="2">
        <v>0</v>
      </c>
      <c r="H344" s="2">
        <v>0</v>
      </c>
      <c r="I344" s="2">
        <v>0</v>
      </c>
      <c r="J344" s="2">
        <v>0</v>
      </c>
      <c r="K344" s="2">
        <v>0</v>
      </c>
      <c r="L344" s="2">
        <v>0</v>
      </c>
      <c r="M344" s="2">
        <v>0</v>
      </c>
      <c r="N344" s="2">
        <v>0</v>
      </c>
      <c r="O344" s="2">
        <v>0</v>
      </c>
      <c r="P344" s="2">
        <v>0</v>
      </c>
      <c r="Q344" s="2">
        <v>0</v>
      </c>
      <c r="R344" s="2">
        <v>0</v>
      </c>
      <c r="S344" s="2"/>
      <c r="T344" s="2">
        <v>0</v>
      </c>
      <c r="U344" s="2">
        <v>0</v>
      </c>
      <c r="V344" s="2">
        <v>0</v>
      </c>
      <c r="W344" s="7">
        <v>0</v>
      </c>
      <c r="X344" s="7">
        <v>0</v>
      </c>
      <c r="Y344" s="7">
        <v>0</v>
      </c>
      <c r="AB344" s="7"/>
      <c r="AC344" s="7"/>
      <c r="AD344" s="7"/>
      <c r="AE344" s="7"/>
      <c r="AF344" s="7"/>
      <c r="AG344" s="7"/>
      <c r="AH344" s="7"/>
    </row>
    <row r="345" spans="1:34" x14ac:dyDescent="0.2">
      <c r="A345" s="5">
        <v>2021</v>
      </c>
      <c r="B345" s="2" t="s">
        <v>725</v>
      </c>
      <c r="C345" s="2" t="s">
        <v>730</v>
      </c>
      <c r="D345" s="2" t="s">
        <v>681</v>
      </c>
      <c r="E345" s="2">
        <v>0</v>
      </c>
      <c r="F345" s="2">
        <v>0</v>
      </c>
      <c r="G345" s="2">
        <v>0</v>
      </c>
      <c r="H345" s="2">
        <v>0</v>
      </c>
      <c r="I345" s="2">
        <v>0</v>
      </c>
      <c r="J345" s="2">
        <v>0</v>
      </c>
      <c r="K345" s="2">
        <v>0</v>
      </c>
      <c r="L345" s="2">
        <v>0</v>
      </c>
      <c r="M345" s="2">
        <v>0</v>
      </c>
      <c r="N345" s="2">
        <v>0</v>
      </c>
      <c r="O345" s="2">
        <v>0</v>
      </c>
      <c r="P345" s="2">
        <v>0</v>
      </c>
      <c r="Q345" s="2">
        <v>0</v>
      </c>
      <c r="R345" s="2">
        <v>0</v>
      </c>
      <c r="S345" s="2"/>
      <c r="T345" s="2">
        <v>0</v>
      </c>
      <c r="U345" s="2">
        <v>0</v>
      </c>
      <c r="V345" s="2">
        <v>0</v>
      </c>
      <c r="W345" s="7">
        <v>0</v>
      </c>
      <c r="X345" s="7">
        <v>0</v>
      </c>
      <c r="Y345" s="7">
        <v>0</v>
      </c>
      <c r="AB345" s="7"/>
      <c r="AC345" s="7"/>
      <c r="AD345" s="7"/>
      <c r="AE345" s="7"/>
      <c r="AF345" s="7"/>
      <c r="AG345" s="7"/>
      <c r="AH345" s="7"/>
    </row>
    <row r="346" spans="1:34" x14ac:dyDescent="0.2">
      <c r="A346" s="5">
        <v>2021</v>
      </c>
      <c r="B346" s="2" t="s">
        <v>725</v>
      </c>
      <c r="C346" s="2" t="s">
        <v>731</v>
      </c>
      <c r="D346" s="2" t="s">
        <v>681</v>
      </c>
      <c r="E346" s="2">
        <v>0</v>
      </c>
      <c r="F346" s="2">
        <v>0</v>
      </c>
      <c r="G346" s="2">
        <v>0</v>
      </c>
      <c r="H346" s="2">
        <v>0</v>
      </c>
      <c r="I346" s="2">
        <v>0</v>
      </c>
      <c r="J346" s="2">
        <v>0</v>
      </c>
      <c r="K346" s="2">
        <v>0</v>
      </c>
      <c r="L346" s="2">
        <v>0</v>
      </c>
      <c r="M346" s="2">
        <v>0</v>
      </c>
      <c r="N346" s="2">
        <v>0</v>
      </c>
      <c r="O346" s="2">
        <v>0</v>
      </c>
      <c r="P346" s="2">
        <v>0</v>
      </c>
      <c r="Q346" s="2">
        <v>0</v>
      </c>
      <c r="R346" s="2">
        <v>0</v>
      </c>
      <c r="S346" s="2"/>
      <c r="T346" s="2">
        <v>0</v>
      </c>
      <c r="U346" s="2">
        <v>0</v>
      </c>
      <c r="V346" s="2">
        <v>0</v>
      </c>
      <c r="W346" s="7">
        <v>0</v>
      </c>
      <c r="X346" s="7">
        <v>0</v>
      </c>
      <c r="Y346" s="7">
        <v>0</v>
      </c>
      <c r="AB346" s="7"/>
      <c r="AC346" s="7"/>
      <c r="AD346" s="7"/>
      <c r="AE346" s="7"/>
      <c r="AF346" s="7"/>
      <c r="AG346" s="7"/>
      <c r="AH346" s="7"/>
    </row>
    <row r="347" spans="1:34" x14ac:dyDescent="0.2">
      <c r="A347" s="5">
        <v>2021</v>
      </c>
      <c r="B347" s="2" t="s">
        <v>725</v>
      </c>
      <c r="C347" s="2" t="s">
        <v>732</v>
      </c>
      <c r="D347" s="2" t="s">
        <v>681</v>
      </c>
      <c r="E347" s="2">
        <v>0</v>
      </c>
      <c r="F347" s="2">
        <v>0</v>
      </c>
      <c r="G347" s="2">
        <v>0</v>
      </c>
      <c r="H347" s="2">
        <v>0</v>
      </c>
      <c r="I347" s="2">
        <v>0</v>
      </c>
      <c r="J347" s="2">
        <v>0</v>
      </c>
      <c r="K347" s="2">
        <v>0</v>
      </c>
      <c r="L347" s="2">
        <v>0</v>
      </c>
      <c r="M347" s="2">
        <v>0</v>
      </c>
      <c r="N347" s="2">
        <v>0</v>
      </c>
      <c r="O347" s="2">
        <v>0</v>
      </c>
      <c r="P347" s="2">
        <v>0</v>
      </c>
      <c r="Q347" s="2">
        <v>0</v>
      </c>
      <c r="R347" s="2">
        <v>0</v>
      </c>
      <c r="S347" s="2"/>
      <c r="T347" s="2">
        <v>0</v>
      </c>
      <c r="U347" s="2">
        <v>0</v>
      </c>
      <c r="V347" s="2">
        <v>0</v>
      </c>
      <c r="W347" s="7">
        <v>0</v>
      </c>
      <c r="X347" s="7">
        <v>0</v>
      </c>
      <c r="Y347" s="7">
        <v>0</v>
      </c>
      <c r="AB347" s="7"/>
      <c r="AC347" s="7"/>
      <c r="AD347" s="7"/>
      <c r="AE347" s="7"/>
      <c r="AF347" s="7"/>
      <c r="AG347" s="7"/>
      <c r="AH347" s="7"/>
    </row>
    <row r="348" spans="1:34" x14ac:dyDescent="0.2">
      <c r="A348" s="5">
        <v>2021</v>
      </c>
      <c r="B348" s="2" t="s">
        <v>726</v>
      </c>
      <c r="C348" s="2" t="s">
        <v>131</v>
      </c>
      <c r="D348" s="2" t="s">
        <v>681</v>
      </c>
      <c r="E348" s="2">
        <v>0</v>
      </c>
      <c r="F348" s="2">
        <v>0</v>
      </c>
      <c r="G348" s="2">
        <v>0</v>
      </c>
      <c r="H348" s="2">
        <v>0</v>
      </c>
      <c r="I348" s="2">
        <v>0</v>
      </c>
      <c r="J348" s="2">
        <v>0</v>
      </c>
      <c r="K348" s="2">
        <v>0</v>
      </c>
      <c r="L348" s="2">
        <v>0</v>
      </c>
      <c r="M348" s="2">
        <v>0</v>
      </c>
      <c r="N348" s="2">
        <v>0</v>
      </c>
      <c r="O348" s="2">
        <v>0</v>
      </c>
      <c r="P348" s="2">
        <v>0</v>
      </c>
      <c r="Q348" s="2">
        <v>0</v>
      </c>
      <c r="R348" s="2">
        <v>0</v>
      </c>
      <c r="S348" s="2"/>
      <c r="T348" s="2">
        <v>0</v>
      </c>
      <c r="U348" s="2">
        <v>0</v>
      </c>
      <c r="V348" s="2">
        <v>0</v>
      </c>
      <c r="W348" s="7">
        <v>0</v>
      </c>
      <c r="X348" s="7">
        <v>0</v>
      </c>
      <c r="Y348" s="7">
        <v>0</v>
      </c>
      <c r="AB348" s="7"/>
      <c r="AC348" s="7"/>
      <c r="AD348" s="7"/>
      <c r="AE348" s="7"/>
      <c r="AF348" s="7"/>
      <c r="AG348" s="7"/>
      <c r="AH348" s="7"/>
    </row>
    <row r="349" spans="1:34" x14ac:dyDescent="0.2">
      <c r="A349" s="5">
        <v>2021</v>
      </c>
      <c r="B349" s="2" t="s">
        <v>725</v>
      </c>
      <c r="C349" s="2" t="s">
        <v>132</v>
      </c>
      <c r="D349" s="2" t="s">
        <v>681</v>
      </c>
      <c r="E349" s="2">
        <v>0</v>
      </c>
      <c r="F349" s="2">
        <v>0</v>
      </c>
      <c r="G349" s="2">
        <v>0</v>
      </c>
      <c r="H349" s="2">
        <v>0</v>
      </c>
      <c r="I349" s="2">
        <v>0</v>
      </c>
      <c r="J349" s="2">
        <v>0</v>
      </c>
      <c r="K349" s="2">
        <v>0</v>
      </c>
      <c r="L349" s="2">
        <v>0</v>
      </c>
      <c r="M349" s="2">
        <v>0</v>
      </c>
      <c r="N349" s="2">
        <v>0</v>
      </c>
      <c r="O349" s="2">
        <v>0</v>
      </c>
      <c r="P349" s="2">
        <v>0</v>
      </c>
      <c r="Q349" s="2">
        <v>0</v>
      </c>
      <c r="R349" s="2">
        <v>0</v>
      </c>
      <c r="S349" s="2"/>
      <c r="T349" s="2">
        <v>0</v>
      </c>
      <c r="U349" s="2">
        <v>0</v>
      </c>
      <c r="V349" s="2">
        <v>0</v>
      </c>
      <c r="W349" s="7">
        <v>0</v>
      </c>
      <c r="X349" s="7">
        <v>0</v>
      </c>
      <c r="Y349" s="7">
        <v>0</v>
      </c>
      <c r="AB349" s="7"/>
      <c r="AC349" s="7"/>
      <c r="AD349" s="7"/>
      <c r="AE349" s="7"/>
      <c r="AF349" s="7"/>
      <c r="AG349" s="7"/>
      <c r="AH349" s="7"/>
    </row>
    <row r="350" spans="1:34" x14ac:dyDescent="0.2">
      <c r="A350" s="5">
        <v>2021</v>
      </c>
      <c r="B350" s="2" t="s">
        <v>725</v>
      </c>
      <c r="C350" s="2" t="s">
        <v>133</v>
      </c>
      <c r="D350" s="2" t="s">
        <v>681</v>
      </c>
      <c r="E350" s="2">
        <v>0</v>
      </c>
      <c r="F350" s="2">
        <v>0</v>
      </c>
      <c r="G350" s="2">
        <v>0</v>
      </c>
      <c r="H350" s="2">
        <v>0</v>
      </c>
      <c r="I350" s="2">
        <v>0</v>
      </c>
      <c r="J350" s="2">
        <v>0</v>
      </c>
      <c r="K350" s="2">
        <v>0</v>
      </c>
      <c r="L350" s="2">
        <v>0</v>
      </c>
      <c r="M350" s="2">
        <v>0</v>
      </c>
      <c r="N350" s="2">
        <v>0</v>
      </c>
      <c r="O350" s="2">
        <v>0</v>
      </c>
      <c r="P350" s="2">
        <v>0</v>
      </c>
      <c r="Q350" s="2">
        <v>0</v>
      </c>
      <c r="R350" s="2">
        <v>0</v>
      </c>
      <c r="S350" s="2"/>
      <c r="T350" s="2">
        <v>0</v>
      </c>
      <c r="U350" s="2">
        <v>0</v>
      </c>
      <c r="V350" s="2">
        <v>0</v>
      </c>
      <c r="W350" s="7">
        <v>0</v>
      </c>
      <c r="X350" s="7">
        <v>0</v>
      </c>
      <c r="Y350" s="7">
        <v>0</v>
      </c>
      <c r="AB350" s="7"/>
      <c r="AC350" s="7"/>
      <c r="AD350" s="7"/>
      <c r="AE350" s="7"/>
      <c r="AF350" s="7"/>
      <c r="AG350" s="7"/>
      <c r="AH350" s="7"/>
    </row>
    <row r="351" spans="1:34" x14ac:dyDescent="0.2">
      <c r="A351" s="5">
        <v>2021</v>
      </c>
      <c r="B351" s="2" t="s">
        <v>726</v>
      </c>
      <c r="C351" s="2" t="s">
        <v>134</v>
      </c>
      <c r="D351" s="2" t="s">
        <v>681</v>
      </c>
      <c r="E351" s="2">
        <v>0</v>
      </c>
      <c r="F351" s="2">
        <v>0</v>
      </c>
      <c r="G351" s="2">
        <v>0</v>
      </c>
      <c r="H351" s="2">
        <v>0</v>
      </c>
      <c r="I351" s="2">
        <v>0</v>
      </c>
      <c r="J351" s="2">
        <v>0</v>
      </c>
      <c r="K351" s="2">
        <v>0</v>
      </c>
      <c r="L351" s="2">
        <v>0</v>
      </c>
      <c r="M351" s="2">
        <v>0</v>
      </c>
      <c r="N351" s="2">
        <v>0</v>
      </c>
      <c r="O351" s="2">
        <v>0</v>
      </c>
      <c r="P351" s="2">
        <v>0</v>
      </c>
      <c r="Q351" s="2">
        <v>0</v>
      </c>
      <c r="R351" s="2">
        <v>0</v>
      </c>
      <c r="S351" s="2"/>
      <c r="T351" s="2">
        <v>0</v>
      </c>
      <c r="U351" s="2">
        <v>0</v>
      </c>
      <c r="V351" s="2">
        <v>0</v>
      </c>
      <c r="W351" s="7">
        <v>0</v>
      </c>
      <c r="X351" s="7">
        <v>0</v>
      </c>
      <c r="Y351" s="7">
        <v>0</v>
      </c>
      <c r="AB351" s="7"/>
      <c r="AC351" s="7"/>
      <c r="AD351" s="7"/>
      <c r="AE351" s="7"/>
      <c r="AF351" s="7"/>
      <c r="AG351" s="7"/>
      <c r="AH351" s="7"/>
    </row>
    <row r="352" spans="1:34" x14ac:dyDescent="0.2">
      <c r="A352" s="5">
        <v>2021</v>
      </c>
      <c r="B352" s="2" t="s">
        <v>726</v>
      </c>
      <c r="C352" s="2" t="s">
        <v>733</v>
      </c>
      <c r="D352" s="2" t="s">
        <v>681</v>
      </c>
      <c r="E352" s="2">
        <v>0</v>
      </c>
      <c r="F352" s="2">
        <v>1300000</v>
      </c>
      <c r="G352" s="2">
        <v>0</v>
      </c>
      <c r="H352" s="2">
        <v>0</v>
      </c>
      <c r="I352" s="2">
        <v>0</v>
      </c>
      <c r="J352" s="2">
        <v>0</v>
      </c>
      <c r="K352" s="2">
        <v>0</v>
      </c>
      <c r="L352" s="2">
        <v>0</v>
      </c>
      <c r="M352" s="2">
        <v>0</v>
      </c>
      <c r="N352" s="2">
        <v>0</v>
      </c>
      <c r="O352" s="2">
        <v>0</v>
      </c>
      <c r="P352" s="2">
        <v>0</v>
      </c>
      <c r="Q352" s="2">
        <v>0</v>
      </c>
      <c r="R352" s="2">
        <v>0</v>
      </c>
      <c r="S352" s="2"/>
      <c r="T352" s="2">
        <v>0</v>
      </c>
      <c r="U352" s="2">
        <v>0</v>
      </c>
      <c r="V352" s="2">
        <v>0</v>
      </c>
      <c r="W352" s="7">
        <v>0</v>
      </c>
      <c r="X352" s="7">
        <v>0</v>
      </c>
      <c r="Y352" s="7">
        <v>0</v>
      </c>
      <c r="AB352" s="7"/>
      <c r="AC352" s="7"/>
      <c r="AD352" s="7"/>
      <c r="AE352" s="7"/>
      <c r="AF352" s="7"/>
      <c r="AG352" s="7"/>
      <c r="AH352" s="7"/>
    </row>
    <row r="353" spans="1:34" x14ac:dyDescent="0.2">
      <c r="A353" s="5">
        <v>2021</v>
      </c>
      <c r="B353" s="2" t="s">
        <v>725</v>
      </c>
      <c r="C353" s="2" t="s">
        <v>734</v>
      </c>
      <c r="D353" s="2" t="s">
        <v>681</v>
      </c>
      <c r="E353" s="2">
        <v>0</v>
      </c>
      <c r="F353" s="2">
        <v>1300000</v>
      </c>
      <c r="G353" s="2">
        <v>0</v>
      </c>
      <c r="H353" s="2">
        <v>0</v>
      </c>
      <c r="I353" s="2">
        <v>0</v>
      </c>
      <c r="J353" s="2">
        <v>0</v>
      </c>
      <c r="K353" s="2">
        <v>0</v>
      </c>
      <c r="L353" s="2">
        <v>0</v>
      </c>
      <c r="M353" s="2">
        <v>0</v>
      </c>
      <c r="N353" s="2">
        <v>0</v>
      </c>
      <c r="O353" s="2">
        <v>0</v>
      </c>
      <c r="P353" s="2">
        <v>0</v>
      </c>
      <c r="Q353" s="2">
        <v>0</v>
      </c>
      <c r="R353" s="2">
        <v>0</v>
      </c>
      <c r="S353" s="2"/>
      <c r="T353" s="2">
        <v>0</v>
      </c>
      <c r="U353" s="2">
        <v>0</v>
      </c>
      <c r="V353" s="2">
        <v>0</v>
      </c>
      <c r="W353" s="7">
        <v>0</v>
      </c>
      <c r="X353" s="7">
        <v>0</v>
      </c>
      <c r="Y353" s="7">
        <v>0</v>
      </c>
      <c r="AB353" s="7"/>
      <c r="AC353" s="7"/>
      <c r="AD353" s="7"/>
      <c r="AE353" s="7"/>
      <c r="AF353" s="7"/>
      <c r="AG353" s="7"/>
      <c r="AH353" s="7"/>
    </row>
    <row r="354" spans="1:34" x14ac:dyDescent="0.2">
      <c r="A354" s="5">
        <v>2021</v>
      </c>
      <c r="B354" s="2" t="s">
        <v>725</v>
      </c>
      <c r="C354" s="2" t="s">
        <v>735</v>
      </c>
      <c r="D354" s="2" t="s">
        <v>681</v>
      </c>
      <c r="E354" s="2">
        <v>0</v>
      </c>
      <c r="F354" s="2">
        <v>0</v>
      </c>
      <c r="G354" s="2">
        <v>0</v>
      </c>
      <c r="H354" s="2">
        <v>0</v>
      </c>
      <c r="I354" s="2">
        <v>0</v>
      </c>
      <c r="J354" s="2">
        <v>0</v>
      </c>
      <c r="K354" s="2">
        <v>0</v>
      </c>
      <c r="L354" s="2">
        <v>0</v>
      </c>
      <c r="M354" s="2">
        <v>0</v>
      </c>
      <c r="N354" s="2">
        <v>0</v>
      </c>
      <c r="O354" s="2">
        <v>0</v>
      </c>
      <c r="P354" s="2">
        <v>0</v>
      </c>
      <c r="Q354" s="2">
        <v>0</v>
      </c>
      <c r="R354" s="2">
        <v>0</v>
      </c>
      <c r="S354" s="2"/>
      <c r="T354" s="2">
        <v>0</v>
      </c>
      <c r="U354" s="2">
        <v>0</v>
      </c>
      <c r="V354" s="2">
        <v>0</v>
      </c>
      <c r="W354" s="7">
        <v>0</v>
      </c>
      <c r="X354" s="7">
        <v>0</v>
      </c>
      <c r="Y354" s="7">
        <v>0</v>
      </c>
      <c r="AB354" s="7"/>
      <c r="AC354" s="7"/>
      <c r="AD354" s="7"/>
      <c r="AE354" s="7"/>
      <c r="AF354" s="7"/>
      <c r="AG354" s="7"/>
      <c r="AH354" s="7"/>
    </row>
    <row r="355" spans="1:34" x14ac:dyDescent="0.2">
      <c r="A355" s="5">
        <v>2021</v>
      </c>
      <c r="B355" s="2" t="s">
        <v>725</v>
      </c>
      <c r="C355" s="2" t="s">
        <v>736</v>
      </c>
      <c r="D355" s="2" t="s">
        <v>681</v>
      </c>
      <c r="E355" s="2">
        <v>0</v>
      </c>
      <c r="F355" s="2">
        <v>0</v>
      </c>
      <c r="G355" s="2">
        <v>0</v>
      </c>
      <c r="H355" s="2">
        <v>0</v>
      </c>
      <c r="I355" s="2">
        <v>0</v>
      </c>
      <c r="J355" s="2">
        <v>0</v>
      </c>
      <c r="K355" s="2">
        <v>0</v>
      </c>
      <c r="L355" s="2">
        <v>0</v>
      </c>
      <c r="M355" s="2">
        <v>0</v>
      </c>
      <c r="N355" s="2">
        <v>0</v>
      </c>
      <c r="O355" s="2">
        <v>0</v>
      </c>
      <c r="P355" s="2">
        <v>0</v>
      </c>
      <c r="Q355" s="2">
        <v>0</v>
      </c>
      <c r="R355" s="2">
        <v>0</v>
      </c>
      <c r="S355" s="2"/>
      <c r="T355" s="2">
        <v>0</v>
      </c>
      <c r="U355" s="2">
        <v>0</v>
      </c>
      <c r="V355" s="2">
        <v>0</v>
      </c>
      <c r="W355" s="7">
        <v>0</v>
      </c>
      <c r="X355" s="7">
        <v>0</v>
      </c>
      <c r="Y355" s="7">
        <v>0</v>
      </c>
      <c r="AB355" s="7"/>
      <c r="AC355" s="7"/>
      <c r="AD355" s="7"/>
      <c r="AE355" s="7"/>
      <c r="AF355" s="7"/>
      <c r="AG355" s="7"/>
      <c r="AH355" s="7"/>
    </row>
    <row r="356" spans="1:34" x14ac:dyDescent="0.2">
      <c r="A356" s="5">
        <v>2021</v>
      </c>
      <c r="B356" s="2" t="s">
        <v>725</v>
      </c>
      <c r="C356" s="2" t="s">
        <v>737</v>
      </c>
      <c r="D356" s="2" t="s">
        <v>681</v>
      </c>
      <c r="E356" s="2">
        <v>0</v>
      </c>
      <c r="F356" s="2">
        <v>0</v>
      </c>
      <c r="G356" s="2">
        <v>0</v>
      </c>
      <c r="H356" s="2">
        <v>0</v>
      </c>
      <c r="I356" s="2">
        <v>0</v>
      </c>
      <c r="J356" s="2">
        <v>0</v>
      </c>
      <c r="K356" s="2">
        <v>0</v>
      </c>
      <c r="L356" s="2">
        <v>0</v>
      </c>
      <c r="M356" s="2">
        <v>0</v>
      </c>
      <c r="N356" s="2">
        <v>0</v>
      </c>
      <c r="O356" s="2">
        <v>0</v>
      </c>
      <c r="P356" s="2">
        <v>0</v>
      </c>
      <c r="Q356" s="2">
        <v>0</v>
      </c>
      <c r="R356" s="2">
        <v>0</v>
      </c>
      <c r="S356" s="2"/>
      <c r="T356" s="2">
        <v>0</v>
      </c>
      <c r="U356" s="2">
        <v>0</v>
      </c>
      <c r="V356" s="2">
        <v>0</v>
      </c>
      <c r="W356" s="7">
        <v>0</v>
      </c>
      <c r="X356" s="7">
        <v>0</v>
      </c>
      <c r="Y356" s="7">
        <v>0</v>
      </c>
      <c r="AB356" s="7"/>
      <c r="AC356" s="7"/>
      <c r="AD356" s="7"/>
      <c r="AE356" s="7"/>
      <c r="AF356" s="7"/>
      <c r="AG356" s="7"/>
      <c r="AH356" s="7"/>
    </row>
    <row r="357" spans="1:34" x14ac:dyDescent="0.2">
      <c r="A357" s="5">
        <v>2021</v>
      </c>
      <c r="B357" s="2" t="s">
        <v>725</v>
      </c>
      <c r="C357" s="2" t="s">
        <v>738</v>
      </c>
      <c r="D357" s="2" t="s">
        <v>681</v>
      </c>
      <c r="E357" s="2">
        <v>0</v>
      </c>
      <c r="F357" s="2">
        <v>0</v>
      </c>
      <c r="G357" s="2">
        <v>0</v>
      </c>
      <c r="H357" s="2">
        <v>0</v>
      </c>
      <c r="I357" s="2">
        <v>0</v>
      </c>
      <c r="J357" s="2">
        <v>0</v>
      </c>
      <c r="K357" s="2">
        <v>0</v>
      </c>
      <c r="L357" s="2">
        <v>0</v>
      </c>
      <c r="M357" s="2">
        <v>0</v>
      </c>
      <c r="N357" s="2">
        <v>0</v>
      </c>
      <c r="O357" s="2">
        <v>0</v>
      </c>
      <c r="P357" s="2">
        <v>0</v>
      </c>
      <c r="Q357" s="2">
        <v>0</v>
      </c>
      <c r="R357" s="2">
        <v>0</v>
      </c>
      <c r="S357" s="2"/>
      <c r="T357" s="2">
        <v>0</v>
      </c>
      <c r="U357" s="2">
        <v>0</v>
      </c>
      <c r="V357" s="2">
        <v>0</v>
      </c>
      <c r="W357" s="7">
        <v>0</v>
      </c>
      <c r="X357" s="7">
        <v>0</v>
      </c>
      <c r="Y357" s="7">
        <v>0</v>
      </c>
      <c r="AB357" s="7"/>
      <c r="AC357" s="7"/>
      <c r="AD357" s="7"/>
      <c r="AE357" s="7"/>
      <c r="AF357" s="7"/>
      <c r="AG357" s="7"/>
      <c r="AH357" s="7"/>
    </row>
    <row r="358" spans="1:34" x14ac:dyDescent="0.2">
      <c r="A358" s="5">
        <v>2021</v>
      </c>
      <c r="B358" s="2" t="s">
        <v>726</v>
      </c>
      <c r="C358" s="2" t="s">
        <v>739</v>
      </c>
      <c r="D358" s="2" t="s">
        <v>681</v>
      </c>
      <c r="E358" s="2">
        <v>0</v>
      </c>
      <c r="F358" s="2">
        <v>0</v>
      </c>
      <c r="G358" s="2">
        <v>0</v>
      </c>
      <c r="H358" s="2">
        <v>0</v>
      </c>
      <c r="I358" s="2">
        <v>0</v>
      </c>
      <c r="J358" s="2">
        <v>0</v>
      </c>
      <c r="K358" s="2">
        <v>0</v>
      </c>
      <c r="L358" s="2">
        <v>0</v>
      </c>
      <c r="M358" s="2">
        <v>0</v>
      </c>
      <c r="N358" s="2">
        <v>0</v>
      </c>
      <c r="O358" s="2">
        <v>0</v>
      </c>
      <c r="P358" s="2">
        <v>0</v>
      </c>
      <c r="Q358" s="2">
        <v>0</v>
      </c>
      <c r="R358" s="2">
        <v>0</v>
      </c>
      <c r="S358" s="2"/>
      <c r="T358" s="2">
        <v>0</v>
      </c>
      <c r="U358" s="2">
        <v>0</v>
      </c>
      <c r="V358" s="2">
        <v>0</v>
      </c>
      <c r="W358" s="7">
        <v>0</v>
      </c>
      <c r="X358" s="7">
        <v>0</v>
      </c>
      <c r="Y358" s="7">
        <v>0</v>
      </c>
      <c r="AB358" s="7"/>
      <c r="AC358" s="7"/>
      <c r="AD358" s="7"/>
      <c r="AE358" s="7"/>
      <c r="AF358" s="7"/>
      <c r="AG358" s="7"/>
      <c r="AH358" s="7"/>
    </row>
    <row r="359" spans="1:34" x14ac:dyDescent="0.2">
      <c r="A359" s="5">
        <v>2020</v>
      </c>
      <c r="B359" s="2" t="s">
        <v>725</v>
      </c>
      <c r="C359" s="2" t="s">
        <v>727</v>
      </c>
      <c r="D359" s="2" t="s">
        <v>692</v>
      </c>
      <c r="P359" s="2">
        <v>0</v>
      </c>
      <c r="Q359" s="2">
        <v>0</v>
      </c>
      <c r="R359" s="2">
        <v>0</v>
      </c>
      <c r="S359" s="2"/>
      <c r="T359" s="2">
        <v>0</v>
      </c>
      <c r="U359" s="2">
        <v>0</v>
      </c>
      <c r="V359" s="2">
        <v>0</v>
      </c>
      <c r="W359" s="7">
        <v>0</v>
      </c>
      <c r="X359" s="7">
        <v>0</v>
      </c>
      <c r="Y359" s="7">
        <v>0</v>
      </c>
      <c r="AB359" s="7"/>
      <c r="AC359" s="7"/>
      <c r="AD359" s="7"/>
      <c r="AE359" s="7"/>
      <c r="AF359" s="7"/>
      <c r="AG359" s="7"/>
      <c r="AH359" s="7"/>
    </row>
    <row r="360" spans="1:34" x14ac:dyDescent="0.2">
      <c r="A360" s="5">
        <v>2020</v>
      </c>
      <c r="B360" s="2" t="s">
        <v>726</v>
      </c>
      <c r="C360" s="2" t="s">
        <v>728</v>
      </c>
      <c r="D360" s="2" t="s">
        <v>692</v>
      </c>
      <c r="P360" s="2">
        <v>0</v>
      </c>
      <c r="Q360" s="2">
        <v>0</v>
      </c>
      <c r="R360" s="2">
        <v>0</v>
      </c>
      <c r="S360" s="2"/>
      <c r="T360" s="2">
        <v>0</v>
      </c>
      <c r="U360" s="2">
        <v>0</v>
      </c>
      <c r="V360" s="2">
        <v>0</v>
      </c>
      <c r="W360" s="7">
        <v>0</v>
      </c>
      <c r="X360" s="7">
        <v>0</v>
      </c>
      <c r="Y360" s="7">
        <v>0</v>
      </c>
      <c r="AB360" s="7"/>
      <c r="AC360" s="7"/>
      <c r="AD360" s="7"/>
      <c r="AE360" s="7"/>
      <c r="AF360" s="7"/>
      <c r="AG360" s="7"/>
      <c r="AH360" s="7"/>
    </row>
    <row r="361" spans="1:34" x14ac:dyDescent="0.2">
      <c r="A361" s="5">
        <v>2020</v>
      </c>
      <c r="B361" s="2" t="s">
        <v>726</v>
      </c>
      <c r="C361" s="2" t="s">
        <v>729</v>
      </c>
      <c r="D361" s="2" t="s">
        <v>692</v>
      </c>
      <c r="P361" s="2">
        <v>0</v>
      </c>
      <c r="Q361" s="2">
        <v>0</v>
      </c>
      <c r="R361" s="2">
        <v>0</v>
      </c>
      <c r="S361" s="2"/>
      <c r="T361" s="2">
        <v>0</v>
      </c>
      <c r="U361" s="2">
        <v>0</v>
      </c>
      <c r="V361" s="2">
        <v>0</v>
      </c>
      <c r="W361" s="7">
        <v>0</v>
      </c>
      <c r="X361" s="7">
        <v>0</v>
      </c>
      <c r="Y361" s="7">
        <v>0</v>
      </c>
      <c r="AB361" s="7"/>
      <c r="AC361" s="7"/>
      <c r="AD361" s="7"/>
      <c r="AE361" s="7"/>
      <c r="AF361" s="7"/>
      <c r="AG361" s="7"/>
      <c r="AH361" s="7"/>
    </row>
    <row r="362" spans="1:34" x14ac:dyDescent="0.2">
      <c r="A362" s="5">
        <v>2020</v>
      </c>
      <c r="B362" s="2" t="s">
        <v>725</v>
      </c>
      <c r="C362" s="2" t="s">
        <v>730</v>
      </c>
      <c r="D362" s="2" t="s">
        <v>692</v>
      </c>
      <c r="P362" s="2">
        <v>0</v>
      </c>
      <c r="Q362" s="2">
        <v>0</v>
      </c>
      <c r="R362" s="2">
        <v>0</v>
      </c>
      <c r="S362" s="2"/>
      <c r="T362" s="2">
        <v>0</v>
      </c>
      <c r="U362" s="2">
        <v>0</v>
      </c>
      <c r="V362" s="2">
        <v>0</v>
      </c>
      <c r="W362" s="7">
        <v>0</v>
      </c>
      <c r="X362" s="7">
        <v>0</v>
      </c>
      <c r="Y362" s="7">
        <v>0</v>
      </c>
      <c r="AB362" s="7"/>
      <c r="AC362" s="7"/>
      <c r="AD362" s="7"/>
      <c r="AE362" s="7"/>
      <c r="AF362" s="7"/>
      <c r="AG362" s="7"/>
      <c r="AH362" s="7"/>
    </row>
    <row r="363" spans="1:34" x14ac:dyDescent="0.2">
      <c r="A363" s="5">
        <v>2020</v>
      </c>
      <c r="B363" s="2" t="s">
        <v>725</v>
      </c>
      <c r="C363" s="2" t="s">
        <v>731</v>
      </c>
      <c r="D363" s="2" t="s">
        <v>692</v>
      </c>
      <c r="P363" s="2">
        <v>0</v>
      </c>
      <c r="Q363" s="2">
        <v>0</v>
      </c>
      <c r="R363" s="2">
        <v>0</v>
      </c>
      <c r="S363" s="2"/>
      <c r="T363" s="2">
        <v>0</v>
      </c>
      <c r="U363" s="2">
        <v>0</v>
      </c>
      <c r="V363" s="2">
        <v>0</v>
      </c>
      <c r="W363" s="7">
        <v>0</v>
      </c>
      <c r="X363" s="7">
        <v>0</v>
      </c>
      <c r="Y363" s="7">
        <v>0</v>
      </c>
      <c r="AB363" s="7"/>
      <c r="AC363" s="7"/>
      <c r="AD363" s="7"/>
      <c r="AE363" s="7"/>
      <c r="AF363" s="7"/>
      <c r="AG363" s="7"/>
      <c r="AH363" s="7"/>
    </row>
    <row r="364" spans="1:34" x14ac:dyDescent="0.2">
      <c r="A364" s="5">
        <v>2020</v>
      </c>
      <c r="B364" s="2" t="s">
        <v>725</v>
      </c>
      <c r="C364" s="2" t="s">
        <v>732</v>
      </c>
      <c r="D364" s="2" t="s">
        <v>692</v>
      </c>
      <c r="P364" s="2">
        <v>0</v>
      </c>
      <c r="Q364" s="2">
        <v>0</v>
      </c>
      <c r="R364" s="2">
        <v>0</v>
      </c>
      <c r="S364" s="2"/>
      <c r="T364" s="2">
        <v>0</v>
      </c>
      <c r="U364" s="2">
        <v>0</v>
      </c>
      <c r="V364" s="2">
        <v>0</v>
      </c>
      <c r="W364" s="7">
        <v>0</v>
      </c>
      <c r="X364" s="7">
        <v>0</v>
      </c>
      <c r="Y364" s="7">
        <v>0</v>
      </c>
      <c r="AB364" s="7"/>
      <c r="AC364" s="7"/>
      <c r="AD364" s="7"/>
      <c r="AE364" s="7"/>
      <c r="AF364" s="7"/>
      <c r="AG364" s="7"/>
      <c r="AH364" s="7"/>
    </row>
    <row r="365" spans="1:34" x14ac:dyDescent="0.2">
      <c r="A365" s="5">
        <v>2020</v>
      </c>
      <c r="B365" s="2" t="s">
        <v>726</v>
      </c>
      <c r="C365" s="2" t="s">
        <v>131</v>
      </c>
      <c r="D365" s="2" t="s">
        <v>692</v>
      </c>
      <c r="P365" s="2">
        <v>0</v>
      </c>
      <c r="Q365" s="2">
        <v>0</v>
      </c>
      <c r="R365" s="2">
        <v>0</v>
      </c>
      <c r="S365" s="2"/>
      <c r="T365" s="2">
        <v>0</v>
      </c>
      <c r="U365" s="2">
        <v>0</v>
      </c>
      <c r="V365" s="2">
        <v>0</v>
      </c>
      <c r="W365" s="7">
        <v>0</v>
      </c>
      <c r="X365" s="7">
        <v>0</v>
      </c>
      <c r="Y365" s="7">
        <v>0</v>
      </c>
      <c r="AB365" s="7"/>
      <c r="AC365" s="7"/>
      <c r="AD365" s="7"/>
      <c r="AE365" s="7"/>
      <c r="AF365" s="7"/>
      <c r="AG365" s="7"/>
      <c r="AH365" s="7"/>
    </row>
    <row r="366" spans="1:34" x14ac:dyDescent="0.2">
      <c r="A366" s="5">
        <v>2020</v>
      </c>
      <c r="B366" s="2" t="s">
        <v>725</v>
      </c>
      <c r="C366" s="2" t="s">
        <v>132</v>
      </c>
      <c r="D366" s="2" t="s">
        <v>692</v>
      </c>
      <c r="P366" s="2">
        <v>0</v>
      </c>
      <c r="Q366" s="2">
        <v>0</v>
      </c>
      <c r="R366" s="2">
        <v>0</v>
      </c>
      <c r="S366" s="2"/>
      <c r="T366" s="2">
        <v>0</v>
      </c>
      <c r="U366" s="2">
        <v>0</v>
      </c>
      <c r="V366" s="2">
        <v>0</v>
      </c>
      <c r="W366" s="7">
        <v>0</v>
      </c>
      <c r="X366" s="7">
        <v>0</v>
      </c>
      <c r="Y366" s="7">
        <v>0</v>
      </c>
      <c r="AB366" s="7"/>
      <c r="AC366" s="7"/>
      <c r="AD366" s="7"/>
      <c r="AE366" s="7"/>
      <c r="AF366" s="7"/>
      <c r="AG366" s="7"/>
      <c r="AH366" s="7"/>
    </row>
    <row r="367" spans="1:34" x14ac:dyDescent="0.2">
      <c r="A367" s="5">
        <v>2020</v>
      </c>
      <c r="B367" s="2" t="s">
        <v>725</v>
      </c>
      <c r="C367" s="2" t="s">
        <v>133</v>
      </c>
      <c r="D367" s="2" t="s">
        <v>692</v>
      </c>
      <c r="P367" s="2">
        <v>0</v>
      </c>
      <c r="Q367" s="2">
        <v>0</v>
      </c>
      <c r="R367" s="2">
        <v>0</v>
      </c>
      <c r="S367" s="2"/>
      <c r="T367" s="2">
        <v>0</v>
      </c>
      <c r="U367" s="2">
        <v>0</v>
      </c>
      <c r="V367" s="2">
        <v>0</v>
      </c>
      <c r="W367" s="7">
        <v>0</v>
      </c>
      <c r="X367" s="7">
        <v>0</v>
      </c>
      <c r="Y367" s="7">
        <v>0</v>
      </c>
      <c r="AB367" s="7"/>
      <c r="AC367" s="7"/>
      <c r="AD367" s="7"/>
      <c r="AE367" s="7"/>
      <c r="AF367" s="7"/>
      <c r="AG367" s="7"/>
      <c r="AH367" s="7"/>
    </row>
    <row r="368" spans="1:34" x14ac:dyDescent="0.2">
      <c r="A368" s="5">
        <v>2020</v>
      </c>
      <c r="B368" s="2" t="s">
        <v>726</v>
      </c>
      <c r="C368" s="2" t="s">
        <v>134</v>
      </c>
      <c r="D368" s="2" t="s">
        <v>692</v>
      </c>
      <c r="P368" s="2">
        <v>0</v>
      </c>
      <c r="Q368" s="2">
        <v>0</v>
      </c>
      <c r="R368" s="2">
        <v>0</v>
      </c>
      <c r="S368" s="2"/>
      <c r="T368" s="2">
        <v>0</v>
      </c>
      <c r="U368" s="2">
        <v>0</v>
      </c>
      <c r="V368" s="2">
        <v>0</v>
      </c>
      <c r="W368" s="7">
        <v>0</v>
      </c>
      <c r="X368" s="7">
        <v>0</v>
      </c>
      <c r="Y368" s="7">
        <v>0</v>
      </c>
      <c r="AB368" s="7"/>
      <c r="AC368" s="7"/>
      <c r="AD368" s="7"/>
      <c r="AE368" s="7"/>
      <c r="AF368" s="7"/>
      <c r="AG368" s="7"/>
      <c r="AH368" s="7"/>
    </row>
    <row r="369" spans="1:34" x14ac:dyDescent="0.2">
      <c r="A369" s="5">
        <v>2020</v>
      </c>
      <c r="B369" s="2" t="s">
        <v>726</v>
      </c>
      <c r="C369" s="2" t="s">
        <v>733</v>
      </c>
      <c r="D369" s="2" t="s">
        <v>692</v>
      </c>
      <c r="P369" s="2">
        <v>0</v>
      </c>
      <c r="Q369" s="2">
        <v>0</v>
      </c>
      <c r="R369" s="2">
        <v>0</v>
      </c>
      <c r="S369" s="2"/>
      <c r="T369" s="2">
        <v>0</v>
      </c>
      <c r="U369" s="2">
        <v>0</v>
      </c>
      <c r="V369" s="2">
        <v>0</v>
      </c>
      <c r="W369" s="7">
        <v>0</v>
      </c>
      <c r="X369" s="7">
        <v>0</v>
      </c>
      <c r="Y369" s="7">
        <v>0</v>
      </c>
      <c r="AB369" s="7"/>
      <c r="AC369" s="7"/>
      <c r="AD369" s="7"/>
      <c r="AE369" s="7"/>
      <c r="AF369" s="7"/>
      <c r="AG369" s="7"/>
      <c r="AH369" s="7"/>
    </row>
    <row r="370" spans="1:34" x14ac:dyDescent="0.2">
      <c r="A370" s="5">
        <v>2020</v>
      </c>
      <c r="B370" s="2" t="s">
        <v>725</v>
      </c>
      <c r="C370" s="2" t="s">
        <v>734</v>
      </c>
      <c r="D370" s="2" t="s">
        <v>692</v>
      </c>
      <c r="P370" s="2">
        <v>0</v>
      </c>
      <c r="Q370" s="2">
        <v>0</v>
      </c>
      <c r="R370" s="2">
        <v>0</v>
      </c>
      <c r="S370" s="2"/>
      <c r="T370" s="2">
        <v>0</v>
      </c>
      <c r="U370" s="2">
        <v>0</v>
      </c>
      <c r="V370" s="2">
        <v>0</v>
      </c>
      <c r="W370" s="7">
        <v>0</v>
      </c>
      <c r="X370" s="7">
        <v>0</v>
      </c>
      <c r="Y370" s="7">
        <v>0</v>
      </c>
      <c r="AB370" s="7"/>
      <c r="AC370" s="7"/>
      <c r="AD370" s="7"/>
      <c r="AE370" s="7"/>
      <c r="AF370" s="7"/>
      <c r="AG370" s="7"/>
      <c r="AH370" s="7"/>
    </row>
    <row r="371" spans="1:34" x14ac:dyDescent="0.2">
      <c r="A371" s="5">
        <v>2020</v>
      </c>
      <c r="B371" s="2" t="s">
        <v>725</v>
      </c>
      <c r="C371" s="2" t="s">
        <v>735</v>
      </c>
      <c r="D371" s="2" t="s">
        <v>692</v>
      </c>
      <c r="P371" s="2">
        <v>0</v>
      </c>
      <c r="Q371" s="2">
        <v>0</v>
      </c>
      <c r="R371" s="2">
        <v>0</v>
      </c>
      <c r="S371" s="2"/>
      <c r="T371" s="2">
        <v>0</v>
      </c>
      <c r="U371" s="2">
        <v>0</v>
      </c>
      <c r="V371" s="2">
        <v>0</v>
      </c>
      <c r="W371" s="7">
        <v>0</v>
      </c>
      <c r="X371" s="7">
        <v>0</v>
      </c>
      <c r="Y371" s="7">
        <v>0</v>
      </c>
      <c r="AB371" s="7"/>
      <c r="AC371" s="7"/>
      <c r="AD371" s="7"/>
      <c r="AE371" s="7"/>
      <c r="AF371" s="7"/>
      <c r="AG371" s="7"/>
      <c r="AH371" s="7"/>
    </row>
    <row r="372" spans="1:34" x14ac:dyDescent="0.2">
      <c r="A372" s="5">
        <v>2020</v>
      </c>
      <c r="B372" s="2" t="s">
        <v>725</v>
      </c>
      <c r="C372" s="2" t="s">
        <v>736</v>
      </c>
      <c r="D372" s="2" t="s">
        <v>692</v>
      </c>
      <c r="P372" s="2">
        <v>0</v>
      </c>
      <c r="Q372" s="2">
        <v>0</v>
      </c>
      <c r="R372" s="2">
        <v>0</v>
      </c>
      <c r="S372" s="2"/>
      <c r="T372" s="2">
        <v>0</v>
      </c>
      <c r="U372" s="2">
        <v>0</v>
      </c>
      <c r="V372" s="2">
        <v>0</v>
      </c>
      <c r="W372" s="7">
        <v>0</v>
      </c>
      <c r="X372" s="7">
        <v>0</v>
      </c>
      <c r="Y372" s="7">
        <v>0</v>
      </c>
      <c r="AB372" s="7"/>
      <c r="AC372" s="7"/>
      <c r="AD372" s="7"/>
      <c r="AE372" s="7"/>
      <c r="AF372" s="7"/>
      <c r="AG372" s="7"/>
      <c r="AH372" s="7"/>
    </row>
    <row r="373" spans="1:34" x14ac:dyDescent="0.2">
      <c r="A373" s="5">
        <v>2020</v>
      </c>
      <c r="B373" s="2" t="s">
        <v>725</v>
      </c>
      <c r="C373" s="2" t="s">
        <v>737</v>
      </c>
      <c r="D373" s="2" t="s">
        <v>692</v>
      </c>
      <c r="P373" s="2">
        <v>0</v>
      </c>
      <c r="Q373" s="2">
        <v>0</v>
      </c>
      <c r="R373" s="2">
        <v>0</v>
      </c>
      <c r="S373" s="2"/>
      <c r="T373" s="2">
        <v>0</v>
      </c>
      <c r="U373" s="2">
        <v>0</v>
      </c>
      <c r="V373" s="2">
        <v>0</v>
      </c>
      <c r="W373" s="7">
        <v>0</v>
      </c>
      <c r="X373" s="7">
        <v>0</v>
      </c>
      <c r="Y373" s="7">
        <v>0</v>
      </c>
      <c r="AB373" s="7"/>
      <c r="AC373" s="7"/>
      <c r="AD373" s="7"/>
      <c r="AE373" s="7"/>
      <c r="AF373" s="7"/>
      <c r="AG373" s="7"/>
      <c r="AH373" s="7"/>
    </row>
    <row r="374" spans="1:34" x14ac:dyDescent="0.2">
      <c r="A374" s="5">
        <v>2020</v>
      </c>
      <c r="B374" s="2" t="s">
        <v>725</v>
      </c>
      <c r="C374" s="2" t="s">
        <v>738</v>
      </c>
      <c r="D374" s="2" t="s">
        <v>692</v>
      </c>
      <c r="P374" s="2">
        <v>0</v>
      </c>
      <c r="Q374" s="2">
        <v>0</v>
      </c>
      <c r="R374" s="2">
        <v>0</v>
      </c>
      <c r="S374" s="2"/>
      <c r="T374" s="2">
        <v>0</v>
      </c>
      <c r="U374" s="2">
        <v>0</v>
      </c>
      <c r="V374" s="2">
        <v>0</v>
      </c>
      <c r="W374" s="7">
        <v>0</v>
      </c>
      <c r="X374" s="7">
        <v>0</v>
      </c>
      <c r="Y374" s="7">
        <v>0</v>
      </c>
      <c r="AB374" s="7"/>
      <c r="AC374" s="7"/>
      <c r="AD374" s="7"/>
      <c r="AE374" s="7"/>
      <c r="AF374" s="7"/>
      <c r="AG374" s="7"/>
      <c r="AH374" s="7"/>
    </row>
    <row r="375" spans="1:34" x14ac:dyDescent="0.2">
      <c r="A375" s="5">
        <v>2020</v>
      </c>
      <c r="B375" s="2" t="s">
        <v>726</v>
      </c>
      <c r="C375" s="2" t="s">
        <v>739</v>
      </c>
      <c r="D375" s="2" t="s">
        <v>692</v>
      </c>
      <c r="P375" s="2">
        <v>0</v>
      </c>
      <c r="Q375" s="2">
        <v>0</v>
      </c>
      <c r="R375" s="2">
        <v>0</v>
      </c>
      <c r="S375" s="2"/>
      <c r="T375" s="2">
        <v>0</v>
      </c>
      <c r="U375" s="2">
        <v>0</v>
      </c>
      <c r="V375" s="2">
        <v>0</v>
      </c>
      <c r="W375" s="7">
        <v>0</v>
      </c>
      <c r="X375" s="7">
        <v>0</v>
      </c>
      <c r="Y375" s="7">
        <v>0</v>
      </c>
      <c r="AB375" s="7"/>
      <c r="AC375" s="7"/>
      <c r="AD375" s="7"/>
      <c r="AE375" s="7"/>
      <c r="AF375" s="7"/>
      <c r="AG375" s="7"/>
      <c r="AH375" s="7"/>
    </row>
    <row r="376" spans="1:34" x14ac:dyDescent="0.2">
      <c r="A376" s="5">
        <v>2021</v>
      </c>
      <c r="B376" s="2" t="s">
        <v>725</v>
      </c>
      <c r="C376" s="2" t="s">
        <v>727</v>
      </c>
      <c r="D376" s="2" t="s">
        <v>692</v>
      </c>
      <c r="P376" s="2">
        <v>0</v>
      </c>
      <c r="Q376" s="2">
        <v>0</v>
      </c>
      <c r="R376" s="2">
        <v>0</v>
      </c>
      <c r="S376" s="2"/>
      <c r="T376" s="2">
        <v>0</v>
      </c>
      <c r="U376" s="2">
        <v>0</v>
      </c>
      <c r="V376" s="2">
        <v>0</v>
      </c>
      <c r="W376" s="7">
        <v>0</v>
      </c>
      <c r="X376" s="7">
        <v>0</v>
      </c>
      <c r="Y376" s="7">
        <v>0</v>
      </c>
      <c r="AB376" s="7"/>
      <c r="AC376" s="7"/>
      <c r="AD376" s="7"/>
      <c r="AE376" s="7"/>
      <c r="AF376" s="7"/>
      <c r="AG376" s="7"/>
      <c r="AH376" s="7"/>
    </row>
    <row r="377" spans="1:34" x14ac:dyDescent="0.2">
      <c r="A377" s="5">
        <v>2021</v>
      </c>
      <c r="B377" s="2" t="s">
        <v>726</v>
      </c>
      <c r="C377" s="2" t="s">
        <v>728</v>
      </c>
      <c r="D377" s="2" t="s">
        <v>692</v>
      </c>
      <c r="P377" s="2">
        <v>0</v>
      </c>
      <c r="Q377" s="2">
        <v>0</v>
      </c>
      <c r="R377" s="2">
        <v>0</v>
      </c>
      <c r="S377" s="2"/>
      <c r="T377" s="2">
        <v>0</v>
      </c>
      <c r="U377" s="2">
        <v>0</v>
      </c>
      <c r="V377" s="2">
        <v>0</v>
      </c>
      <c r="W377" s="7">
        <v>0</v>
      </c>
      <c r="X377" s="7">
        <v>0</v>
      </c>
      <c r="Y377" s="7">
        <v>0</v>
      </c>
      <c r="AB377" s="7"/>
      <c r="AC377" s="7"/>
      <c r="AD377" s="7"/>
      <c r="AE377" s="7"/>
      <c r="AF377" s="7"/>
      <c r="AG377" s="7"/>
      <c r="AH377" s="7"/>
    </row>
    <row r="378" spans="1:34" x14ac:dyDescent="0.2">
      <c r="A378" s="5">
        <v>2021</v>
      </c>
      <c r="B378" s="2" t="s">
        <v>726</v>
      </c>
      <c r="C378" s="2" t="s">
        <v>729</v>
      </c>
      <c r="D378" s="2" t="s">
        <v>692</v>
      </c>
      <c r="P378" s="2">
        <v>0</v>
      </c>
      <c r="Q378" s="2">
        <v>0</v>
      </c>
      <c r="R378" s="2">
        <v>0</v>
      </c>
      <c r="S378" s="2"/>
      <c r="T378" s="2">
        <v>0</v>
      </c>
      <c r="U378" s="2">
        <v>0</v>
      </c>
      <c r="V378" s="2">
        <v>0</v>
      </c>
      <c r="W378" s="7">
        <v>0</v>
      </c>
      <c r="X378" s="7">
        <v>0</v>
      </c>
      <c r="Y378" s="7">
        <v>0</v>
      </c>
      <c r="AB378" s="7"/>
      <c r="AC378" s="7"/>
      <c r="AD378" s="7"/>
      <c r="AE378" s="7"/>
      <c r="AF378" s="7"/>
      <c r="AG378" s="7"/>
      <c r="AH378" s="7"/>
    </row>
    <row r="379" spans="1:34" x14ac:dyDescent="0.2">
      <c r="A379" s="5">
        <v>2021</v>
      </c>
      <c r="B379" s="2" t="s">
        <v>725</v>
      </c>
      <c r="C379" s="2" t="s">
        <v>730</v>
      </c>
      <c r="D379" s="2" t="s">
        <v>692</v>
      </c>
      <c r="P379" s="2">
        <v>0</v>
      </c>
      <c r="Q379" s="2">
        <v>0</v>
      </c>
      <c r="R379" s="2">
        <v>0</v>
      </c>
      <c r="S379" s="2"/>
      <c r="T379" s="2">
        <v>0</v>
      </c>
      <c r="U379" s="2">
        <v>0</v>
      </c>
      <c r="V379" s="2">
        <v>0</v>
      </c>
      <c r="W379" s="7">
        <v>0</v>
      </c>
      <c r="X379" s="7">
        <v>0</v>
      </c>
      <c r="Y379" s="7">
        <v>0</v>
      </c>
      <c r="AB379" s="7"/>
      <c r="AC379" s="7"/>
      <c r="AD379" s="7"/>
      <c r="AE379" s="7"/>
      <c r="AF379" s="7"/>
      <c r="AG379" s="7"/>
      <c r="AH379" s="7"/>
    </row>
    <row r="380" spans="1:34" x14ac:dyDescent="0.2">
      <c r="A380" s="5">
        <v>2021</v>
      </c>
      <c r="B380" s="2" t="s">
        <v>725</v>
      </c>
      <c r="C380" s="2" t="s">
        <v>731</v>
      </c>
      <c r="D380" s="2" t="s">
        <v>692</v>
      </c>
      <c r="P380" s="2">
        <v>0</v>
      </c>
      <c r="Q380" s="2">
        <v>0</v>
      </c>
      <c r="R380" s="2">
        <v>0</v>
      </c>
      <c r="S380" s="2"/>
      <c r="T380" s="2">
        <v>0</v>
      </c>
      <c r="U380" s="2">
        <v>0</v>
      </c>
      <c r="V380" s="2">
        <v>0</v>
      </c>
      <c r="W380" s="7">
        <v>0</v>
      </c>
      <c r="X380" s="7">
        <v>0</v>
      </c>
      <c r="Y380" s="7">
        <v>0</v>
      </c>
      <c r="AB380" s="7"/>
      <c r="AC380" s="7"/>
      <c r="AD380" s="7"/>
      <c r="AE380" s="7"/>
      <c r="AF380" s="7"/>
      <c r="AG380" s="7"/>
      <c r="AH380" s="7"/>
    </row>
    <row r="381" spans="1:34" x14ac:dyDescent="0.2">
      <c r="A381" s="5">
        <v>2021</v>
      </c>
      <c r="B381" s="2" t="s">
        <v>725</v>
      </c>
      <c r="C381" s="2" t="s">
        <v>732</v>
      </c>
      <c r="D381" s="2" t="s">
        <v>692</v>
      </c>
      <c r="P381" s="2">
        <v>0</v>
      </c>
      <c r="Q381" s="2">
        <v>0</v>
      </c>
      <c r="R381" s="2">
        <v>0</v>
      </c>
      <c r="S381" s="2"/>
      <c r="T381" s="2">
        <v>0</v>
      </c>
      <c r="U381" s="2">
        <v>0</v>
      </c>
      <c r="V381" s="2">
        <v>0</v>
      </c>
      <c r="W381" s="7">
        <v>0</v>
      </c>
      <c r="X381" s="7">
        <v>0</v>
      </c>
      <c r="Y381" s="7">
        <v>0</v>
      </c>
      <c r="AB381" s="7"/>
      <c r="AC381" s="7"/>
      <c r="AD381" s="7"/>
      <c r="AE381" s="7"/>
      <c r="AF381" s="7"/>
      <c r="AG381" s="7"/>
      <c r="AH381" s="7"/>
    </row>
    <row r="382" spans="1:34" x14ac:dyDescent="0.2">
      <c r="A382" s="5">
        <v>2021</v>
      </c>
      <c r="B382" s="2" t="s">
        <v>726</v>
      </c>
      <c r="C382" s="2" t="s">
        <v>131</v>
      </c>
      <c r="D382" s="2" t="s">
        <v>692</v>
      </c>
      <c r="P382" s="2">
        <v>0</v>
      </c>
      <c r="Q382" s="2">
        <v>0</v>
      </c>
      <c r="R382" s="2">
        <v>0</v>
      </c>
      <c r="S382" s="2"/>
      <c r="T382" s="2">
        <v>0</v>
      </c>
      <c r="U382" s="2">
        <v>0</v>
      </c>
      <c r="V382" s="2">
        <v>0</v>
      </c>
      <c r="W382" s="7">
        <v>0</v>
      </c>
      <c r="X382" s="7">
        <v>0</v>
      </c>
      <c r="Y382" s="7">
        <v>0</v>
      </c>
      <c r="AB382" s="7"/>
      <c r="AC382" s="7"/>
      <c r="AD382" s="7"/>
      <c r="AE382" s="7"/>
      <c r="AF382" s="7"/>
      <c r="AG382" s="7"/>
      <c r="AH382" s="7"/>
    </row>
    <row r="383" spans="1:34" x14ac:dyDescent="0.2">
      <c r="A383" s="5">
        <v>2021</v>
      </c>
      <c r="B383" s="2" t="s">
        <v>725</v>
      </c>
      <c r="C383" s="2" t="s">
        <v>132</v>
      </c>
      <c r="D383" s="2" t="s">
        <v>692</v>
      </c>
      <c r="P383" s="2">
        <v>0</v>
      </c>
      <c r="Q383" s="2">
        <v>0</v>
      </c>
      <c r="R383" s="2">
        <v>0</v>
      </c>
      <c r="S383" s="2"/>
      <c r="T383" s="2">
        <v>0</v>
      </c>
      <c r="U383" s="2">
        <v>0</v>
      </c>
      <c r="V383" s="2">
        <v>0</v>
      </c>
      <c r="W383" s="7">
        <v>0</v>
      </c>
      <c r="X383" s="7">
        <v>0</v>
      </c>
      <c r="Y383" s="7">
        <v>0</v>
      </c>
      <c r="AB383" s="7"/>
      <c r="AC383" s="7"/>
      <c r="AD383" s="7"/>
      <c r="AE383" s="7"/>
      <c r="AF383" s="7"/>
      <c r="AG383" s="7"/>
      <c r="AH383" s="7"/>
    </row>
    <row r="384" spans="1:34" x14ac:dyDescent="0.2">
      <c r="A384" s="5">
        <v>2021</v>
      </c>
      <c r="B384" s="2" t="s">
        <v>725</v>
      </c>
      <c r="C384" s="2" t="s">
        <v>133</v>
      </c>
      <c r="D384" s="2" t="s">
        <v>692</v>
      </c>
      <c r="P384" s="2">
        <v>0</v>
      </c>
      <c r="Q384" s="2">
        <v>0</v>
      </c>
      <c r="R384" s="2">
        <v>0</v>
      </c>
      <c r="S384" s="2"/>
      <c r="T384" s="2">
        <v>0</v>
      </c>
      <c r="U384" s="2">
        <v>0</v>
      </c>
      <c r="V384" s="2">
        <v>0</v>
      </c>
      <c r="W384" s="7">
        <v>0</v>
      </c>
      <c r="X384" s="7">
        <v>0</v>
      </c>
      <c r="Y384" s="7">
        <v>0</v>
      </c>
      <c r="AB384" s="7"/>
      <c r="AC384" s="7"/>
      <c r="AD384" s="7"/>
      <c r="AE384" s="7"/>
      <c r="AF384" s="7"/>
      <c r="AG384" s="7"/>
      <c r="AH384" s="7"/>
    </row>
    <row r="385" spans="1:34" x14ac:dyDescent="0.2">
      <c r="A385" s="5">
        <v>2021</v>
      </c>
      <c r="B385" s="2" t="s">
        <v>726</v>
      </c>
      <c r="C385" s="2" t="s">
        <v>134</v>
      </c>
      <c r="D385" s="2" t="s">
        <v>692</v>
      </c>
      <c r="P385" s="2">
        <v>0</v>
      </c>
      <c r="Q385" s="2">
        <v>0</v>
      </c>
      <c r="R385" s="2">
        <v>0</v>
      </c>
      <c r="S385" s="2"/>
      <c r="T385" s="2">
        <v>0</v>
      </c>
      <c r="U385" s="2">
        <v>0</v>
      </c>
      <c r="V385" s="2">
        <v>0</v>
      </c>
      <c r="W385" s="7">
        <v>0</v>
      </c>
      <c r="X385" s="7">
        <v>0</v>
      </c>
      <c r="Y385" s="7">
        <v>0</v>
      </c>
      <c r="AB385" s="7"/>
      <c r="AC385" s="7"/>
      <c r="AD385" s="7"/>
      <c r="AE385" s="7"/>
      <c r="AF385" s="7"/>
      <c r="AG385" s="7"/>
      <c r="AH385" s="7"/>
    </row>
    <row r="386" spans="1:34" x14ac:dyDescent="0.2">
      <c r="A386" s="5">
        <v>2021</v>
      </c>
      <c r="B386" s="2" t="s">
        <v>726</v>
      </c>
      <c r="C386" s="2" t="s">
        <v>733</v>
      </c>
      <c r="D386" s="2" t="s">
        <v>692</v>
      </c>
      <c r="P386" s="2">
        <v>0</v>
      </c>
      <c r="Q386" s="2">
        <v>0</v>
      </c>
      <c r="R386" s="2">
        <v>0</v>
      </c>
      <c r="S386" s="2"/>
      <c r="T386" s="2">
        <v>0</v>
      </c>
      <c r="U386" s="2">
        <v>0</v>
      </c>
      <c r="V386" s="2">
        <v>0</v>
      </c>
      <c r="W386" s="7">
        <v>0</v>
      </c>
      <c r="X386" s="7">
        <v>0</v>
      </c>
      <c r="Y386" s="7">
        <v>0</v>
      </c>
      <c r="AB386" s="7"/>
      <c r="AC386" s="7"/>
      <c r="AD386" s="7"/>
      <c r="AE386" s="7"/>
      <c r="AF386" s="7"/>
      <c r="AG386" s="7"/>
      <c r="AH386" s="7"/>
    </row>
    <row r="387" spans="1:34" x14ac:dyDescent="0.2">
      <c r="A387" s="5">
        <v>2021</v>
      </c>
      <c r="B387" s="2" t="s">
        <v>725</v>
      </c>
      <c r="C387" s="2" t="s">
        <v>734</v>
      </c>
      <c r="D387" s="2" t="s">
        <v>692</v>
      </c>
      <c r="P387" s="2">
        <v>0</v>
      </c>
      <c r="Q387" s="2">
        <v>0</v>
      </c>
      <c r="R387" s="2">
        <v>0</v>
      </c>
      <c r="S387" s="2"/>
      <c r="T387" s="2">
        <v>0</v>
      </c>
      <c r="U387" s="2">
        <v>0</v>
      </c>
      <c r="V387" s="2">
        <v>0</v>
      </c>
      <c r="W387" s="7">
        <v>0</v>
      </c>
      <c r="X387" s="7">
        <v>0</v>
      </c>
      <c r="Y387" s="7">
        <v>0</v>
      </c>
      <c r="AB387" s="7"/>
      <c r="AC387" s="7"/>
      <c r="AD387" s="7"/>
      <c r="AE387" s="7"/>
      <c r="AF387" s="7"/>
      <c r="AG387" s="7"/>
      <c r="AH387" s="7"/>
    </row>
    <row r="388" spans="1:34" x14ac:dyDescent="0.2">
      <c r="A388" s="5">
        <v>2021</v>
      </c>
      <c r="B388" s="2" t="s">
        <v>725</v>
      </c>
      <c r="C388" s="2" t="s">
        <v>735</v>
      </c>
      <c r="D388" s="2" t="s">
        <v>692</v>
      </c>
      <c r="P388" s="2">
        <v>0</v>
      </c>
      <c r="Q388" s="2">
        <v>0</v>
      </c>
      <c r="R388" s="2">
        <v>0</v>
      </c>
      <c r="S388" s="2"/>
      <c r="T388" s="2">
        <v>0</v>
      </c>
      <c r="U388" s="2">
        <v>0</v>
      </c>
      <c r="V388" s="2">
        <v>0</v>
      </c>
      <c r="W388" s="7">
        <v>0</v>
      </c>
      <c r="X388" s="7">
        <v>0</v>
      </c>
      <c r="Y388" s="7">
        <v>0</v>
      </c>
      <c r="AB388" s="7"/>
      <c r="AC388" s="7"/>
      <c r="AD388" s="7"/>
      <c r="AE388" s="7"/>
      <c r="AF388" s="7"/>
      <c r="AG388" s="7"/>
      <c r="AH388" s="7"/>
    </row>
    <row r="389" spans="1:34" x14ac:dyDescent="0.2">
      <c r="A389" s="5">
        <v>2021</v>
      </c>
      <c r="B389" s="2" t="s">
        <v>725</v>
      </c>
      <c r="C389" s="2" t="s">
        <v>736</v>
      </c>
      <c r="D389" s="2" t="s">
        <v>692</v>
      </c>
      <c r="P389" s="2">
        <v>0</v>
      </c>
      <c r="Q389" s="2">
        <v>0</v>
      </c>
      <c r="R389" s="2">
        <v>0</v>
      </c>
      <c r="S389" s="2"/>
      <c r="T389" s="2">
        <v>0</v>
      </c>
      <c r="U389" s="2">
        <v>0</v>
      </c>
      <c r="V389" s="2">
        <v>0</v>
      </c>
      <c r="W389" s="7">
        <v>0</v>
      </c>
      <c r="X389" s="7">
        <v>0</v>
      </c>
      <c r="Y389" s="7">
        <v>0</v>
      </c>
      <c r="AB389" s="7"/>
      <c r="AC389" s="7"/>
      <c r="AD389" s="7"/>
      <c r="AE389" s="7"/>
      <c r="AF389" s="7"/>
      <c r="AG389" s="7"/>
      <c r="AH389" s="7"/>
    </row>
    <row r="390" spans="1:34" x14ac:dyDescent="0.2">
      <c r="A390" s="5">
        <v>2021</v>
      </c>
      <c r="B390" s="2" t="s">
        <v>725</v>
      </c>
      <c r="C390" s="2" t="s">
        <v>737</v>
      </c>
      <c r="D390" s="2" t="s">
        <v>692</v>
      </c>
      <c r="P390" s="2">
        <v>0</v>
      </c>
      <c r="Q390" s="2">
        <v>0</v>
      </c>
      <c r="R390" s="2">
        <v>0</v>
      </c>
      <c r="S390" s="2"/>
      <c r="T390" s="2">
        <v>0</v>
      </c>
      <c r="U390" s="2">
        <v>0</v>
      </c>
      <c r="V390" s="2">
        <v>0</v>
      </c>
      <c r="W390" s="7">
        <v>0</v>
      </c>
      <c r="X390" s="7">
        <v>0</v>
      </c>
      <c r="Y390" s="7">
        <v>0</v>
      </c>
      <c r="AB390" s="7"/>
      <c r="AC390" s="7"/>
      <c r="AD390" s="7"/>
      <c r="AE390" s="7"/>
      <c r="AF390" s="7"/>
      <c r="AG390" s="7"/>
      <c r="AH390" s="7"/>
    </row>
    <row r="391" spans="1:34" x14ac:dyDescent="0.2">
      <c r="A391" s="5">
        <v>2021</v>
      </c>
      <c r="B391" s="2" t="s">
        <v>725</v>
      </c>
      <c r="C391" s="2" t="s">
        <v>738</v>
      </c>
      <c r="D391" s="2" t="s">
        <v>692</v>
      </c>
      <c r="P391" s="2">
        <v>0</v>
      </c>
      <c r="Q391" s="2">
        <v>0</v>
      </c>
      <c r="R391" s="2">
        <v>0</v>
      </c>
      <c r="S391" s="2"/>
      <c r="T391" s="2">
        <v>0</v>
      </c>
      <c r="U391" s="2">
        <v>0</v>
      </c>
      <c r="V391" s="2">
        <v>0</v>
      </c>
      <c r="W391" s="7">
        <v>0</v>
      </c>
      <c r="X391" s="7">
        <v>0</v>
      </c>
      <c r="Y391" s="7">
        <v>0</v>
      </c>
      <c r="AB391" s="7"/>
      <c r="AC391" s="7"/>
      <c r="AD391" s="7"/>
      <c r="AE391" s="7"/>
      <c r="AF391" s="7"/>
      <c r="AG391" s="7"/>
      <c r="AH391" s="7"/>
    </row>
    <row r="392" spans="1:34" x14ac:dyDescent="0.2">
      <c r="A392" s="5">
        <v>2021</v>
      </c>
      <c r="B392" s="2" t="s">
        <v>726</v>
      </c>
      <c r="C392" s="2" t="s">
        <v>739</v>
      </c>
      <c r="D392" s="2" t="s">
        <v>692</v>
      </c>
      <c r="P392" s="2">
        <v>0</v>
      </c>
      <c r="Q392" s="2">
        <v>0</v>
      </c>
      <c r="R392" s="2">
        <v>0</v>
      </c>
      <c r="S392" s="2"/>
      <c r="T392" s="2">
        <v>0</v>
      </c>
      <c r="U392" s="2">
        <v>0</v>
      </c>
      <c r="V392" s="2">
        <v>0</v>
      </c>
      <c r="W392" s="7">
        <v>0</v>
      </c>
      <c r="X392" s="7">
        <v>0</v>
      </c>
      <c r="Y392" s="7">
        <v>0</v>
      </c>
      <c r="AB392" s="7"/>
      <c r="AC392" s="7"/>
      <c r="AD392" s="7"/>
      <c r="AE392" s="7"/>
      <c r="AF392" s="7"/>
      <c r="AG392" s="7"/>
      <c r="AH392" s="7"/>
    </row>
    <row r="393" spans="1:34" x14ac:dyDescent="0.2">
      <c r="A393" s="5">
        <v>2021</v>
      </c>
      <c r="B393" s="2" t="s">
        <v>725</v>
      </c>
      <c r="C393" s="2" t="s">
        <v>727</v>
      </c>
      <c r="D393" s="2" t="s">
        <v>675</v>
      </c>
      <c r="H393" s="2">
        <v>0</v>
      </c>
      <c r="S393" s="2"/>
      <c r="T393" s="2"/>
      <c r="U393" s="2"/>
      <c r="V393" s="2"/>
      <c r="AB393" s="7"/>
      <c r="AC393" s="7"/>
      <c r="AD393" s="7"/>
      <c r="AE393" s="7"/>
      <c r="AF393" s="7"/>
      <c r="AG393" s="7"/>
      <c r="AH393" s="7"/>
    </row>
    <row r="394" spans="1:34" x14ac:dyDescent="0.2">
      <c r="A394" s="5">
        <v>2021</v>
      </c>
      <c r="B394" s="2" t="s">
        <v>726</v>
      </c>
      <c r="C394" s="2" t="s">
        <v>728</v>
      </c>
      <c r="D394" s="2" t="s">
        <v>675</v>
      </c>
      <c r="S394" s="2"/>
      <c r="T394" s="2"/>
      <c r="U394" s="2"/>
      <c r="V394" s="2"/>
      <c r="AB394" s="7"/>
      <c r="AC394" s="7"/>
      <c r="AD394" s="7"/>
      <c r="AE394" s="7"/>
      <c r="AF394" s="7"/>
      <c r="AG394" s="7"/>
      <c r="AH394" s="7"/>
    </row>
    <row r="395" spans="1:34" x14ac:dyDescent="0.2">
      <c r="A395" s="5">
        <v>2021</v>
      </c>
      <c r="B395" s="2" t="s">
        <v>726</v>
      </c>
      <c r="C395" s="2" t="s">
        <v>729</v>
      </c>
      <c r="D395" s="2" t="s">
        <v>675</v>
      </c>
      <c r="H395" s="2">
        <v>0</v>
      </c>
      <c r="S395" s="2"/>
      <c r="T395" s="2"/>
      <c r="U395" s="2"/>
      <c r="V395" s="2"/>
      <c r="AB395" s="7"/>
      <c r="AC395" s="7"/>
      <c r="AD395" s="7"/>
      <c r="AE395" s="7"/>
      <c r="AF395" s="7"/>
      <c r="AG395" s="7"/>
      <c r="AH395" s="7"/>
    </row>
    <row r="396" spans="1:34" x14ac:dyDescent="0.2">
      <c r="A396" s="5">
        <v>2021</v>
      </c>
      <c r="B396" s="2" t="s">
        <v>725</v>
      </c>
      <c r="C396" s="2" t="s">
        <v>730</v>
      </c>
      <c r="D396" s="2" t="s">
        <v>675</v>
      </c>
      <c r="H396" s="2">
        <v>0</v>
      </c>
      <c r="S396" s="2"/>
      <c r="T396" s="2"/>
      <c r="U396" s="2"/>
      <c r="V396" s="2"/>
      <c r="AB396" s="7"/>
      <c r="AC396" s="7"/>
      <c r="AD396" s="7"/>
      <c r="AE396" s="7"/>
      <c r="AF396" s="7"/>
      <c r="AG396" s="7"/>
      <c r="AH396" s="7"/>
    </row>
    <row r="397" spans="1:34" x14ac:dyDescent="0.2">
      <c r="A397" s="5">
        <v>2021</v>
      </c>
      <c r="B397" s="2" t="s">
        <v>725</v>
      </c>
      <c r="C397" s="2" t="s">
        <v>731</v>
      </c>
      <c r="D397" s="2" t="s">
        <v>675</v>
      </c>
      <c r="H397" s="2">
        <v>0</v>
      </c>
      <c r="S397" s="2"/>
      <c r="T397" s="2"/>
      <c r="U397" s="2"/>
      <c r="V397" s="2"/>
      <c r="AB397" s="7"/>
      <c r="AC397" s="7"/>
      <c r="AD397" s="7"/>
      <c r="AE397" s="7"/>
      <c r="AF397" s="7"/>
      <c r="AG397" s="7"/>
      <c r="AH397" s="7"/>
    </row>
    <row r="398" spans="1:34" x14ac:dyDescent="0.2">
      <c r="A398" s="5">
        <v>2021</v>
      </c>
      <c r="B398" s="2" t="s">
        <v>725</v>
      </c>
      <c r="C398" s="2" t="s">
        <v>732</v>
      </c>
      <c r="D398" s="2" t="s">
        <v>675</v>
      </c>
      <c r="H398" s="2">
        <v>0</v>
      </c>
      <c r="S398" s="2"/>
      <c r="T398" s="2"/>
      <c r="U398" s="2"/>
      <c r="V398" s="2"/>
      <c r="AB398" s="7"/>
      <c r="AC398" s="7"/>
      <c r="AD398" s="7"/>
      <c r="AE398" s="7"/>
      <c r="AF398" s="7"/>
      <c r="AG398" s="7"/>
      <c r="AH398" s="7"/>
    </row>
    <row r="399" spans="1:34" x14ac:dyDescent="0.2">
      <c r="A399" s="5">
        <v>2021</v>
      </c>
      <c r="B399" s="2" t="s">
        <v>726</v>
      </c>
      <c r="C399" s="2" t="s">
        <v>131</v>
      </c>
      <c r="D399" s="2" t="s">
        <v>675</v>
      </c>
      <c r="H399" s="2">
        <v>479616</v>
      </c>
      <c r="S399" s="2"/>
      <c r="T399" s="2"/>
      <c r="U399" s="2"/>
      <c r="V399" s="2"/>
      <c r="AB399" s="7"/>
      <c r="AC399" s="7"/>
      <c r="AD399" s="7"/>
      <c r="AE399" s="7"/>
      <c r="AF399" s="7"/>
      <c r="AG399" s="7"/>
      <c r="AH399" s="7"/>
    </row>
    <row r="400" spans="1:34" x14ac:dyDescent="0.2">
      <c r="A400" s="5">
        <v>2021</v>
      </c>
      <c r="B400" s="2" t="s">
        <v>725</v>
      </c>
      <c r="C400" s="2" t="s">
        <v>132</v>
      </c>
      <c r="D400" s="2" t="s">
        <v>675</v>
      </c>
      <c r="H400" s="2">
        <v>0</v>
      </c>
      <c r="S400" s="2"/>
      <c r="T400" s="2"/>
      <c r="U400" s="2"/>
      <c r="V400" s="2"/>
      <c r="AB400" s="7"/>
      <c r="AC400" s="7"/>
      <c r="AD400" s="7"/>
      <c r="AE400" s="7"/>
      <c r="AF400" s="7"/>
      <c r="AG400" s="7"/>
      <c r="AH400" s="7"/>
    </row>
    <row r="401" spans="1:35" x14ac:dyDescent="0.2">
      <c r="A401" s="5">
        <v>2021</v>
      </c>
      <c r="B401" s="2" t="s">
        <v>725</v>
      </c>
      <c r="C401" s="2" t="s">
        <v>133</v>
      </c>
      <c r="D401" s="2" t="s">
        <v>675</v>
      </c>
      <c r="H401" s="2">
        <v>0</v>
      </c>
      <c r="S401" s="2"/>
      <c r="T401" s="2"/>
      <c r="U401" s="2"/>
      <c r="V401" s="2"/>
      <c r="AB401" s="7"/>
      <c r="AC401" s="7"/>
      <c r="AD401" s="7"/>
      <c r="AE401" s="7"/>
      <c r="AF401" s="7"/>
      <c r="AG401" s="7"/>
      <c r="AH401" s="7"/>
    </row>
    <row r="402" spans="1:35" x14ac:dyDescent="0.2">
      <c r="A402" s="5">
        <v>2021</v>
      </c>
      <c r="B402" s="2" t="s">
        <v>726</v>
      </c>
      <c r="C402" s="2" t="s">
        <v>134</v>
      </c>
      <c r="D402" s="2" t="s">
        <v>675</v>
      </c>
      <c r="H402" s="2">
        <v>500035</v>
      </c>
      <c r="S402" s="2"/>
      <c r="T402" s="2"/>
      <c r="U402" s="2"/>
      <c r="V402" s="2"/>
      <c r="AB402" s="7"/>
      <c r="AC402" s="7"/>
      <c r="AD402" s="7"/>
      <c r="AE402" s="7"/>
      <c r="AF402" s="7"/>
      <c r="AG402" s="7"/>
      <c r="AH402" s="7"/>
    </row>
    <row r="403" spans="1:35" x14ac:dyDescent="0.2">
      <c r="A403" s="5">
        <v>2021</v>
      </c>
      <c r="B403" s="2" t="s">
        <v>726</v>
      </c>
      <c r="C403" s="2" t="s">
        <v>733</v>
      </c>
      <c r="D403" s="2" t="s">
        <v>675</v>
      </c>
      <c r="H403" s="2">
        <v>0</v>
      </c>
      <c r="S403" s="2"/>
      <c r="T403" s="2"/>
      <c r="U403" s="2"/>
      <c r="V403" s="2"/>
      <c r="AB403" s="7"/>
      <c r="AC403" s="7"/>
      <c r="AD403" s="7"/>
      <c r="AE403" s="7"/>
      <c r="AF403" s="7"/>
      <c r="AG403" s="7"/>
      <c r="AH403" s="7"/>
    </row>
    <row r="404" spans="1:35" x14ac:dyDescent="0.2">
      <c r="A404" s="5">
        <v>2021</v>
      </c>
      <c r="B404" s="2" t="s">
        <v>725</v>
      </c>
      <c r="C404" s="2" t="s">
        <v>734</v>
      </c>
      <c r="D404" s="2" t="s">
        <v>675</v>
      </c>
      <c r="H404" s="2">
        <v>0</v>
      </c>
      <c r="S404" s="2"/>
      <c r="T404" s="2"/>
      <c r="U404" s="2"/>
      <c r="V404" s="2"/>
      <c r="AB404" s="7"/>
      <c r="AC404" s="7"/>
      <c r="AD404" s="7"/>
      <c r="AE404" s="7"/>
      <c r="AF404" s="7"/>
      <c r="AG404" s="7"/>
      <c r="AH404" s="7"/>
    </row>
    <row r="405" spans="1:35" x14ac:dyDescent="0.2">
      <c r="A405" s="5">
        <v>2021</v>
      </c>
      <c r="B405" s="2" t="s">
        <v>725</v>
      </c>
      <c r="C405" s="2" t="s">
        <v>735</v>
      </c>
      <c r="D405" s="2" t="s">
        <v>675</v>
      </c>
      <c r="H405" s="2">
        <v>0</v>
      </c>
      <c r="S405" s="2"/>
      <c r="T405" s="2"/>
      <c r="U405" s="2"/>
      <c r="V405" s="2"/>
      <c r="AB405" s="7"/>
      <c r="AC405" s="7"/>
      <c r="AD405" s="7"/>
      <c r="AE405" s="7"/>
      <c r="AF405" s="7"/>
      <c r="AG405" s="7"/>
      <c r="AH405" s="7"/>
    </row>
    <row r="406" spans="1:35" x14ac:dyDescent="0.2">
      <c r="A406" s="5">
        <v>2021</v>
      </c>
      <c r="B406" s="2" t="s">
        <v>725</v>
      </c>
      <c r="C406" s="2" t="s">
        <v>736</v>
      </c>
      <c r="D406" s="2" t="s">
        <v>675</v>
      </c>
      <c r="H406" s="2">
        <v>0</v>
      </c>
      <c r="S406" s="2"/>
      <c r="T406" s="2"/>
      <c r="U406" s="2"/>
      <c r="V406" s="2"/>
      <c r="AB406" s="7"/>
      <c r="AC406" s="7"/>
      <c r="AD406" s="7"/>
      <c r="AE406" s="7"/>
      <c r="AF406" s="7"/>
      <c r="AG406" s="7"/>
      <c r="AH406" s="7"/>
    </row>
    <row r="407" spans="1:35" x14ac:dyDescent="0.2">
      <c r="A407" s="5">
        <v>2021</v>
      </c>
      <c r="B407" s="2" t="s">
        <v>725</v>
      </c>
      <c r="C407" s="2" t="s">
        <v>737</v>
      </c>
      <c r="D407" s="2" t="s">
        <v>675</v>
      </c>
      <c r="S407" s="2"/>
      <c r="T407" s="2"/>
      <c r="U407" s="2"/>
      <c r="V407" s="2"/>
      <c r="AB407" s="7"/>
      <c r="AC407" s="7"/>
      <c r="AD407" s="7"/>
      <c r="AE407" s="7"/>
      <c r="AF407" s="7"/>
      <c r="AG407" s="7"/>
      <c r="AH407" s="7"/>
    </row>
    <row r="408" spans="1:35" x14ac:dyDescent="0.2">
      <c r="A408" s="5">
        <v>2021</v>
      </c>
      <c r="B408" s="2" t="s">
        <v>725</v>
      </c>
      <c r="C408" s="2" t="s">
        <v>738</v>
      </c>
      <c r="D408" s="2" t="s">
        <v>675</v>
      </c>
      <c r="H408" s="2">
        <v>0</v>
      </c>
      <c r="S408" s="2"/>
      <c r="T408" s="2"/>
      <c r="U408" s="2"/>
      <c r="V408" s="2"/>
      <c r="AB408" s="7"/>
      <c r="AC408" s="7"/>
      <c r="AD408" s="7"/>
      <c r="AE408" s="7"/>
      <c r="AF408" s="7"/>
      <c r="AG408" s="7"/>
      <c r="AH408" s="7"/>
    </row>
    <row r="409" spans="1:35" x14ac:dyDescent="0.2">
      <c r="A409" s="5">
        <v>2021</v>
      </c>
      <c r="B409" s="2" t="s">
        <v>726</v>
      </c>
      <c r="C409" s="2" t="s">
        <v>739</v>
      </c>
      <c r="D409" s="2" t="s">
        <v>675</v>
      </c>
      <c r="H409" s="2">
        <v>0</v>
      </c>
      <c r="S409" s="2"/>
      <c r="T409" s="2"/>
      <c r="U409" s="2"/>
      <c r="V409" s="2"/>
      <c r="AB409" s="7"/>
      <c r="AC409" s="7"/>
      <c r="AD409" s="7"/>
      <c r="AE409" s="7"/>
      <c r="AF409" s="7"/>
      <c r="AG409" s="7"/>
      <c r="AH409" s="7"/>
    </row>
    <row r="410" spans="1:35" x14ac:dyDescent="0.2">
      <c r="A410" s="5">
        <v>2022</v>
      </c>
      <c r="B410" s="2" t="s">
        <v>725</v>
      </c>
      <c r="C410" s="2" t="s">
        <v>727</v>
      </c>
      <c r="D410" s="2" t="s">
        <v>665</v>
      </c>
      <c r="I410" s="2">
        <v>640553208</v>
      </c>
      <c r="J410" s="2">
        <v>5124360</v>
      </c>
      <c r="K410" s="2">
        <v>284943310</v>
      </c>
      <c r="L410" s="2">
        <v>11351238</v>
      </c>
      <c r="M410" s="2">
        <v>92416754</v>
      </c>
      <c r="N410" s="2">
        <v>58779737</v>
      </c>
      <c r="O410" s="2">
        <v>434641379</v>
      </c>
      <c r="P410" s="2">
        <v>3141794</v>
      </c>
      <c r="Q410" s="2">
        <v>1958311</v>
      </c>
      <c r="R410" s="2">
        <v>1570399</v>
      </c>
      <c r="S410" s="2"/>
      <c r="T410" s="2"/>
      <c r="U410" s="2"/>
      <c r="V410" s="2"/>
      <c r="AB410" s="7"/>
      <c r="AC410" s="7"/>
      <c r="AD410" s="7"/>
      <c r="AE410" s="7"/>
      <c r="AF410" s="7"/>
      <c r="AG410" s="7"/>
      <c r="AH410" s="7"/>
      <c r="AI410" s="2">
        <v>49566</v>
      </c>
    </row>
    <row r="411" spans="1:35" x14ac:dyDescent="0.2">
      <c r="A411" s="5">
        <v>2022</v>
      </c>
      <c r="B411" s="2" t="s">
        <v>726</v>
      </c>
      <c r="C411" s="2" t="s">
        <v>728</v>
      </c>
      <c r="D411" s="2" t="s">
        <v>665</v>
      </c>
      <c r="I411" s="2">
        <v>374562563</v>
      </c>
      <c r="J411" s="2">
        <v>11203104</v>
      </c>
      <c r="K411" s="2">
        <v>219990780</v>
      </c>
      <c r="L411" s="2">
        <v>18770345</v>
      </c>
      <c r="M411" s="2">
        <v>627933381</v>
      </c>
      <c r="N411" s="2">
        <v>745435543</v>
      </c>
      <c r="O411" s="2">
        <v>121616468</v>
      </c>
      <c r="P411" s="2">
        <v>7652256</v>
      </c>
      <c r="Q411" s="2">
        <v>1958311</v>
      </c>
      <c r="R411" s="2">
        <v>512051</v>
      </c>
      <c r="S411" s="2"/>
      <c r="T411" s="2"/>
      <c r="U411" s="2"/>
      <c r="V411" s="2"/>
      <c r="AB411" s="7"/>
      <c r="AC411" s="7"/>
      <c r="AD411" s="7"/>
      <c r="AE411" s="7"/>
      <c r="AF411" s="7"/>
      <c r="AG411" s="7"/>
      <c r="AH411" s="7"/>
      <c r="AI411" s="2">
        <v>8841</v>
      </c>
    </row>
    <row r="412" spans="1:35" x14ac:dyDescent="0.2">
      <c r="A412" s="5">
        <v>2022</v>
      </c>
      <c r="B412" s="2" t="s">
        <v>726</v>
      </c>
      <c r="C412" s="2" t="s">
        <v>729</v>
      </c>
      <c r="D412" s="2" t="s">
        <v>665</v>
      </c>
      <c r="I412" s="2">
        <v>587338179</v>
      </c>
      <c r="J412" s="2">
        <v>36541683</v>
      </c>
      <c r="K412" s="2">
        <v>177341313</v>
      </c>
      <c r="L412" s="2">
        <v>7684089</v>
      </c>
      <c r="M412" s="2">
        <v>187847017</v>
      </c>
      <c r="N412" s="2">
        <v>93035002</v>
      </c>
      <c r="O412" s="2">
        <v>67513900</v>
      </c>
      <c r="P412" s="2">
        <v>3915162</v>
      </c>
      <c r="Q412" s="2">
        <v>1958311</v>
      </c>
      <c r="R412" s="2">
        <v>512051</v>
      </c>
      <c r="S412" s="2"/>
      <c r="T412" s="2"/>
      <c r="U412" s="2"/>
      <c r="V412" s="2"/>
      <c r="AB412" s="7"/>
      <c r="AC412" s="7"/>
      <c r="AD412" s="7"/>
      <c r="AE412" s="7"/>
      <c r="AF412" s="7"/>
      <c r="AG412" s="7"/>
      <c r="AH412" s="7"/>
      <c r="AI412" s="2">
        <v>8841</v>
      </c>
    </row>
    <row r="413" spans="1:35" x14ac:dyDescent="0.2">
      <c r="A413" s="5">
        <v>2022</v>
      </c>
      <c r="B413" s="2" t="s">
        <v>725</v>
      </c>
      <c r="C413" s="2" t="s">
        <v>730</v>
      </c>
      <c r="D413" s="2" t="s">
        <v>665</v>
      </c>
      <c r="I413" s="2">
        <v>606756199</v>
      </c>
      <c r="J413" s="2">
        <v>18383720</v>
      </c>
      <c r="K413" s="2">
        <v>226087294</v>
      </c>
      <c r="L413" s="2">
        <v>33926446</v>
      </c>
      <c r="M413" s="2">
        <v>455349174</v>
      </c>
      <c r="N413" s="2">
        <v>71679161</v>
      </c>
      <c r="O413" s="2">
        <v>588848435</v>
      </c>
      <c r="P413" s="2">
        <v>3885978</v>
      </c>
      <c r="Q413" s="2">
        <v>1958311</v>
      </c>
      <c r="R413" s="2">
        <v>5575422</v>
      </c>
      <c r="S413" s="2"/>
      <c r="T413" s="2"/>
      <c r="U413" s="2"/>
      <c r="V413" s="2"/>
      <c r="AB413" s="7"/>
      <c r="AC413" s="7"/>
      <c r="AD413" s="7"/>
      <c r="AE413" s="7"/>
      <c r="AF413" s="7"/>
      <c r="AG413" s="7"/>
      <c r="AH413" s="7"/>
      <c r="AI413" s="2">
        <v>8841</v>
      </c>
    </row>
    <row r="414" spans="1:35" x14ac:dyDescent="0.2">
      <c r="A414" s="5">
        <v>2022</v>
      </c>
      <c r="B414" s="2" t="s">
        <v>725</v>
      </c>
      <c r="C414" s="2" t="s">
        <v>731</v>
      </c>
      <c r="D414" s="2" t="s">
        <v>665</v>
      </c>
      <c r="I414" s="2">
        <v>967657461</v>
      </c>
      <c r="J414" s="2" t="s">
        <v>762</v>
      </c>
      <c r="K414" s="2">
        <v>291700759</v>
      </c>
      <c r="L414" s="2">
        <v>12058623</v>
      </c>
      <c r="M414" s="2">
        <v>43600107</v>
      </c>
      <c r="N414" s="2">
        <v>52834934</v>
      </c>
      <c r="O414" s="2">
        <v>63877774</v>
      </c>
      <c r="P414" s="2">
        <v>18061191</v>
      </c>
      <c r="Q414" s="2">
        <v>1958311</v>
      </c>
      <c r="R414" s="2">
        <v>512051</v>
      </c>
      <c r="S414" s="2"/>
      <c r="T414" s="2"/>
      <c r="U414" s="2"/>
      <c r="V414" s="2"/>
      <c r="AB414" s="7"/>
      <c r="AC414" s="7"/>
      <c r="AD414" s="7"/>
      <c r="AE414" s="7"/>
      <c r="AF414" s="7"/>
      <c r="AG414" s="7"/>
      <c r="AH414" s="7"/>
      <c r="AI414" s="2">
        <v>8841</v>
      </c>
    </row>
    <row r="415" spans="1:35" x14ac:dyDescent="0.2">
      <c r="A415" s="5">
        <v>2022</v>
      </c>
      <c r="B415" s="2" t="s">
        <v>725</v>
      </c>
      <c r="C415" s="2" t="s">
        <v>732</v>
      </c>
      <c r="D415" s="2" t="s">
        <v>665</v>
      </c>
      <c r="I415" s="2">
        <v>590080276</v>
      </c>
      <c r="J415" s="2">
        <v>4908944</v>
      </c>
      <c r="K415" s="2">
        <v>128256080</v>
      </c>
      <c r="L415" s="2">
        <v>10015860</v>
      </c>
      <c r="M415" s="2">
        <v>73545337</v>
      </c>
      <c r="N415" s="2">
        <v>64570673</v>
      </c>
      <c r="O415" s="2">
        <v>68055066</v>
      </c>
      <c r="P415" s="2">
        <v>2172611</v>
      </c>
      <c r="Q415" s="2">
        <v>1958311</v>
      </c>
      <c r="R415" s="2">
        <v>512051</v>
      </c>
      <c r="S415" s="2"/>
      <c r="T415" s="2"/>
      <c r="U415" s="2"/>
      <c r="V415" s="2"/>
      <c r="AB415" s="7"/>
      <c r="AC415" s="7"/>
      <c r="AD415" s="7"/>
      <c r="AE415" s="7"/>
      <c r="AF415" s="7"/>
      <c r="AG415" s="7"/>
      <c r="AH415" s="7"/>
      <c r="AI415" s="2">
        <v>8841</v>
      </c>
    </row>
    <row r="416" spans="1:35" x14ac:dyDescent="0.2">
      <c r="A416" s="5">
        <v>2022</v>
      </c>
      <c r="B416" s="2" t="s">
        <v>726</v>
      </c>
      <c r="C416" s="2" t="s">
        <v>131</v>
      </c>
      <c r="D416" s="2" t="s">
        <v>665</v>
      </c>
      <c r="I416" s="2">
        <v>1207730107</v>
      </c>
      <c r="J416" s="2" t="s">
        <v>762</v>
      </c>
      <c r="L416" s="2">
        <v>103166336</v>
      </c>
      <c r="M416" s="2">
        <v>6302945</v>
      </c>
      <c r="N416" s="2">
        <v>52834934</v>
      </c>
      <c r="O416" s="2">
        <v>63875742</v>
      </c>
      <c r="P416" s="2">
        <v>1896608</v>
      </c>
      <c r="Q416" s="2">
        <v>1958311</v>
      </c>
      <c r="R416" s="2">
        <v>512051</v>
      </c>
      <c r="S416" s="2"/>
      <c r="T416" s="2"/>
      <c r="U416" s="2"/>
      <c r="V416" s="2"/>
      <c r="AB416" s="7"/>
      <c r="AC416" s="7"/>
      <c r="AD416" s="7"/>
      <c r="AE416" s="7"/>
      <c r="AF416" s="7"/>
      <c r="AG416" s="7"/>
      <c r="AH416" s="7"/>
      <c r="AI416" s="2">
        <v>8841</v>
      </c>
    </row>
    <row r="417" spans="1:35" x14ac:dyDescent="0.2">
      <c r="A417" s="5">
        <v>2022</v>
      </c>
      <c r="B417" s="2" t="s">
        <v>725</v>
      </c>
      <c r="C417" s="2" t="s">
        <v>132</v>
      </c>
      <c r="D417" s="2" t="s">
        <v>665</v>
      </c>
      <c r="I417" s="2">
        <v>392368815</v>
      </c>
      <c r="J417" s="2">
        <v>6249357</v>
      </c>
      <c r="K417" s="2">
        <v>11064172</v>
      </c>
      <c r="L417" s="2">
        <v>15007588</v>
      </c>
      <c r="M417" s="2">
        <v>92414417</v>
      </c>
      <c r="N417" s="2">
        <v>56585753</v>
      </c>
      <c r="O417" s="2">
        <v>64241207</v>
      </c>
      <c r="P417" s="2">
        <v>1896608</v>
      </c>
      <c r="Q417" s="2">
        <v>1958311</v>
      </c>
      <c r="R417" s="2">
        <v>512051</v>
      </c>
      <c r="S417" s="2"/>
      <c r="T417" s="2"/>
      <c r="U417" s="2"/>
      <c r="V417" s="2"/>
      <c r="AB417" s="7"/>
      <c r="AC417" s="7"/>
      <c r="AD417" s="7"/>
      <c r="AE417" s="7"/>
      <c r="AF417" s="7"/>
      <c r="AG417" s="7"/>
      <c r="AH417" s="7"/>
      <c r="AI417" s="2">
        <v>8841</v>
      </c>
    </row>
    <row r="418" spans="1:35" x14ac:dyDescent="0.2">
      <c r="A418" s="5">
        <v>2022</v>
      </c>
      <c r="B418" s="2" t="s">
        <v>725</v>
      </c>
      <c r="C418" s="2" t="s">
        <v>133</v>
      </c>
      <c r="D418" s="2" t="s">
        <v>665</v>
      </c>
      <c r="I418" s="2">
        <v>365676108</v>
      </c>
      <c r="J418" s="2">
        <v>5943823</v>
      </c>
      <c r="L418" s="2">
        <v>6417184</v>
      </c>
      <c r="M418" s="2">
        <v>5327960</v>
      </c>
      <c r="N418" s="2">
        <v>52834934</v>
      </c>
      <c r="O418" s="2">
        <v>63875742</v>
      </c>
      <c r="P418" s="2">
        <v>1896608</v>
      </c>
      <c r="Q418" s="2">
        <v>1958311</v>
      </c>
      <c r="R418" s="2">
        <v>2055670</v>
      </c>
      <c r="S418" s="2"/>
      <c r="T418" s="2"/>
      <c r="U418" s="2"/>
      <c r="V418" s="2"/>
      <c r="AB418" s="7"/>
      <c r="AC418" s="7"/>
      <c r="AD418" s="7"/>
      <c r="AE418" s="7"/>
      <c r="AF418" s="7"/>
      <c r="AG418" s="7"/>
      <c r="AH418" s="7"/>
      <c r="AI418" s="2">
        <v>8841</v>
      </c>
    </row>
    <row r="419" spans="1:35" x14ac:dyDescent="0.2">
      <c r="A419" s="5">
        <v>2022</v>
      </c>
      <c r="B419" s="2" t="s">
        <v>726</v>
      </c>
      <c r="C419" s="2" t="s">
        <v>134</v>
      </c>
      <c r="D419" s="2" t="s">
        <v>665</v>
      </c>
      <c r="I419" s="2">
        <v>441802413</v>
      </c>
      <c r="J419" s="2">
        <v>4902426</v>
      </c>
      <c r="L419" s="2">
        <v>10019450</v>
      </c>
      <c r="M419" s="2">
        <v>4583945</v>
      </c>
      <c r="N419" s="2">
        <v>52834934</v>
      </c>
      <c r="O419" s="2">
        <v>63875742</v>
      </c>
      <c r="P419" s="2">
        <v>1896608</v>
      </c>
      <c r="Q419" s="2">
        <v>1958311</v>
      </c>
      <c r="R419" s="2">
        <v>512051</v>
      </c>
      <c r="S419" s="2"/>
      <c r="T419" s="2"/>
      <c r="U419" s="2"/>
      <c r="V419" s="2"/>
      <c r="AB419" s="7"/>
      <c r="AC419" s="7"/>
      <c r="AD419" s="7"/>
      <c r="AE419" s="7"/>
      <c r="AF419" s="7"/>
      <c r="AG419" s="7"/>
      <c r="AH419" s="7"/>
      <c r="AI419" s="2">
        <v>8841</v>
      </c>
    </row>
    <row r="420" spans="1:35" x14ac:dyDescent="0.2">
      <c r="A420" s="5">
        <v>2022</v>
      </c>
      <c r="B420" s="2" t="s">
        <v>726</v>
      </c>
      <c r="C420" s="2" t="s">
        <v>733</v>
      </c>
      <c r="D420" s="2" t="s">
        <v>665</v>
      </c>
      <c r="I420" s="2">
        <v>876013711</v>
      </c>
      <c r="J420" s="2" t="s">
        <v>762</v>
      </c>
      <c r="K420" s="2">
        <v>289920631</v>
      </c>
      <c r="L420" s="2">
        <v>11721366</v>
      </c>
      <c r="M420" s="2">
        <v>62287821</v>
      </c>
      <c r="N420" s="2">
        <v>54837889</v>
      </c>
      <c r="O420" s="2">
        <v>67236255</v>
      </c>
      <c r="P420" s="2">
        <v>2715988</v>
      </c>
      <c r="Q420" s="2">
        <v>1958311</v>
      </c>
      <c r="R420" s="2">
        <v>512051</v>
      </c>
      <c r="S420" s="2"/>
      <c r="T420" s="2"/>
      <c r="U420" s="2"/>
      <c r="V420" s="2"/>
      <c r="AB420" s="7"/>
      <c r="AC420" s="7"/>
      <c r="AD420" s="7"/>
      <c r="AE420" s="7"/>
      <c r="AF420" s="7"/>
      <c r="AG420" s="7"/>
      <c r="AH420" s="7"/>
      <c r="AI420" s="2">
        <v>8841</v>
      </c>
    </row>
    <row r="421" spans="1:35" x14ac:dyDescent="0.2">
      <c r="A421" s="5">
        <v>2022</v>
      </c>
      <c r="B421" s="2" t="s">
        <v>725</v>
      </c>
      <c r="C421" s="2" t="s">
        <v>734</v>
      </c>
      <c r="D421" s="2" t="s">
        <v>665</v>
      </c>
      <c r="I421" s="2">
        <v>579569016</v>
      </c>
      <c r="J421" s="2">
        <v>6544006</v>
      </c>
      <c r="K421" s="2">
        <v>192257971</v>
      </c>
      <c r="L421" s="2">
        <v>8420157</v>
      </c>
      <c r="M421" s="2">
        <v>60820067</v>
      </c>
      <c r="N421" s="2">
        <v>53718620</v>
      </c>
      <c r="O421" s="2">
        <v>63875742</v>
      </c>
      <c r="P421" s="2">
        <v>1896608</v>
      </c>
      <c r="Q421" s="2">
        <v>1958311</v>
      </c>
      <c r="R421" s="2">
        <v>512051</v>
      </c>
      <c r="S421" s="2"/>
      <c r="T421" s="2"/>
      <c r="U421" s="2"/>
      <c r="V421" s="2"/>
      <c r="AB421" s="7"/>
      <c r="AC421" s="7"/>
      <c r="AD421" s="7"/>
      <c r="AE421" s="7"/>
      <c r="AF421" s="7"/>
      <c r="AG421" s="7"/>
      <c r="AH421" s="7"/>
      <c r="AI421" s="2">
        <v>8841</v>
      </c>
    </row>
    <row r="422" spans="1:35" x14ac:dyDescent="0.2">
      <c r="A422" s="5">
        <v>2022</v>
      </c>
      <c r="B422" s="2" t="s">
        <v>725</v>
      </c>
      <c r="C422" s="2" t="s">
        <v>735</v>
      </c>
      <c r="D422" s="2" t="s">
        <v>665</v>
      </c>
      <c r="I422" s="2">
        <v>743468343</v>
      </c>
      <c r="J422" s="2">
        <v>4870165</v>
      </c>
      <c r="K422" s="2">
        <v>248412271</v>
      </c>
      <c r="L422" s="2">
        <v>7906663</v>
      </c>
      <c r="M422" s="2">
        <v>8755197</v>
      </c>
      <c r="N422" s="2">
        <v>52834934</v>
      </c>
      <c r="O422" s="2">
        <v>63882506</v>
      </c>
      <c r="P422" s="2">
        <v>2032793</v>
      </c>
      <c r="Q422" s="2">
        <v>1958311</v>
      </c>
      <c r="R422" s="2">
        <v>512051</v>
      </c>
      <c r="S422" s="2"/>
      <c r="T422" s="2"/>
      <c r="U422" s="2"/>
      <c r="V422" s="2"/>
      <c r="AB422" s="7"/>
      <c r="AC422" s="7"/>
      <c r="AD422" s="7"/>
      <c r="AE422" s="7"/>
      <c r="AF422" s="7"/>
      <c r="AG422" s="7"/>
      <c r="AH422" s="7"/>
      <c r="AI422" s="2">
        <v>27596</v>
      </c>
    </row>
    <row r="423" spans="1:35" x14ac:dyDescent="0.2">
      <c r="A423" s="5">
        <v>2022</v>
      </c>
      <c r="B423" s="2" t="s">
        <v>725</v>
      </c>
      <c r="C423" s="2" t="s">
        <v>736</v>
      </c>
      <c r="D423" s="2" t="s">
        <v>665</v>
      </c>
      <c r="I423" s="2">
        <v>581290776</v>
      </c>
      <c r="J423" s="2" t="s">
        <v>762</v>
      </c>
      <c r="K423" s="2">
        <v>213665740</v>
      </c>
      <c r="L423" s="2">
        <v>6605773</v>
      </c>
      <c r="M423" s="2">
        <v>10248195</v>
      </c>
      <c r="N423" s="2">
        <v>52834934</v>
      </c>
      <c r="O423" s="2">
        <v>64818153</v>
      </c>
      <c r="P423" s="2">
        <v>2038716</v>
      </c>
      <c r="Q423" s="2">
        <v>1958311</v>
      </c>
      <c r="R423" s="2">
        <v>527470</v>
      </c>
      <c r="S423" s="2"/>
      <c r="T423" s="2"/>
      <c r="U423" s="2"/>
      <c r="V423" s="2"/>
      <c r="AB423" s="7"/>
      <c r="AC423" s="7"/>
      <c r="AD423" s="7"/>
      <c r="AE423" s="7"/>
      <c r="AF423" s="7"/>
      <c r="AG423" s="7"/>
      <c r="AH423" s="7"/>
      <c r="AI423" s="2">
        <v>129140</v>
      </c>
    </row>
    <row r="424" spans="1:35" x14ac:dyDescent="0.2">
      <c r="A424" s="5">
        <v>2022</v>
      </c>
      <c r="B424" s="2" t="s">
        <v>725</v>
      </c>
      <c r="C424" s="2" t="s">
        <v>737</v>
      </c>
      <c r="D424" s="2" t="s">
        <v>665</v>
      </c>
      <c r="I424" s="2">
        <v>398163201</v>
      </c>
      <c r="J424" s="2" t="s">
        <v>762</v>
      </c>
      <c r="K424" s="2">
        <v>125545161</v>
      </c>
      <c r="L424" s="2">
        <v>6398654</v>
      </c>
      <c r="M424" s="2">
        <v>6779428</v>
      </c>
      <c r="N424" s="2">
        <v>52834934</v>
      </c>
      <c r="O424" s="2">
        <v>63920806</v>
      </c>
      <c r="P424" s="2">
        <v>1896608</v>
      </c>
      <c r="Q424" s="2">
        <v>1958311</v>
      </c>
      <c r="R424" s="2">
        <v>512051</v>
      </c>
      <c r="S424" s="2"/>
      <c r="T424" s="2"/>
      <c r="U424" s="2"/>
      <c r="V424" s="2"/>
      <c r="AB424" s="7"/>
      <c r="AC424" s="7"/>
      <c r="AD424" s="7"/>
      <c r="AE424" s="7"/>
      <c r="AF424" s="7"/>
      <c r="AG424" s="7"/>
      <c r="AH424" s="7"/>
      <c r="AI424" s="2">
        <v>8841</v>
      </c>
    </row>
    <row r="425" spans="1:35" x14ac:dyDescent="0.2">
      <c r="A425" s="5">
        <v>2022</v>
      </c>
      <c r="B425" s="2" t="s">
        <v>725</v>
      </c>
      <c r="C425" s="2" t="s">
        <v>738</v>
      </c>
      <c r="D425" s="2" t="s">
        <v>665</v>
      </c>
      <c r="I425" s="2">
        <v>291104702</v>
      </c>
      <c r="J425" s="2" t="s">
        <v>762</v>
      </c>
      <c r="K425" s="2">
        <v>65699150</v>
      </c>
      <c r="L425" s="2">
        <v>8377842</v>
      </c>
      <c r="M425" s="2">
        <v>454782003</v>
      </c>
      <c r="N425" s="2">
        <v>58032518</v>
      </c>
      <c r="O425" s="2">
        <v>66415043</v>
      </c>
      <c r="P425" s="2">
        <v>1896608</v>
      </c>
      <c r="Q425" s="2">
        <v>1958311</v>
      </c>
      <c r="R425" s="2">
        <v>512051</v>
      </c>
      <c r="S425" s="2"/>
      <c r="T425" s="2"/>
      <c r="U425" s="2"/>
      <c r="V425" s="2"/>
      <c r="AB425" s="7"/>
      <c r="AC425" s="7"/>
      <c r="AD425" s="7"/>
      <c r="AE425" s="7"/>
      <c r="AF425" s="7"/>
      <c r="AG425" s="7"/>
      <c r="AH425" s="7"/>
      <c r="AI425" s="2">
        <v>8841</v>
      </c>
    </row>
    <row r="426" spans="1:35" x14ac:dyDescent="0.2">
      <c r="A426" s="5">
        <v>2022</v>
      </c>
      <c r="B426" s="2" t="s">
        <v>726</v>
      </c>
      <c r="C426" s="2" t="s">
        <v>739</v>
      </c>
      <c r="D426" s="2" t="s">
        <v>665</v>
      </c>
      <c r="I426" s="2">
        <v>362621650</v>
      </c>
      <c r="J426" s="2">
        <v>3337693</v>
      </c>
      <c r="K426" s="2">
        <v>79966082</v>
      </c>
      <c r="L426" s="2">
        <v>6616333</v>
      </c>
      <c r="M426" s="2">
        <v>23474695</v>
      </c>
      <c r="N426" s="2">
        <v>59323260</v>
      </c>
      <c r="O426" s="2">
        <v>86127068</v>
      </c>
      <c r="P426" s="2">
        <v>1993063</v>
      </c>
      <c r="Q426" s="2">
        <v>1958311</v>
      </c>
      <c r="R426" s="2">
        <v>512051</v>
      </c>
      <c r="S426" s="2"/>
      <c r="T426" s="2"/>
      <c r="U426" s="2"/>
      <c r="V426" s="2"/>
      <c r="AB426" s="7"/>
      <c r="AC426" s="7"/>
      <c r="AD426" s="7"/>
      <c r="AE426" s="7"/>
      <c r="AF426" s="7"/>
      <c r="AG426" s="7"/>
      <c r="AH426" s="7"/>
      <c r="AI426" s="2">
        <v>8841</v>
      </c>
    </row>
    <row r="427" spans="1:35" x14ac:dyDescent="0.2">
      <c r="A427" s="5">
        <v>2022</v>
      </c>
      <c r="B427" s="2" t="s">
        <v>725</v>
      </c>
      <c r="C427" s="2" t="s">
        <v>727</v>
      </c>
      <c r="D427" s="2" t="s">
        <v>673</v>
      </c>
      <c r="E427" s="2">
        <v>29710133</v>
      </c>
      <c r="H427" s="2">
        <v>162193160</v>
      </c>
      <c r="S427" s="2"/>
      <c r="T427" s="2"/>
      <c r="U427" s="2"/>
      <c r="V427" s="2"/>
      <c r="AB427" s="7"/>
      <c r="AC427" s="7"/>
      <c r="AD427" s="7"/>
      <c r="AE427" s="7"/>
      <c r="AF427" s="7"/>
      <c r="AG427" s="7"/>
      <c r="AH427" s="7"/>
    </row>
    <row r="428" spans="1:35" x14ac:dyDescent="0.2">
      <c r="A428" s="5">
        <v>2022</v>
      </c>
      <c r="B428" s="2" t="s">
        <v>726</v>
      </c>
      <c r="C428" s="2" t="s">
        <v>728</v>
      </c>
      <c r="D428" s="2" t="s">
        <v>673</v>
      </c>
      <c r="E428" s="2">
        <v>49174355</v>
      </c>
      <c r="H428" s="2">
        <v>253100629</v>
      </c>
      <c r="S428" s="2"/>
      <c r="T428" s="2"/>
      <c r="U428" s="2"/>
      <c r="V428" s="2"/>
      <c r="AB428" s="7"/>
      <c r="AC428" s="7"/>
      <c r="AD428" s="7"/>
      <c r="AE428" s="7"/>
      <c r="AF428" s="7"/>
      <c r="AG428" s="7"/>
      <c r="AH428" s="7"/>
    </row>
    <row r="429" spans="1:35" x14ac:dyDescent="0.2">
      <c r="A429" s="5">
        <v>2022</v>
      </c>
      <c r="B429" s="2" t="s">
        <v>726</v>
      </c>
      <c r="C429" s="2" t="s">
        <v>729</v>
      </c>
      <c r="D429" s="2" t="s">
        <v>673</v>
      </c>
      <c r="E429" s="2">
        <v>50823152</v>
      </c>
      <c r="H429" s="2">
        <v>153266180</v>
      </c>
      <c r="S429" s="2"/>
      <c r="T429" s="2"/>
      <c r="U429" s="2"/>
      <c r="V429" s="2"/>
      <c r="AB429" s="7"/>
      <c r="AC429" s="7"/>
      <c r="AD429" s="7"/>
      <c r="AE429" s="7"/>
      <c r="AF429" s="7"/>
      <c r="AG429" s="7"/>
      <c r="AH429" s="7"/>
    </row>
    <row r="430" spans="1:35" x14ac:dyDescent="0.2">
      <c r="A430" s="5">
        <v>2022</v>
      </c>
      <c r="B430" s="2" t="s">
        <v>725</v>
      </c>
      <c r="C430" s="2" t="s">
        <v>730</v>
      </c>
      <c r="D430" s="2" t="s">
        <v>673</v>
      </c>
      <c r="E430" s="2">
        <v>27227676</v>
      </c>
      <c r="H430" s="2">
        <v>219179111</v>
      </c>
      <c r="S430" s="2"/>
      <c r="T430" s="2"/>
      <c r="U430" s="2"/>
      <c r="V430" s="2"/>
      <c r="AB430" s="7"/>
      <c r="AC430" s="7"/>
      <c r="AD430" s="7"/>
      <c r="AE430" s="7"/>
      <c r="AF430" s="7"/>
      <c r="AG430" s="7"/>
      <c r="AH430" s="7"/>
    </row>
    <row r="431" spans="1:35" x14ac:dyDescent="0.2">
      <c r="A431" s="5">
        <v>2022</v>
      </c>
      <c r="B431" s="2" t="s">
        <v>725</v>
      </c>
      <c r="C431" s="2" t="s">
        <v>731</v>
      </c>
      <c r="D431" s="2" t="s">
        <v>673</v>
      </c>
      <c r="E431" s="2">
        <v>53414776</v>
      </c>
      <c r="H431" s="2">
        <v>283144209</v>
      </c>
      <c r="S431" s="2"/>
      <c r="T431" s="2"/>
      <c r="U431" s="2"/>
      <c r="V431" s="2"/>
      <c r="AB431" s="7"/>
      <c r="AC431" s="7"/>
      <c r="AD431" s="7"/>
      <c r="AE431" s="7"/>
      <c r="AF431" s="7"/>
      <c r="AG431" s="7"/>
      <c r="AH431" s="7"/>
    </row>
    <row r="432" spans="1:35" x14ac:dyDescent="0.2">
      <c r="A432" s="5">
        <v>2022</v>
      </c>
      <c r="B432" s="2" t="s">
        <v>725</v>
      </c>
      <c r="C432" s="2" t="s">
        <v>732</v>
      </c>
      <c r="D432" s="2" t="s">
        <v>673</v>
      </c>
      <c r="E432" s="2">
        <v>17839987</v>
      </c>
      <c r="H432" s="2">
        <v>132454474</v>
      </c>
      <c r="S432" s="2"/>
      <c r="T432" s="2"/>
      <c r="U432" s="2"/>
      <c r="V432" s="2"/>
      <c r="AB432" s="7"/>
      <c r="AC432" s="7"/>
      <c r="AD432" s="7"/>
      <c r="AE432" s="7"/>
      <c r="AF432" s="7"/>
      <c r="AG432" s="7"/>
      <c r="AH432" s="7"/>
    </row>
    <row r="433" spans="1:34" x14ac:dyDescent="0.2">
      <c r="A433" s="5">
        <v>2022</v>
      </c>
      <c r="B433" s="2" t="s">
        <v>726</v>
      </c>
      <c r="C433" s="2" t="s">
        <v>131</v>
      </c>
      <c r="D433" s="2" t="s">
        <v>673</v>
      </c>
      <c r="E433" s="2">
        <v>29129568</v>
      </c>
      <c r="H433" s="2">
        <v>436482240</v>
      </c>
      <c r="S433" s="2"/>
      <c r="T433" s="2"/>
      <c r="U433" s="2"/>
      <c r="V433" s="2"/>
      <c r="AB433" s="7"/>
      <c r="AC433" s="7"/>
      <c r="AD433" s="7"/>
      <c r="AE433" s="7"/>
      <c r="AF433" s="7"/>
      <c r="AG433" s="7"/>
      <c r="AH433" s="7"/>
    </row>
    <row r="434" spans="1:34" x14ac:dyDescent="0.2">
      <c r="A434" s="5">
        <v>2022</v>
      </c>
      <c r="B434" s="2" t="s">
        <v>725</v>
      </c>
      <c r="C434" s="2" t="s">
        <v>132</v>
      </c>
      <c r="D434" s="2" t="s">
        <v>673</v>
      </c>
      <c r="E434" s="2">
        <v>19930373</v>
      </c>
      <c r="H434" s="2">
        <v>75968751</v>
      </c>
      <c r="S434" s="2"/>
      <c r="T434" s="2"/>
      <c r="U434" s="2"/>
      <c r="V434" s="2"/>
      <c r="AB434" s="7"/>
      <c r="AC434" s="7"/>
      <c r="AD434" s="7"/>
      <c r="AE434" s="7"/>
      <c r="AF434" s="7"/>
      <c r="AG434" s="7"/>
      <c r="AH434" s="7"/>
    </row>
    <row r="435" spans="1:34" x14ac:dyDescent="0.2">
      <c r="A435" s="5">
        <v>2022</v>
      </c>
      <c r="B435" s="2" t="s">
        <v>725</v>
      </c>
      <c r="C435" s="2" t="s">
        <v>133</v>
      </c>
      <c r="D435" s="2" t="s">
        <v>673</v>
      </c>
      <c r="E435" s="2">
        <v>11044292</v>
      </c>
      <c r="H435" s="2">
        <v>50645743</v>
      </c>
      <c r="S435" s="2"/>
      <c r="T435" s="2"/>
      <c r="U435" s="2"/>
      <c r="V435" s="2"/>
      <c r="AB435" s="7"/>
      <c r="AC435" s="7"/>
      <c r="AD435" s="7"/>
      <c r="AE435" s="7"/>
      <c r="AF435" s="7"/>
      <c r="AG435" s="7"/>
      <c r="AH435" s="7"/>
    </row>
    <row r="436" spans="1:34" x14ac:dyDescent="0.2">
      <c r="A436" s="5">
        <v>2022</v>
      </c>
      <c r="B436" s="2" t="s">
        <v>726</v>
      </c>
      <c r="C436" s="2" t="s">
        <v>134</v>
      </c>
      <c r="D436" s="2" t="s">
        <v>673</v>
      </c>
      <c r="E436" s="2">
        <v>13023103</v>
      </c>
      <c r="H436" s="2">
        <v>82620466</v>
      </c>
      <c r="S436" s="2"/>
      <c r="T436" s="2"/>
      <c r="U436" s="2"/>
      <c r="V436" s="2"/>
      <c r="AB436" s="7"/>
      <c r="AC436" s="7"/>
      <c r="AD436" s="7"/>
      <c r="AE436" s="7"/>
      <c r="AF436" s="7"/>
      <c r="AG436" s="7"/>
      <c r="AH436" s="7"/>
    </row>
    <row r="437" spans="1:34" x14ac:dyDescent="0.2">
      <c r="A437" s="5">
        <v>2022</v>
      </c>
      <c r="B437" s="2" t="s">
        <v>726</v>
      </c>
      <c r="C437" s="2" t="s">
        <v>733</v>
      </c>
      <c r="D437" s="2" t="s">
        <v>673</v>
      </c>
      <c r="E437" s="2">
        <v>71615274</v>
      </c>
      <c r="H437" s="2">
        <v>301434469</v>
      </c>
      <c r="S437" s="2"/>
      <c r="T437" s="2"/>
      <c r="U437" s="2"/>
      <c r="V437" s="2"/>
      <c r="AB437" s="7"/>
      <c r="AC437" s="7"/>
      <c r="AD437" s="7"/>
      <c r="AE437" s="7"/>
      <c r="AF437" s="7"/>
      <c r="AG437" s="7"/>
      <c r="AH437" s="7"/>
    </row>
    <row r="438" spans="1:34" x14ac:dyDescent="0.2">
      <c r="A438" s="5">
        <v>2022</v>
      </c>
      <c r="B438" s="2" t="s">
        <v>725</v>
      </c>
      <c r="C438" s="2" t="s">
        <v>734</v>
      </c>
      <c r="D438" s="2" t="s">
        <v>673</v>
      </c>
      <c r="E438" s="2">
        <v>32632560</v>
      </c>
      <c r="H438" s="2">
        <v>165657418</v>
      </c>
      <c r="S438" s="2"/>
      <c r="T438" s="2"/>
      <c r="U438" s="2"/>
      <c r="V438" s="2"/>
      <c r="AB438" s="7"/>
      <c r="AC438" s="7"/>
      <c r="AD438" s="7"/>
      <c r="AE438" s="7"/>
      <c r="AF438" s="7"/>
      <c r="AG438" s="7"/>
      <c r="AH438" s="7"/>
    </row>
    <row r="439" spans="1:34" x14ac:dyDescent="0.2">
      <c r="A439" s="5">
        <v>2022</v>
      </c>
      <c r="B439" s="2" t="s">
        <v>725</v>
      </c>
      <c r="C439" s="2" t="s">
        <v>735</v>
      </c>
      <c r="D439" s="2" t="s">
        <v>673</v>
      </c>
      <c r="E439" s="2">
        <v>34391898</v>
      </c>
      <c r="H439" s="2">
        <v>225314405</v>
      </c>
      <c r="S439" s="2"/>
      <c r="T439" s="2"/>
      <c r="U439" s="2"/>
      <c r="V439" s="2"/>
      <c r="AB439" s="7"/>
      <c r="AC439" s="7"/>
      <c r="AD439" s="7"/>
      <c r="AE439" s="7"/>
      <c r="AF439" s="7"/>
      <c r="AG439" s="7"/>
      <c r="AH439" s="7"/>
    </row>
    <row r="440" spans="1:34" x14ac:dyDescent="0.2">
      <c r="A440" s="5">
        <v>2022</v>
      </c>
      <c r="B440" s="2" t="s">
        <v>725</v>
      </c>
      <c r="C440" s="2" t="s">
        <v>736</v>
      </c>
      <c r="D440" s="2" t="s">
        <v>673</v>
      </c>
      <c r="E440" s="2">
        <v>29126187</v>
      </c>
      <c r="H440" s="2">
        <v>117535622</v>
      </c>
      <c r="S440" s="2"/>
      <c r="T440" s="2"/>
      <c r="U440" s="2"/>
      <c r="V440" s="2"/>
      <c r="AB440" s="7"/>
      <c r="AC440" s="7"/>
      <c r="AD440" s="7"/>
      <c r="AE440" s="7"/>
      <c r="AF440" s="7"/>
      <c r="AG440" s="7"/>
      <c r="AH440" s="7"/>
    </row>
    <row r="441" spans="1:34" x14ac:dyDescent="0.2">
      <c r="A441" s="5">
        <v>2022</v>
      </c>
      <c r="B441" s="2" t="s">
        <v>725</v>
      </c>
      <c r="C441" s="2" t="s">
        <v>737</v>
      </c>
      <c r="D441" s="2" t="s">
        <v>673</v>
      </c>
      <c r="E441" s="2">
        <v>46740305</v>
      </c>
      <c r="H441" s="2">
        <v>79879427</v>
      </c>
      <c r="S441" s="2"/>
      <c r="T441" s="2"/>
      <c r="U441" s="2"/>
      <c r="V441" s="2"/>
      <c r="AB441" s="7"/>
      <c r="AC441" s="7"/>
      <c r="AD441" s="7"/>
      <c r="AE441" s="7"/>
      <c r="AF441" s="7"/>
      <c r="AG441" s="7"/>
      <c r="AH441" s="7"/>
    </row>
    <row r="442" spans="1:34" x14ac:dyDescent="0.2">
      <c r="A442" s="5">
        <v>2022</v>
      </c>
      <c r="B442" s="2" t="s">
        <v>725</v>
      </c>
      <c r="C442" s="2" t="s">
        <v>738</v>
      </c>
      <c r="D442" s="2" t="s">
        <v>673</v>
      </c>
      <c r="E442" s="2">
        <v>10589186</v>
      </c>
      <c r="H442" s="2">
        <v>65943844</v>
      </c>
      <c r="S442" s="2"/>
      <c r="T442" s="2"/>
      <c r="U442" s="2"/>
      <c r="V442" s="2"/>
      <c r="AB442" s="7"/>
      <c r="AC442" s="7"/>
      <c r="AD442" s="7"/>
      <c r="AE442" s="7"/>
      <c r="AF442" s="7"/>
      <c r="AG442" s="7"/>
      <c r="AH442" s="7"/>
    </row>
    <row r="443" spans="1:34" x14ac:dyDescent="0.2">
      <c r="A443" s="5">
        <v>2022</v>
      </c>
      <c r="B443" s="2" t="s">
        <v>726</v>
      </c>
      <c r="C443" s="2" t="s">
        <v>739</v>
      </c>
      <c r="D443" s="2" t="s">
        <v>673</v>
      </c>
      <c r="E443" s="2">
        <v>39945844</v>
      </c>
      <c r="H443" s="2">
        <v>56513556</v>
      </c>
      <c r="S443" s="2"/>
      <c r="T443" s="2"/>
      <c r="U443" s="2"/>
      <c r="V443" s="2"/>
      <c r="AB443" s="7"/>
      <c r="AC443" s="7"/>
      <c r="AD443" s="7"/>
      <c r="AE443" s="7"/>
      <c r="AF443" s="7"/>
      <c r="AG443" s="7"/>
      <c r="AH443" s="7"/>
    </row>
    <row r="444" spans="1:34" x14ac:dyDescent="0.2">
      <c r="A444" s="5">
        <v>2022</v>
      </c>
      <c r="B444" s="2" t="s">
        <v>725</v>
      </c>
      <c r="C444" s="2" t="s">
        <v>727</v>
      </c>
      <c r="D444" s="2" t="s">
        <v>674</v>
      </c>
      <c r="E444" s="2">
        <v>46515133</v>
      </c>
      <c r="H444" s="2">
        <v>42383008</v>
      </c>
      <c r="S444" s="2"/>
      <c r="T444" s="2"/>
      <c r="U444" s="2"/>
      <c r="V444" s="2"/>
      <c r="AB444" s="7"/>
      <c r="AC444" s="7"/>
      <c r="AD444" s="7"/>
      <c r="AE444" s="7"/>
      <c r="AF444" s="7"/>
      <c r="AG444" s="7"/>
      <c r="AH444" s="7"/>
    </row>
    <row r="445" spans="1:34" x14ac:dyDescent="0.2">
      <c r="A445" s="5">
        <v>2022</v>
      </c>
      <c r="B445" s="2" t="s">
        <v>726</v>
      </c>
      <c r="C445" s="2" t="s">
        <v>728</v>
      </c>
      <c r="D445" s="2" t="s">
        <v>674</v>
      </c>
      <c r="E445" s="2">
        <v>11271936</v>
      </c>
      <c r="H445" s="2">
        <v>38507568</v>
      </c>
      <c r="S445" s="2"/>
      <c r="T445" s="2"/>
      <c r="U445" s="2"/>
      <c r="V445" s="2"/>
      <c r="AB445" s="7"/>
      <c r="AC445" s="7"/>
      <c r="AD445" s="7"/>
      <c r="AE445" s="7"/>
      <c r="AF445" s="7"/>
      <c r="AG445" s="7"/>
      <c r="AH445" s="7"/>
    </row>
    <row r="446" spans="1:34" x14ac:dyDescent="0.2">
      <c r="A446" s="5">
        <v>2022</v>
      </c>
      <c r="B446" s="2" t="s">
        <v>726</v>
      </c>
      <c r="C446" s="2" t="s">
        <v>729</v>
      </c>
      <c r="D446" s="2" t="s">
        <v>674</v>
      </c>
      <c r="E446" s="2">
        <v>10320289</v>
      </c>
      <c r="H446" s="2">
        <v>25951106</v>
      </c>
      <c r="S446" s="2"/>
      <c r="T446" s="2"/>
      <c r="U446" s="2"/>
      <c r="V446" s="2"/>
      <c r="AB446" s="7"/>
      <c r="AC446" s="7"/>
      <c r="AD446" s="7"/>
      <c r="AE446" s="7"/>
      <c r="AF446" s="7"/>
      <c r="AG446" s="7"/>
      <c r="AH446" s="7"/>
    </row>
    <row r="447" spans="1:34" x14ac:dyDescent="0.2">
      <c r="A447" s="5">
        <v>2022</v>
      </c>
      <c r="B447" s="2" t="s">
        <v>725</v>
      </c>
      <c r="C447" s="2" t="s">
        <v>730</v>
      </c>
      <c r="D447" s="2" t="s">
        <v>674</v>
      </c>
      <c r="E447" s="2">
        <v>38373591</v>
      </c>
      <c r="H447" s="2">
        <v>27651656</v>
      </c>
      <c r="S447" s="2"/>
      <c r="T447" s="2"/>
      <c r="U447" s="2"/>
      <c r="V447" s="2"/>
      <c r="AB447" s="7"/>
      <c r="AC447" s="7"/>
      <c r="AD447" s="7"/>
      <c r="AE447" s="7"/>
      <c r="AF447" s="7"/>
      <c r="AG447" s="7"/>
      <c r="AH447" s="7"/>
    </row>
    <row r="448" spans="1:34" x14ac:dyDescent="0.2">
      <c r="A448" s="5">
        <v>2022</v>
      </c>
      <c r="B448" s="2" t="s">
        <v>725</v>
      </c>
      <c r="C448" s="2" t="s">
        <v>731</v>
      </c>
      <c r="D448" s="2" t="s">
        <v>674</v>
      </c>
      <c r="E448" s="2">
        <v>13468789</v>
      </c>
      <c r="H448" s="2">
        <v>43389296</v>
      </c>
      <c r="S448" s="2"/>
      <c r="T448" s="2"/>
      <c r="U448" s="2"/>
      <c r="V448" s="2"/>
      <c r="AB448" s="7"/>
      <c r="AC448" s="7"/>
      <c r="AD448" s="7"/>
      <c r="AE448" s="7"/>
      <c r="AF448" s="7"/>
      <c r="AG448" s="7"/>
      <c r="AH448" s="7"/>
    </row>
    <row r="449" spans="1:34" x14ac:dyDescent="0.2">
      <c r="A449" s="5">
        <v>2022</v>
      </c>
      <c r="B449" s="2" t="s">
        <v>725</v>
      </c>
      <c r="C449" s="2" t="s">
        <v>732</v>
      </c>
      <c r="D449" s="2" t="s">
        <v>674</v>
      </c>
      <c r="E449" s="2">
        <v>13978589</v>
      </c>
      <c r="H449" s="2">
        <v>25890669</v>
      </c>
      <c r="S449" s="2"/>
      <c r="T449" s="2"/>
      <c r="U449" s="2"/>
      <c r="V449" s="2"/>
      <c r="AB449" s="7"/>
      <c r="AC449" s="7"/>
      <c r="AD449" s="7"/>
      <c r="AE449" s="7"/>
      <c r="AF449" s="7"/>
      <c r="AG449" s="7"/>
      <c r="AH449" s="7"/>
    </row>
    <row r="450" spans="1:34" x14ac:dyDescent="0.2">
      <c r="A450" s="5">
        <v>2022</v>
      </c>
      <c r="B450" s="2" t="s">
        <v>726</v>
      </c>
      <c r="C450" s="2" t="s">
        <v>131</v>
      </c>
      <c r="D450" s="2" t="s">
        <v>674</v>
      </c>
      <c r="E450" s="2">
        <v>24883261</v>
      </c>
      <c r="H450" s="2">
        <v>44747769</v>
      </c>
      <c r="S450" s="2"/>
      <c r="T450" s="2"/>
      <c r="U450" s="2"/>
      <c r="V450" s="2"/>
      <c r="AB450" s="7"/>
      <c r="AC450" s="7"/>
      <c r="AD450" s="7"/>
      <c r="AE450" s="7"/>
      <c r="AF450" s="7"/>
      <c r="AG450" s="7"/>
      <c r="AH450" s="7"/>
    </row>
    <row r="451" spans="1:34" x14ac:dyDescent="0.2">
      <c r="A451" s="5">
        <v>2022</v>
      </c>
      <c r="B451" s="2" t="s">
        <v>725</v>
      </c>
      <c r="C451" s="2" t="s">
        <v>132</v>
      </c>
      <c r="D451" s="2" t="s">
        <v>674</v>
      </c>
      <c r="E451" s="2">
        <v>9425634</v>
      </c>
      <c r="H451" s="2">
        <v>10282863</v>
      </c>
      <c r="S451" s="2"/>
      <c r="T451" s="2"/>
      <c r="U451" s="2"/>
      <c r="V451" s="2"/>
      <c r="AB451" s="7"/>
      <c r="AC451" s="7"/>
      <c r="AD451" s="7"/>
      <c r="AE451" s="7"/>
      <c r="AF451" s="7"/>
      <c r="AG451" s="7"/>
      <c r="AH451" s="7"/>
    </row>
    <row r="452" spans="1:34" x14ac:dyDescent="0.2">
      <c r="A452" s="5">
        <v>2022</v>
      </c>
      <c r="B452" s="2" t="s">
        <v>725</v>
      </c>
      <c r="C452" s="2" t="s">
        <v>133</v>
      </c>
      <c r="D452" s="2" t="s">
        <v>674</v>
      </c>
      <c r="E452" s="2">
        <v>47059233</v>
      </c>
      <c r="H452" s="2">
        <v>9073149</v>
      </c>
      <c r="S452" s="2"/>
      <c r="T452" s="2"/>
      <c r="U452" s="2"/>
      <c r="V452" s="2"/>
      <c r="AB452" s="7"/>
      <c r="AC452" s="7"/>
      <c r="AD452" s="7"/>
      <c r="AE452" s="7"/>
      <c r="AF452" s="7"/>
      <c r="AG452" s="7"/>
      <c r="AH452" s="7"/>
    </row>
    <row r="453" spans="1:34" x14ac:dyDescent="0.2">
      <c r="A453" s="5">
        <v>2022</v>
      </c>
      <c r="B453" s="2" t="s">
        <v>726</v>
      </c>
      <c r="C453" s="2" t="s">
        <v>134</v>
      </c>
      <c r="D453" s="2" t="s">
        <v>674</v>
      </c>
      <c r="E453" s="2">
        <v>19895481</v>
      </c>
      <c r="H453" s="2">
        <v>11003260</v>
      </c>
      <c r="S453" s="2"/>
      <c r="T453" s="2"/>
      <c r="U453" s="2"/>
      <c r="V453" s="2"/>
      <c r="AB453" s="7"/>
      <c r="AC453" s="7"/>
      <c r="AD453" s="7"/>
      <c r="AE453" s="7"/>
      <c r="AF453" s="7"/>
      <c r="AG453" s="7"/>
      <c r="AH453" s="7"/>
    </row>
    <row r="454" spans="1:34" x14ac:dyDescent="0.2">
      <c r="A454" s="5">
        <v>2022</v>
      </c>
      <c r="B454" s="2" t="s">
        <v>726</v>
      </c>
      <c r="C454" s="2" t="s">
        <v>733</v>
      </c>
      <c r="D454" s="2" t="s">
        <v>674</v>
      </c>
      <c r="E454" s="2">
        <v>19825589</v>
      </c>
      <c r="H454" s="2">
        <v>36426078</v>
      </c>
      <c r="S454" s="2"/>
      <c r="T454" s="2"/>
      <c r="U454" s="2"/>
      <c r="V454" s="2"/>
      <c r="AB454" s="7"/>
      <c r="AC454" s="7"/>
      <c r="AD454" s="7"/>
      <c r="AE454" s="7"/>
      <c r="AF454" s="7"/>
      <c r="AG454" s="7"/>
      <c r="AH454" s="7"/>
    </row>
    <row r="455" spans="1:34" x14ac:dyDescent="0.2">
      <c r="A455" s="5">
        <v>2022</v>
      </c>
      <c r="B455" s="2" t="s">
        <v>725</v>
      </c>
      <c r="C455" s="2" t="s">
        <v>734</v>
      </c>
      <c r="D455" s="2" t="s">
        <v>674</v>
      </c>
      <c r="E455" s="2">
        <v>18756339</v>
      </c>
      <c r="H455" s="2">
        <v>35782593</v>
      </c>
      <c r="S455" s="2"/>
      <c r="T455" s="2"/>
      <c r="U455" s="2"/>
      <c r="V455" s="2"/>
      <c r="AB455" s="7"/>
      <c r="AC455" s="7"/>
      <c r="AD455" s="7"/>
      <c r="AE455" s="7"/>
      <c r="AF455" s="7"/>
      <c r="AG455" s="7"/>
      <c r="AH455" s="7"/>
    </row>
    <row r="456" spans="1:34" x14ac:dyDescent="0.2">
      <c r="A456" s="5">
        <v>2022</v>
      </c>
      <c r="B456" s="2" t="s">
        <v>725</v>
      </c>
      <c r="C456" s="2" t="s">
        <v>735</v>
      </c>
      <c r="D456" s="2" t="s">
        <v>674</v>
      </c>
      <c r="E456" s="2">
        <v>27400450</v>
      </c>
      <c r="H456" s="2">
        <v>33010909</v>
      </c>
      <c r="S456" s="2"/>
      <c r="T456" s="2"/>
      <c r="U456" s="2"/>
      <c r="V456" s="2"/>
      <c r="AB456" s="7"/>
      <c r="AC456" s="7"/>
      <c r="AD456" s="7"/>
      <c r="AE456" s="7"/>
      <c r="AF456" s="7"/>
      <c r="AG456" s="7"/>
      <c r="AH456" s="7"/>
    </row>
    <row r="457" spans="1:34" x14ac:dyDescent="0.2">
      <c r="A457" s="5">
        <v>2022</v>
      </c>
      <c r="B457" s="2" t="s">
        <v>725</v>
      </c>
      <c r="C457" s="2" t="s">
        <v>736</v>
      </c>
      <c r="D457" s="2" t="s">
        <v>674</v>
      </c>
      <c r="E457" s="2">
        <v>41746366</v>
      </c>
      <c r="H457" s="2">
        <v>27938560</v>
      </c>
      <c r="S457" s="2"/>
      <c r="T457" s="2"/>
      <c r="U457" s="2"/>
      <c r="V457" s="2"/>
      <c r="AB457" s="7"/>
      <c r="AC457" s="7"/>
      <c r="AD457" s="7"/>
      <c r="AE457" s="7"/>
      <c r="AF457" s="7"/>
      <c r="AG457" s="7"/>
      <c r="AH457" s="7"/>
    </row>
    <row r="458" spans="1:34" x14ac:dyDescent="0.2">
      <c r="A458" s="5">
        <v>2022</v>
      </c>
      <c r="B458" s="2" t="s">
        <v>725</v>
      </c>
      <c r="C458" s="2" t="s">
        <v>737</v>
      </c>
      <c r="D458" s="2" t="s">
        <v>674</v>
      </c>
      <c r="E458" s="2">
        <v>55550043</v>
      </c>
      <c r="H458" s="2">
        <v>15609303</v>
      </c>
      <c r="S458" s="2"/>
      <c r="T458" s="2"/>
      <c r="U458" s="2"/>
      <c r="V458" s="2"/>
      <c r="AB458" s="7"/>
      <c r="AC458" s="7"/>
      <c r="AD458" s="7"/>
      <c r="AE458" s="7"/>
      <c r="AF458" s="7"/>
      <c r="AG458" s="7"/>
      <c r="AH458" s="7"/>
    </row>
    <row r="459" spans="1:34" x14ac:dyDescent="0.2">
      <c r="A459" s="5">
        <v>2022</v>
      </c>
      <c r="B459" s="2" t="s">
        <v>725</v>
      </c>
      <c r="C459" s="2" t="s">
        <v>738</v>
      </c>
      <c r="D459" s="2" t="s">
        <v>674</v>
      </c>
      <c r="E459" s="2">
        <v>38732159</v>
      </c>
      <c r="H459" s="2">
        <v>9599568</v>
      </c>
      <c r="S459" s="2"/>
      <c r="T459" s="2"/>
      <c r="U459" s="2"/>
      <c r="V459" s="2"/>
      <c r="AB459" s="7"/>
      <c r="AC459" s="7"/>
      <c r="AD459" s="7"/>
      <c r="AE459" s="7"/>
      <c r="AF459" s="7"/>
      <c r="AG459" s="7"/>
      <c r="AH459" s="7"/>
    </row>
    <row r="460" spans="1:34" x14ac:dyDescent="0.2">
      <c r="A460" s="5">
        <v>2022</v>
      </c>
      <c r="B460" s="2" t="s">
        <v>726</v>
      </c>
      <c r="C460" s="2" t="s">
        <v>739</v>
      </c>
      <c r="D460" s="2" t="s">
        <v>674</v>
      </c>
      <c r="E460" s="2">
        <v>8309447</v>
      </c>
      <c r="H460" s="2">
        <v>12671541</v>
      </c>
      <c r="S460" s="2"/>
      <c r="T460" s="2"/>
      <c r="U460" s="2"/>
      <c r="V460" s="2"/>
      <c r="AB460" s="7"/>
      <c r="AC460" s="7"/>
      <c r="AD460" s="7"/>
      <c r="AE460" s="7"/>
      <c r="AF460" s="7"/>
      <c r="AG460" s="7"/>
      <c r="AH460" s="7"/>
    </row>
    <row r="461" spans="1:34" x14ac:dyDescent="0.2">
      <c r="A461" s="5">
        <v>2022</v>
      </c>
      <c r="B461" s="2" t="s">
        <v>725</v>
      </c>
      <c r="C461" s="2" t="s">
        <v>727</v>
      </c>
      <c r="D461" s="2" t="s">
        <v>675</v>
      </c>
      <c r="H461" s="2">
        <v>451800</v>
      </c>
      <c r="S461" s="2"/>
      <c r="T461" s="2"/>
      <c r="U461" s="2"/>
      <c r="V461" s="2"/>
      <c r="AB461" s="7"/>
      <c r="AC461" s="7"/>
      <c r="AD461" s="7"/>
      <c r="AE461" s="7"/>
      <c r="AF461" s="7"/>
      <c r="AG461" s="7"/>
      <c r="AH461" s="7"/>
    </row>
    <row r="462" spans="1:34" x14ac:dyDescent="0.2">
      <c r="A462" s="5">
        <v>2022</v>
      </c>
      <c r="B462" s="2" t="s">
        <v>726</v>
      </c>
      <c r="C462" s="2" t="s">
        <v>728</v>
      </c>
      <c r="D462" s="2" t="s">
        <v>675</v>
      </c>
      <c r="H462" s="2" t="s">
        <v>762</v>
      </c>
      <c r="S462" s="2"/>
      <c r="T462" s="2"/>
      <c r="U462" s="2"/>
      <c r="V462" s="2"/>
      <c r="AB462" s="7"/>
      <c r="AC462" s="7"/>
      <c r="AD462" s="7"/>
      <c r="AE462" s="7"/>
      <c r="AF462" s="7"/>
      <c r="AG462" s="7"/>
      <c r="AH462" s="7"/>
    </row>
    <row r="463" spans="1:34" x14ac:dyDescent="0.2">
      <c r="A463" s="5">
        <v>2022</v>
      </c>
      <c r="B463" s="2" t="s">
        <v>726</v>
      </c>
      <c r="C463" s="2" t="s">
        <v>729</v>
      </c>
      <c r="D463" s="2" t="s">
        <v>675</v>
      </c>
      <c r="H463" s="2">
        <v>451800</v>
      </c>
      <c r="S463" s="2"/>
      <c r="T463" s="2"/>
      <c r="U463" s="2"/>
      <c r="V463" s="2"/>
      <c r="AB463" s="7"/>
      <c r="AC463" s="7"/>
      <c r="AD463" s="7"/>
      <c r="AE463" s="7"/>
      <c r="AF463" s="7"/>
      <c r="AG463" s="7"/>
      <c r="AH463" s="7"/>
    </row>
    <row r="464" spans="1:34" x14ac:dyDescent="0.2">
      <c r="A464" s="5">
        <v>2022</v>
      </c>
      <c r="B464" s="2" t="s">
        <v>725</v>
      </c>
      <c r="C464" s="2" t="s">
        <v>730</v>
      </c>
      <c r="D464" s="2" t="s">
        <v>675</v>
      </c>
      <c r="H464" s="2" t="s">
        <v>762</v>
      </c>
      <c r="S464" s="2"/>
      <c r="T464" s="2"/>
      <c r="U464" s="2"/>
      <c r="V464" s="2"/>
      <c r="AB464" s="7"/>
      <c r="AC464" s="7"/>
      <c r="AD464" s="7"/>
      <c r="AE464" s="7"/>
      <c r="AF464" s="7"/>
      <c r="AG464" s="7"/>
      <c r="AH464" s="7"/>
    </row>
    <row r="465" spans="1:34" x14ac:dyDescent="0.2">
      <c r="A465" s="5">
        <v>2022</v>
      </c>
      <c r="B465" s="2" t="s">
        <v>725</v>
      </c>
      <c r="C465" s="2" t="s">
        <v>731</v>
      </c>
      <c r="D465" s="2" t="s">
        <v>675</v>
      </c>
      <c r="H465" s="2">
        <v>451800</v>
      </c>
      <c r="S465" s="2"/>
      <c r="T465" s="2"/>
      <c r="U465" s="2"/>
      <c r="V465" s="2"/>
      <c r="AB465" s="7"/>
      <c r="AC465" s="7"/>
      <c r="AD465" s="7"/>
      <c r="AE465" s="7"/>
      <c r="AF465" s="7"/>
      <c r="AG465" s="7"/>
      <c r="AH465" s="7"/>
    </row>
    <row r="466" spans="1:34" x14ac:dyDescent="0.2">
      <c r="A466" s="5">
        <v>2022</v>
      </c>
      <c r="B466" s="2" t="s">
        <v>725</v>
      </c>
      <c r="C466" s="2" t="s">
        <v>732</v>
      </c>
      <c r="D466" s="2" t="s">
        <v>675</v>
      </c>
      <c r="H466" s="2">
        <v>451800</v>
      </c>
      <c r="S466" s="2"/>
      <c r="T466" s="2"/>
      <c r="U466" s="2"/>
      <c r="V466" s="2"/>
      <c r="AB466" s="7"/>
      <c r="AC466" s="7"/>
      <c r="AD466" s="7"/>
      <c r="AE466" s="7"/>
      <c r="AF466" s="7"/>
      <c r="AG466" s="7"/>
      <c r="AH466" s="7"/>
    </row>
    <row r="467" spans="1:34" x14ac:dyDescent="0.2">
      <c r="A467" s="5">
        <v>2022</v>
      </c>
      <c r="B467" s="2" t="s">
        <v>726</v>
      </c>
      <c r="C467" s="2" t="s">
        <v>131</v>
      </c>
      <c r="D467" s="2" t="s">
        <v>675</v>
      </c>
      <c r="H467" s="2">
        <v>451800</v>
      </c>
      <c r="S467" s="2"/>
      <c r="T467" s="2"/>
      <c r="U467" s="2"/>
      <c r="V467" s="2"/>
      <c r="AB467" s="7"/>
      <c r="AC467" s="7"/>
      <c r="AD467" s="7"/>
      <c r="AE467" s="7"/>
      <c r="AF467" s="7"/>
      <c r="AG467" s="7"/>
      <c r="AH467" s="7"/>
    </row>
    <row r="468" spans="1:34" x14ac:dyDescent="0.2">
      <c r="A468" s="5">
        <v>2022</v>
      </c>
      <c r="B468" s="2" t="s">
        <v>725</v>
      </c>
      <c r="C468" s="2" t="s">
        <v>132</v>
      </c>
      <c r="D468" s="2" t="s">
        <v>675</v>
      </c>
      <c r="H468" s="2" t="s">
        <v>762</v>
      </c>
      <c r="S468" s="2"/>
      <c r="T468" s="2"/>
      <c r="U468" s="2"/>
      <c r="V468" s="2"/>
      <c r="AB468" s="7"/>
      <c r="AC468" s="7"/>
      <c r="AD468" s="7"/>
      <c r="AE468" s="7"/>
      <c r="AF468" s="7"/>
      <c r="AG468" s="7"/>
      <c r="AH468" s="7"/>
    </row>
    <row r="469" spans="1:34" x14ac:dyDescent="0.2">
      <c r="A469" s="5">
        <v>2022</v>
      </c>
      <c r="B469" s="2" t="s">
        <v>725</v>
      </c>
      <c r="C469" s="2" t="s">
        <v>133</v>
      </c>
      <c r="D469" s="2" t="s">
        <v>675</v>
      </c>
      <c r="H469" s="2">
        <v>601800</v>
      </c>
      <c r="S469" s="2"/>
      <c r="T469" s="2"/>
      <c r="U469" s="2"/>
      <c r="V469" s="2"/>
      <c r="AB469" s="7"/>
      <c r="AC469" s="7"/>
      <c r="AD469" s="7"/>
      <c r="AE469" s="7"/>
      <c r="AF469" s="7"/>
      <c r="AG469" s="7"/>
      <c r="AH469" s="7"/>
    </row>
    <row r="470" spans="1:34" x14ac:dyDescent="0.2">
      <c r="A470" s="5">
        <v>2022</v>
      </c>
      <c r="B470" s="2" t="s">
        <v>726</v>
      </c>
      <c r="C470" s="2" t="s">
        <v>134</v>
      </c>
      <c r="D470" s="2" t="s">
        <v>675</v>
      </c>
      <c r="H470" s="2">
        <v>451800</v>
      </c>
      <c r="S470" s="2"/>
      <c r="T470" s="2"/>
      <c r="U470" s="2"/>
      <c r="V470" s="2"/>
      <c r="AB470" s="7"/>
      <c r="AC470" s="7"/>
      <c r="AD470" s="7"/>
      <c r="AE470" s="7"/>
      <c r="AF470" s="7"/>
      <c r="AG470" s="7"/>
      <c r="AH470" s="7"/>
    </row>
    <row r="471" spans="1:34" x14ac:dyDescent="0.2">
      <c r="A471" s="5">
        <v>2022</v>
      </c>
      <c r="B471" s="2" t="s">
        <v>726</v>
      </c>
      <c r="C471" s="2" t="s">
        <v>733</v>
      </c>
      <c r="D471" s="2" t="s">
        <v>675</v>
      </c>
      <c r="H471" s="2" t="s">
        <v>762</v>
      </c>
      <c r="S471" s="2"/>
      <c r="T471" s="2"/>
      <c r="U471" s="2"/>
      <c r="V471" s="2"/>
      <c r="AB471" s="7"/>
      <c r="AC471" s="7"/>
      <c r="AD471" s="7"/>
      <c r="AE471" s="7"/>
      <c r="AF471" s="7"/>
      <c r="AG471" s="7"/>
      <c r="AH471" s="7"/>
    </row>
    <row r="472" spans="1:34" x14ac:dyDescent="0.2">
      <c r="A472" s="5">
        <v>2022</v>
      </c>
      <c r="B472" s="2" t="s">
        <v>725</v>
      </c>
      <c r="C472" s="2" t="s">
        <v>734</v>
      </c>
      <c r="D472" s="2" t="s">
        <v>675</v>
      </c>
      <c r="H472" s="2" t="s">
        <v>762</v>
      </c>
      <c r="S472" s="2"/>
      <c r="T472" s="2"/>
      <c r="U472" s="2"/>
      <c r="V472" s="2"/>
      <c r="AB472" s="7"/>
      <c r="AC472" s="7"/>
      <c r="AD472" s="7"/>
      <c r="AE472" s="7"/>
      <c r="AF472" s="7"/>
      <c r="AG472" s="7"/>
      <c r="AH472" s="7"/>
    </row>
    <row r="473" spans="1:34" x14ac:dyDescent="0.2">
      <c r="A473" s="5">
        <v>2022</v>
      </c>
      <c r="B473" s="2" t="s">
        <v>725</v>
      </c>
      <c r="C473" s="2" t="s">
        <v>735</v>
      </c>
      <c r="D473" s="2" t="s">
        <v>675</v>
      </c>
      <c r="H473" s="2" t="s">
        <v>762</v>
      </c>
      <c r="S473" s="2"/>
      <c r="T473" s="2"/>
      <c r="U473" s="2"/>
      <c r="V473" s="2"/>
      <c r="AB473" s="7"/>
      <c r="AC473" s="7"/>
      <c r="AD473" s="7"/>
      <c r="AE473" s="7"/>
      <c r="AF473" s="7"/>
      <c r="AG473" s="7"/>
      <c r="AH473" s="7"/>
    </row>
    <row r="474" spans="1:34" x14ac:dyDescent="0.2">
      <c r="A474" s="5">
        <v>2022</v>
      </c>
      <c r="B474" s="2" t="s">
        <v>725</v>
      </c>
      <c r="C474" s="2" t="s">
        <v>736</v>
      </c>
      <c r="D474" s="2" t="s">
        <v>675</v>
      </c>
      <c r="H474" s="2" t="s">
        <v>762</v>
      </c>
      <c r="S474" s="2"/>
      <c r="T474" s="2"/>
      <c r="U474" s="2"/>
      <c r="V474" s="2"/>
      <c r="AB474" s="7"/>
      <c r="AC474" s="7"/>
      <c r="AD474" s="7"/>
      <c r="AE474" s="7"/>
      <c r="AF474" s="7"/>
      <c r="AG474" s="7"/>
      <c r="AH474" s="7"/>
    </row>
    <row r="475" spans="1:34" x14ac:dyDescent="0.2">
      <c r="A475" s="5">
        <v>2022</v>
      </c>
      <c r="B475" s="2" t="s">
        <v>725</v>
      </c>
      <c r="C475" s="2" t="s">
        <v>737</v>
      </c>
      <c r="D475" s="2" t="s">
        <v>675</v>
      </c>
      <c r="H475" s="2" t="s">
        <v>762</v>
      </c>
      <c r="S475" s="2"/>
      <c r="T475" s="2"/>
      <c r="U475" s="2"/>
      <c r="V475" s="2"/>
      <c r="AB475" s="7"/>
      <c r="AC475" s="7"/>
      <c r="AD475" s="7"/>
      <c r="AE475" s="7"/>
      <c r="AF475" s="7"/>
      <c r="AG475" s="7"/>
      <c r="AH475" s="7"/>
    </row>
    <row r="476" spans="1:34" x14ac:dyDescent="0.2">
      <c r="A476" s="5">
        <v>2022</v>
      </c>
      <c r="B476" s="2" t="s">
        <v>725</v>
      </c>
      <c r="C476" s="2" t="s">
        <v>738</v>
      </c>
      <c r="D476" s="2" t="s">
        <v>675</v>
      </c>
      <c r="H476" s="2" t="s">
        <v>762</v>
      </c>
      <c r="S476" s="2"/>
      <c r="T476" s="2"/>
      <c r="U476" s="2"/>
      <c r="V476" s="2"/>
      <c r="AB476" s="7"/>
      <c r="AC476" s="7"/>
      <c r="AD476" s="7"/>
      <c r="AE476" s="7"/>
      <c r="AF476" s="7"/>
      <c r="AG476" s="7"/>
      <c r="AH476" s="7"/>
    </row>
    <row r="477" spans="1:34" x14ac:dyDescent="0.2">
      <c r="A477" s="5">
        <v>2022</v>
      </c>
      <c r="B477" s="2" t="s">
        <v>726</v>
      </c>
      <c r="C477" s="2" t="s">
        <v>739</v>
      </c>
      <c r="D477" s="2" t="s">
        <v>675</v>
      </c>
      <c r="H477" s="2" t="s">
        <v>762</v>
      </c>
      <c r="S477" s="2"/>
      <c r="T477" s="2"/>
      <c r="U477" s="2"/>
      <c r="V477" s="2"/>
      <c r="AB477" s="7"/>
      <c r="AC477" s="7"/>
      <c r="AD477" s="7"/>
      <c r="AE477" s="7"/>
      <c r="AF477" s="7"/>
      <c r="AG477" s="7"/>
      <c r="AH477" s="7"/>
    </row>
    <row r="478" spans="1:34" x14ac:dyDescent="0.2">
      <c r="A478" s="5">
        <v>2022</v>
      </c>
      <c r="B478" s="2" t="s">
        <v>725</v>
      </c>
      <c r="C478" s="2" t="s">
        <v>727</v>
      </c>
      <c r="D478" s="2" t="s">
        <v>676</v>
      </c>
      <c r="F478" s="2" t="s">
        <v>779</v>
      </c>
      <c r="S478" s="2"/>
      <c r="T478" s="2"/>
      <c r="U478" s="2"/>
      <c r="V478" s="2"/>
      <c r="AB478" s="7"/>
      <c r="AC478" s="7"/>
      <c r="AD478" s="7"/>
      <c r="AE478" s="7"/>
      <c r="AF478" s="7"/>
      <c r="AG478" s="7"/>
      <c r="AH478" s="7"/>
    </row>
    <row r="479" spans="1:34" x14ac:dyDescent="0.2">
      <c r="A479" s="5">
        <v>2022</v>
      </c>
      <c r="B479" s="2" t="s">
        <v>726</v>
      </c>
      <c r="C479" s="2" t="s">
        <v>728</v>
      </c>
      <c r="D479" s="2" t="s">
        <v>676</v>
      </c>
      <c r="E479" s="2">
        <v>6828138</v>
      </c>
      <c r="F479" s="2">
        <v>9975481</v>
      </c>
      <c r="S479" s="2"/>
      <c r="T479" s="2"/>
      <c r="U479" s="2"/>
      <c r="V479" s="2"/>
      <c r="AB479" s="7"/>
      <c r="AC479" s="7"/>
      <c r="AD479" s="7"/>
      <c r="AE479" s="7"/>
      <c r="AF479" s="7"/>
      <c r="AG479" s="7"/>
      <c r="AH479" s="7"/>
    </row>
    <row r="480" spans="1:34" x14ac:dyDescent="0.2">
      <c r="A480" s="5">
        <v>2022</v>
      </c>
      <c r="B480" s="2" t="s">
        <v>726</v>
      </c>
      <c r="C480" s="2" t="s">
        <v>729</v>
      </c>
      <c r="D480" s="2" t="s">
        <v>676</v>
      </c>
      <c r="E480" s="2">
        <v>25834378</v>
      </c>
      <c r="F480" s="2">
        <v>12236421</v>
      </c>
      <c r="S480" s="2"/>
      <c r="T480" s="2"/>
      <c r="U480" s="2"/>
      <c r="V480" s="2"/>
      <c r="AB480" s="7"/>
      <c r="AC480" s="7"/>
      <c r="AD480" s="7"/>
      <c r="AE480" s="7"/>
      <c r="AF480" s="7"/>
      <c r="AG480" s="7"/>
      <c r="AH480" s="7"/>
    </row>
    <row r="481" spans="1:34" x14ac:dyDescent="0.2">
      <c r="A481" s="5">
        <v>2022</v>
      </c>
      <c r="B481" s="2" t="s">
        <v>725</v>
      </c>
      <c r="C481" s="2" t="s">
        <v>730</v>
      </c>
      <c r="D481" s="2" t="s">
        <v>676</v>
      </c>
      <c r="E481" s="2">
        <v>21867716</v>
      </c>
      <c r="F481" s="2">
        <v>11691772</v>
      </c>
      <c r="S481" s="2"/>
      <c r="T481" s="2"/>
      <c r="U481" s="2"/>
      <c r="V481" s="2"/>
      <c r="AB481" s="7"/>
      <c r="AC481" s="7"/>
      <c r="AD481" s="7"/>
      <c r="AE481" s="7"/>
      <c r="AF481" s="7"/>
      <c r="AG481" s="7"/>
      <c r="AH481" s="7"/>
    </row>
    <row r="482" spans="1:34" x14ac:dyDescent="0.2">
      <c r="A482" s="5">
        <v>2022</v>
      </c>
      <c r="B482" s="2" t="s">
        <v>725</v>
      </c>
      <c r="C482" s="2" t="s">
        <v>731</v>
      </c>
      <c r="D482" s="2" t="s">
        <v>676</v>
      </c>
      <c r="F482" s="2" t="s">
        <v>779</v>
      </c>
      <c r="S482" s="2"/>
      <c r="T482" s="2"/>
      <c r="U482" s="2"/>
      <c r="V482" s="2"/>
      <c r="AB482" s="7"/>
      <c r="AC482" s="7"/>
      <c r="AD482" s="7"/>
      <c r="AE482" s="7"/>
      <c r="AF482" s="7"/>
      <c r="AG482" s="7"/>
      <c r="AH482" s="7"/>
    </row>
    <row r="483" spans="1:34" x14ac:dyDescent="0.2">
      <c r="A483" s="5">
        <v>2022</v>
      </c>
      <c r="B483" s="2" t="s">
        <v>725</v>
      </c>
      <c r="C483" s="2" t="s">
        <v>732</v>
      </c>
      <c r="D483" s="2" t="s">
        <v>676</v>
      </c>
      <c r="E483" s="2">
        <v>9845109</v>
      </c>
      <c r="F483" s="2" t="s">
        <v>779</v>
      </c>
      <c r="S483" s="2"/>
      <c r="T483" s="2"/>
      <c r="U483" s="2"/>
      <c r="V483" s="2"/>
      <c r="AB483" s="7"/>
      <c r="AC483" s="7"/>
      <c r="AD483" s="7"/>
      <c r="AE483" s="7"/>
      <c r="AF483" s="7"/>
      <c r="AG483" s="7"/>
      <c r="AH483" s="7"/>
    </row>
    <row r="484" spans="1:34" x14ac:dyDescent="0.2">
      <c r="A484" s="5">
        <v>2022</v>
      </c>
      <c r="B484" s="2" t="s">
        <v>726</v>
      </c>
      <c r="C484" s="2" t="s">
        <v>131</v>
      </c>
      <c r="D484" s="2" t="s">
        <v>676</v>
      </c>
      <c r="E484" s="2">
        <v>5943062</v>
      </c>
      <c r="F484" s="2" t="s">
        <v>779</v>
      </c>
      <c r="S484" s="2"/>
      <c r="T484" s="2"/>
      <c r="U484" s="2"/>
      <c r="V484" s="2"/>
      <c r="AB484" s="7"/>
      <c r="AC484" s="7"/>
      <c r="AD484" s="7"/>
      <c r="AE484" s="7"/>
      <c r="AF484" s="7"/>
      <c r="AG484" s="7"/>
      <c r="AH484" s="7"/>
    </row>
    <row r="485" spans="1:34" x14ac:dyDescent="0.2">
      <c r="A485" s="5">
        <v>2022</v>
      </c>
      <c r="B485" s="2" t="s">
        <v>725</v>
      </c>
      <c r="C485" s="2" t="s">
        <v>132</v>
      </c>
      <c r="D485" s="2" t="s">
        <v>676</v>
      </c>
      <c r="E485" s="2">
        <v>4835942</v>
      </c>
      <c r="F485" s="2" t="s">
        <v>779</v>
      </c>
      <c r="S485" s="2"/>
      <c r="T485" s="2"/>
      <c r="U485" s="2"/>
      <c r="V485" s="2"/>
      <c r="AB485" s="7"/>
      <c r="AC485" s="7"/>
      <c r="AD485" s="7"/>
      <c r="AE485" s="7"/>
      <c r="AF485" s="7"/>
      <c r="AG485" s="7"/>
      <c r="AH485" s="7"/>
    </row>
    <row r="486" spans="1:34" x14ac:dyDescent="0.2">
      <c r="A486" s="5">
        <v>2022</v>
      </c>
      <c r="B486" s="2" t="s">
        <v>725</v>
      </c>
      <c r="C486" s="2" t="s">
        <v>133</v>
      </c>
      <c r="D486" s="2" t="s">
        <v>676</v>
      </c>
      <c r="E486" s="2">
        <v>7871002</v>
      </c>
      <c r="F486" s="2">
        <v>7168111</v>
      </c>
      <c r="S486" s="2"/>
      <c r="T486" s="2"/>
      <c r="U486" s="2"/>
      <c r="V486" s="2"/>
      <c r="AB486" s="7"/>
      <c r="AC486" s="7"/>
      <c r="AD486" s="7"/>
      <c r="AE486" s="7"/>
      <c r="AF486" s="7"/>
      <c r="AG486" s="7"/>
      <c r="AH486" s="7"/>
    </row>
    <row r="487" spans="1:34" x14ac:dyDescent="0.2">
      <c r="A487" s="5">
        <v>2022</v>
      </c>
      <c r="B487" s="2" t="s">
        <v>726</v>
      </c>
      <c r="C487" s="2" t="s">
        <v>134</v>
      </c>
      <c r="D487" s="2" t="s">
        <v>676</v>
      </c>
      <c r="E487" s="2">
        <v>5027725</v>
      </c>
      <c r="F487" s="2" t="s">
        <v>779</v>
      </c>
      <c r="S487" s="2"/>
      <c r="T487" s="2"/>
      <c r="U487" s="2"/>
      <c r="V487" s="2"/>
      <c r="AB487" s="7"/>
      <c r="AC487" s="7"/>
      <c r="AD487" s="7"/>
      <c r="AE487" s="7"/>
      <c r="AF487" s="7"/>
      <c r="AG487" s="7"/>
      <c r="AH487" s="7"/>
    </row>
    <row r="488" spans="1:34" x14ac:dyDescent="0.2">
      <c r="A488" s="5">
        <v>2022</v>
      </c>
      <c r="B488" s="2" t="s">
        <v>726</v>
      </c>
      <c r="C488" s="2" t="s">
        <v>733</v>
      </c>
      <c r="D488" s="2" t="s">
        <v>676</v>
      </c>
      <c r="E488" s="2">
        <v>18367115</v>
      </c>
      <c r="F488" s="2">
        <v>11240843</v>
      </c>
      <c r="S488" s="2"/>
      <c r="T488" s="2"/>
      <c r="U488" s="2"/>
      <c r="V488" s="2"/>
      <c r="AB488" s="7"/>
      <c r="AC488" s="7"/>
      <c r="AD488" s="7"/>
      <c r="AE488" s="7"/>
      <c r="AF488" s="7"/>
      <c r="AG488" s="7"/>
      <c r="AH488" s="7"/>
    </row>
    <row r="489" spans="1:34" x14ac:dyDescent="0.2">
      <c r="A489" s="5">
        <v>2022</v>
      </c>
      <c r="B489" s="2" t="s">
        <v>725</v>
      </c>
      <c r="C489" s="2" t="s">
        <v>734</v>
      </c>
      <c r="D489" s="2" t="s">
        <v>676</v>
      </c>
      <c r="E489" s="2">
        <v>20835361</v>
      </c>
      <c r="F489" s="2">
        <v>8305105</v>
      </c>
      <c r="S489" s="2"/>
      <c r="T489" s="2"/>
      <c r="U489" s="2"/>
      <c r="V489" s="2"/>
      <c r="AB489" s="7"/>
      <c r="AC489" s="7"/>
      <c r="AD489" s="7"/>
      <c r="AE489" s="7"/>
      <c r="AF489" s="7"/>
      <c r="AG489" s="7"/>
      <c r="AH489" s="7"/>
    </row>
    <row r="490" spans="1:34" x14ac:dyDescent="0.2">
      <c r="A490" s="5">
        <v>2022</v>
      </c>
      <c r="B490" s="2" t="s">
        <v>725</v>
      </c>
      <c r="C490" s="2" t="s">
        <v>735</v>
      </c>
      <c r="D490" s="2" t="s">
        <v>676</v>
      </c>
      <c r="E490" s="2">
        <v>22043110</v>
      </c>
      <c r="F490" s="2">
        <v>9059311</v>
      </c>
      <c r="S490" s="2"/>
      <c r="T490" s="2"/>
      <c r="U490" s="2"/>
      <c r="V490" s="2"/>
      <c r="AB490" s="7"/>
      <c r="AC490" s="7"/>
      <c r="AD490" s="7"/>
      <c r="AE490" s="7"/>
      <c r="AF490" s="7"/>
      <c r="AG490" s="7"/>
      <c r="AH490" s="7"/>
    </row>
    <row r="491" spans="1:34" x14ac:dyDescent="0.2">
      <c r="A491" s="5">
        <v>2022</v>
      </c>
      <c r="B491" s="2" t="s">
        <v>725</v>
      </c>
      <c r="C491" s="2" t="s">
        <v>736</v>
      </c>
      <c r="D491" s="2" t="s">
        <v>676</v>
      </c>
      <c r="E491" s="2">
        <v>4705347</v>
      </c>
      <c r="F491" s="2" t="s">
        <v>779</v>
      </c>
      <c r="S491" s="2"/>
      <c r="T491" s="2"/>
      <c r="U491" s="2"/>
      <c r="V491" s="2"/>
      <c r="AB491" s="7"/>
      <c r="AC491" s="7"/>
      <c r="AD491" s="7"/>
      <c r="AE491" s="7"/>
      <c r="AF491" s="7"/>
      <c r="AG491" s="7"/>
      <c r="AH491" s="7"/>
    </row>
    <row r="492" spans="1:34" x14ac:dyDescent="0.2">
      <c r="A492" s="5">
        <v>2022</v>
      </c>
      <c r="B492" s="2" t="s">
        <v>725</v>
      </c>
      <c r="C492" s="2" t="s">
        <v>737</v>
      </c>
      <c r="D492" s="2" t="s">
        <v>676</v>
      </c>
      <c r="E492" s="2">
        <v>6723415</v>
      </c>
      <c r="F492" s="2">
        <v>9478803</v>
      </c>
      <c r="S492" s="2"/>
      <c r="T492" s="2"/>
      <c r="U492" s="2"/>
      <c r="V492" s="2"/>
      <c r="AB492" s="7"/>
      <c r="AC492" s="7"/>
      <c r="AD492" s="7"/>
      <c r="AE492" s="7"/>
      <c r="AF492" s="7"/>
      <c r="AG492" s="7"/>
      <c r="AH492" s="7"/>
    </row>
    <row r="493" spans="1:34" x14ac:dyDescent="0.2">
      <c r="A493" s="5">
        <v>2022</v>
      </c>
      <c r="B493" s="2" t="s">
        <v>725</v>
      </c>
      <c r="C493" s="2" t="s">
        <v>738</v>
      </c>
      <c r="D493" s="2" t="s">
        <v>676</v>
      </c>
      <c r="E493" s="2">
        <v>14250000</v>
      </c>
      <c r="F493" s="2" t="s">
        <v>779</v>
      </c>
      <c r="S493" s="2"/>
      <c r="T493" s="2"/>
      <c r="U493" s="2"/>
      <c r="V493" s="2"/>
      <c r="AB493" s="7"/>
      <c r="AC493" s="7"/>
      <c r="AD493" s="7"/>
      <c r="AE493" s="7"/>
      <c r="AF493" s="7"/>
      <c r="AG493" s="7"/>
      <c r="AH493" s="7"/>
    </row>
    <row r="494" spans="1:34" x14ac:dyDescent="0.2">
      <c r="A494" s="5">
        <v>2022</v>
      </c>
      <c r="B494" s="2" t="s">
        <v>726</v>
      </c>
      <c r="C494" s="2" t="s">
        <v>739</v>
      </c>
      <c r="D494" s="2" t="s">
        <v>676</v>
      </c>
      <c r="E494" s="2">
        <v>15579980</v>
      </c>
      <c r="F494" s="2" t="s">
        <v>779</v>
      </c>
      <c r="S494" s="2"/>
      <c r="T494" s="2"/>
      <c r="U494" s="2"/>
      <c r="V494" s="2"/>
      <c r="AB494" s="7"/>
      <c r="AC494" s="7"/>
      <c r="AD494" s="7"/>
      <c r="AE494" s="7"/>
      <c r="AF494" s="7"/>
      <c r="AG494" s="7"/>
      <c r="AH494" s="7"/>
    </row>
    <row r="495" spans="1:34" x14ac:dyDescent="0.2">
      <c r="A495" s="5">
        <v>2022</v>
      </c>
      <c r="B495" s="2" t="s">
        <v>725</v>
      </c>
      <c r="C495" s="2" t="s">
        <v>727</v>
      </c>
      <c r="D495" s="2" t="s">
        <v>677</v>
      </c>
      <c r="F495" s="2">
        <v>3143947</v>
      </c>
      <c r="H495" s="2">
        <v>159400</v>
      </c>
      <c r="S495" s="2"/>
      <c r="T495" s="2"/>
      <c r="U495" s="2"/>
      <c r="V495" s="2"/>
      <c r="AB495" s="7"/>
      <c r="AC495" s="7"/>
      <c r="AD495" s="7"/>
      <c r="AE495" s="7"/>
      <c r="AF495" s="7"/>
      <c r="AG495" s="7"/>
      <c r="AH495" s="7"/>
    </row>
    <row r="496" spans="1:34" x14ac:dyDescent="0.2">
      <c r="A496" s="5">
        <v>2022</v>
      </c>
      <c r="B496" s="2" t="s">
        <v>726</v>
      </c>
      <c r="C496" s="2" t="s">
        <v>728</v>
      </c>
      <c r="D496" s="2" t="s">
        <v>677</v>
      </c>
      <c r="F496" s="2">
        <v>13200591</v>
      </c>
      <c r="H496" s="2">
        <v>316500</v>
      </c>
      <c r="S496" s="2"/>
      <c r="T496" s="2"/>
      <c r="U496" s="2"/>
      <c r="V496" s="2"/>
      <c r="AB496" s="7"/>
      <c r="AC496" s="7"/>
      <c r="AD496" s="7"/>
      <c r="AE496" s="7"/>
      <c r="AF496" s="7"/>
      <c r="AG496" s="7"/>
      <c r="AH496" s="7"/>
    </row>
    <row r="497" spans="1:34" x14ac:dyDescent="0.2">
      <c r="A497" s="5">
        <v>2022</v>
      </c>
      <c r="B497" s="2" t="s">
        <v>726</v>
      </c>
      <c r="C497" s="2" t="s">
        <v>729</v>
      </c>
      <c r="D497" s="2" t="s">
        <v>677</v>
      </c>
      <c r="F497" s="2">
        <v>12188589</v>
      </c>
      <c r="H497" s="2">
        <v>359400</v>
      </c>
      <c r="S497" s="2"/>
      <c r="T497" s="2"/>
      <c r="U497" s="2"/>
      <c r="V497" s="2"/>
      <c r="AB497" s="7"/>
      <c r="AC497" s="7"/>
      <c r="AD497" s="7"/>
      <c r="AE497" s="7"/>
      <c r="AF497" s="7"/>
      <c r="AG497" s="7"/>
      <c r="AH497" s="7"/>
    </row>
    <row r="498" spans="1:34" x14ac:dyDescent="0.2">
      <c r="A498" s="5">
        <v>2022</v>
      </c>
      <c r="B498" s="2" t="s">
        <v>725</v>
      </c>
      <c r="C498" s="2" t="s">
        <v>730</v>
      </c>
      <c r="D498" s="2" t="s">
        <v>677</v>
      </c>
      <c r="F498" s="2">
        <v>14603415</v>
      </c>
      <c r="H498" s="2">
        <v>252300</v>
      </c>
      <c r="S498" s="2"/>
      <c r="T498" s="2"/>
      <c r="U498" s="2"/>
      <c r="V498" s="2"/>
      <c r="AB498" s="7"/>
      <c r="AC498" s="7"/>
      <c r="AD498" s="7"/>
      <c r="AE498" s="7"/>
      <c r="AF498" s="7"/>
      <c r="AG498" s="7"/>
      <c r="AH498" s="7"/>
    </row>
    <row r="499" spans="1:34" x14ac:dyDescent="0.2">
      <c r="A499" s="5">
        <v>2022</v>
      </c>
      <c r="B499" s="2" t="s">
        <v>725</v>
      </c>
      <c r="C499" s="2" t="s">
        <v>731</v>
      </c>
      <c r="D499" s="2" t="s">
        <v>677</v>
      </c>
      <c r="F499" s="2">
        <v>14398501</v>
      </c>
      <c r="H499" s="2">
        <v>187800</v>
      </c>
      <c r="S499" s="2"/>
      <c r="T499" s="2"/>
      <c r="U499" s="2"/>
      <c r="V499" s="2"/>
      <c r="AB499" s="7"/>
      <c r="AC499" s="7"/>
      <c r="AD499" s="7"/>
      <c r="AE499" s="7"/>
      <c r="AF499" s="7"/>
      <c r="AG499" s="7"/>
      <c r="AH499" s="7"/>
    </row>
    <row r="500" spans="1:34" x14ac:dyDescent="0.2">
      <c r="A500" s="5">
        <v>2022</v>
      </c>
      <c r="B500" s="2" t="s">
        <v>725</v>
      </c>
      <c r="C500" s="2" t="s">
        <v>732</v>
      </c>
      <c r="D500" s="2" t="s">
        <v>677</v>
      </c>
      <c r="F500" s="2" t="s">
        <v>779</v>
      </c>
      <c r="H500" s="2">
        <v>49700</v>
      </c>
      <c r="S500" s="2"/>
      <c r="T500" s="2"/>
      <c r="U500" s="2"/>
      <c r="V500" s="2"/>
      <c r="AB500" s="7"/>
      <c r="AC500" s="7"/>
      <c r="AD500" s="7"/>
      <c r="AE500" s="7"/>
      <c r="AF500" s="7"/>
      <c r="AG500" s="7"/>
      <c r="AH500" s="7"/>
    </row>
    <row r="501" spans="1:34" x14ac:dyDescent="0.2">
      <c r="A501" s="5">
        <v>2022</v>
      </c>
      <c r="B501" s="2" t="s">
        <v>726</v>
      </c>
      <c r="C501" s="2" t="s">
        <v>131</v>
      </c>
      <c r="D501" s="2" t="s">
        <v>677</v>
      </c>
      <c r="F501" s="2" t="s">
        <v>779</v>
      </c>
      <c r="H501" s="2">
        <v>28400</v>
      </c>
      <c r="S501" s="2"/>
      <c r="T501" s="2"/>
      <c r="U501" s="2"/>
      <c r="V501" s="2"/>
      <c r="AB501" s="7"/>
      <c r="AC501" s="7"/>
      <c r="AD501" s="7"/>
      <c r="AE501" s="7"/>
      <c r="AF501" s="7"/>
      <c r="AG501" s="7"/>
      <c r="AH501" s="7"/>
    </row>
    <row r="502" spans="1:34" x14ac:dyDescent="0.2">
      <c r="A502" s="5">
        <v>2022</v>
      </c>
      <c r="B502" s="2" t="s">
        <v>725</v>
      </c>
      <c r="C502" s="2" t="s">
        <v>132</v>
      </c>
      <c r="D502" s="2" t="s">
        <v>677</v>
      </c>
      <c r="F502" s="2" t="s">
        <v>779</v>
      </c>
      <c r="H502" s="2">
        <v>642600</v>
      </c>
      <c r="S502" s="2"/>
      <c r="T502" s="2"/>
      <c r="U502" s="2"/>
      <c r="V502" s="2"/>
      <c r="AB502" s="7"/>
      <c r="AC502" s="7"/>
      <c r="AD502" s="7"/>
      <c r="AE502" s="7"/>
      <c r="AF502" s="7"/>
      <c r="AG502" s="7"/>
      <c r="AH502" s="7"/>
    </row>
    <row r="503" spans="1:34" x14ac:dyDescent="0.2">
      <c r="A503" s="5">
        <v>2022</v>
      </c>
      <c r="B503" s="2" t="s">
        <v>725</v>
      </c>
      <c r="C503" s="2" t="s">
        <v>133</v>
      </c>
      <c r="D503" s="2" t="s">
        <v>677</v>
      </c>
      <c r="F503" s="2">
        <v>3410649</v>
      </c>
      <c r="H503" s="2">
        <v>505500</v>
      </c>
      <c r="S503" s="2"/>
      <c r="T503" s="2"/>
      <c r="U503" s="2"/>
      <c r="V503" s="2"/>
      <c r="AB503" s="7"/>
      <c r="AC503" s="7"/>
      <c r="AD503" s="7"/>
      <c r="AE503" s="7"/>
      <c r="AF503" s="7"/>
      <c r="AG503" s="7"/>
      <c r="AH503" s="7"/>
    </row>
    <row r="504" spans="1:34" x14ac:dyDescent="0.2">
      <c r="A504" s="5">
        <v>2022</v>
      </c>
      <c r="B504" s="2" t="s">
        <v>726</v>
      </c>
      <c r="C504" s="2" t="s">
        <v>134</v>
      </c>
      <c r="D504" s="2" t="s">
        <v>677</v>
      </c>
      <c r="F504" s="2" t="s">
        <v>779</v>
      </c>
      <c r="H504" s="2">
        <v>698400</v>
      </c>
      <c r="S504" s="2"/>
      <c r="T504" s="2"/>
      <c r="U504" s="2"/>
      <c r="V504" s="2"/>
      <c r="AB504" s="7"/>
      <c r="AC504" s="7"/>
      <c r="AD504" s="7"/>
      <c r="AE504" s="7"/>
      <c r="AF504" s="7"/>
      <c r="AG504" s="7"/>
      <c r="AH504" s="7"/>
    </row>
    <row r="505" spans="1:34" x14ac:dyDescent="0.2">
      <c r="A505" s="5">
        <v>2022</v>
      </c>
      <c r="B505" s="2" t="s">
        <v>726</v>
      </c>
      <c r="C505" s="2" t="s">
        <v>733</v>
      </c>
      <c r="D505" s="2" t="s">
        <v>677</v>
      </c>
      <c r="F505" s="2">
        <v>13334793</v>
      </c>
      <c r="H505" s="2">
        <v>309100</v>
      </c>
      <c r="S505" s="2"/>
      <c r="T505" s="2"/>
      <c r="U505" s="2"/>
      <c r="V505" s="2"/>
      <c r="AB505" s="7"/>
      <c r="AC505" s="7"/>
      <c r="AD505" s="7"/>
      <c r="AE505" s="7"/>
      <c r="AF505" s="7"/>
      <c r="AG505" s="7"/>
      <c r="AH505" s="7"/>
    </row>
    <row r="506" spans="1:34" x14ac:dyDescent="0.2">
      <c r="A506" s="5">
        <v>2022</v>
      </c>
      <c r="B506" s="2" t="s">
        <v>725</v>
      </c>
      <c r="C506" s="2" t="s">
        <v>734</v>
      </c>
      <c r="D506" s="2" t="s">
        <v>677</v>
      </c>
      <c r="F506" s="2">
        <v>11547979</v>
      </c>
      <c r="H506" s="2">
        <v>373600</v>
      </c>
      <c r="S506" s="2"/>
      <c r="T506" s="2"/>
      <c r="U506" s="2"/>
      <c r="V506" s="2"/>
      <c r="AB506" s="7"/>
      <c r="AC506" s="7"/>
      <c r="AD506" s="7"/>
      <c r="AE506" s="7"/>
      <c r="AF506" s="7"/>
      <c r="AG506" s="7"/>
      <c r="AH506" s="7"/>
    </row>
    <row r="507" spans="1:34" x14ac:dyDescent="0.2">
      <c r="A507" s="5">
        <v>2022</v>
      </c>
      <c r="B507" s="2" t="s">
        <v>725</v>
      </c>
      <c r="C507" s="2" t="s">
        <v>735</v>
      </c>
      <c r="D507" s="2" t="s">
        <v>677</v>
      </c>
      <c r="F507" s="2">
        <v>14424375</v>
      </c>
      <c r="H507" s="2">
        <v>202000</v>
      </c>
      <c r="S507" s="2"/>
      <c r="T507" s="2"/>
      <c r="U507" s="2"/>
      <c r="V507" s="2"/>
      <c r="AB507" s="7"/>
      <c r="AC507" s="7"/>
      <c r="AD507" s="7"/>
      <c r="AE507" s="7"/>
      <c r="AF507" s="7"/>
      <c r="AG507" s="7"/>
      <c r="AH507" s="7"/>
    </row>
    <row r="508" spans="1:34" x14ac:dyDescent="0.2">
      <c r="A508" s="5">
        <v>2022</v>
      </c>
      <c r="B508" s="2" t="s">
        <v>725</v>
      </c>
      <c r="C508" s="2" t="s">
        <v>736</v>
      </c>
      <c r="D508" s="2" t="s">
        <v>677</v>
      </c>
      <c r="F508" s="2" t="s">
        <v>779</v>
      </c>
      <c r="H508" s="2">
        <v>734900</v>
      </c>
      <c r="S508" s="2"/>
      <c r="T508" s="2"/>
      <c r="U508" s="2"/>
      <c r="V508" s="2"/>
      <c r="AB508" s="7"/>
      <c r="AC508" s="7"/>
      <c r="AD508" s="7"/>
      <c r="AE508" s="7"/>
      <c r="AF508" s="7"/>
      <c r="AG508" s="7"/>
      <c r="AH508" s="7"/>
    </row>
    <row r="509" spans="1:34" x14ac:dyDescent="0.2">
      <c r="A509" s="5">
        <v>2022</v>
      </c>
      <c r="B509" s="2" t="s">
        <v>725</v>
      </c>
      <c r="C509" s="2" t="s">
        <v>737</v>
      </c>
      <c r="D509" s="2" t="s">
        <v>677</v>
      </c>
      <c r="F509" s="2">
        <v>11796203</v>
      </c>
      <c r="H509" s="2">
        <v>671000</v>
      </c>
      <c r="S509" s="2"/>
      <c r="T509" s="2"/>
      <c r="U509" s="2"/>
      <c r="V509" s="2"/>
      <c r="AB509" s="7"/>
      <c r="AC509" s="7"/>
      <c r="AD509" s="7"/>
      <c r="AE509" s="7"/>
      <c r="AF509" s="7"/>
      <c r="AG509" s="7"/>
      <c r="AH509" s="7"/>
    </row>
    <row r="510" spans="1:34" x14ac:dyDescent="0.2">
      <c r="A510" s="5">
        <v>2022</v>
      </c>
      <c r="B510" s="2" t="s">
        <v>725</v>
      </c>
      <c r="C510" s="2" t="s">
        <v>738</v>
      </c>
      <c r="D510" s="2" t="s">
        <v>677</v>
      </c>
      <c r="F510" s="2" t="s">
        <v>779</v>
      </c>
      <c r="H510" s="2">
        <v>21300</v>
      </c>
      <c r="S510" s="2"/>
      <c r="T510" s="2"/>
      <c r="U510" s="2"/>
      <c r="V510" s="2"/>
      <c r="AB510" s="7"/>
      <c r="AC510" s="7"/>
      <c r="AD510" s="7"/>
      <c r="AE510" s="7"/>
      <c r="AF510" s="7"/>
      <c r="AG510" s="7"/>
      <c r="AH510" s="7"/>
    </row>
    <row r="511" spans="1:34" x14ac:dyDescent="0.2">
      <c r="A511" s="5">
        <v>2022</v>
      </c>
      <c r="B511" s="2" t="s">
        <v>726</v>
      </c>
      <c r="C511" s="2" t="s">
        <v>739</v>
      </c>
      <c r="D511" s="2" t="s">
        <v>677</v>
      </c>
      <c r="F511" s="2" t="s">
        <v>779</v>
      </c>
      <c r="H511" s="2">
        <v>519700</v>
      </c>
      <c r="S511" s="2"/>
      <c r="T511" s="2"/>
      <c r="U511" s="2"/>
      <c r="V511" s="2"/>
      <c r="AB511" s="7"/>
      <c r="AC511" s="7"/>
      <c r="AD511" s="7"/>
      <c r="AE511" s="7"/>
      <c r="AF511" s="7"/>
      <c r="AG511" s="7"/>
      <c r="AH511" s="7"/>
    </row>
    <row r="512" spans="1:34" x14ac:dyDescent="0.2">
      <c r="A512" s="5">
        <v>2022</v>
      </c>
      <c r="B512" s="2" t="s">
        <v>725</v>
      </c>
      <c r="C512" s="2" t="s">
        <v>727</v>
      </c>
      <c r="D512" s="2" t="s">
        <v>678</v>
      </c>
      <c r="H512" s="2">
        <v>784714</v>
      </c>
      <c r="S512" s="2"/>
      <c r="T512" s="2"/>
      <c r="U512" s="2"/>
      <c r="V512" s="2"/>
      <c r="AB512" s="7"/>
      <c r="AC512" s="7"/>
      <c r="AD512" s="7"/>
      <c r="AE512" s="7"/>
      <c r="AF512" s="7"/>
      <c r="AG512" s="7"/>
      <c r="AH512" s="7"/>
    </row>
    <row r="513" spans="1:34" x14ac:dyDescent="0.2">
      <c r="A513" s="5">
        <v>2022</v>
      </c>
      <c r="B513" s="2" t="s">
        <v>726</v>
      </c>
      <c r="C513" s="2" t="s">
        <v>728</v>
      </c>
      <c r="D513" s="2" t="s">
        <v>678</v>
      </c>
      <c r="H513" s="2">
        <v>808413</v>
      </c>
      <c r="S513" s="2"/>
      <c r="T513" s="2"/>
      <c r="U513" s="2"/>
      <c r="V513" s="2"/>
      <c r="AB513" s="7"/>
      <c r="AC513" s="7"/>
      <c r="AD513" s="7"/>
      <c r="AE513" s="7"/>
      <c r="AF513" s="7"/>
      <c r="AG513" s="7"/>
      <c r="AH513" s="7"/>
    </row>
    <row r="514" spans="1:34" x14ac:dyDescent="0.2">
      <c r="A514" s="5">
        <v>2022</v>
      </c>
      <c r="B514" s="2" t="s">
        <v>726</v>
      </c>
      <c r="C514" s="2" t="s">
        <v>729</v>
      </c>
      <c r="D514" s="2" t="s">
        <v>678</v>
      </c>
      <c r="H514" s="2">
        <v>388654</v>
      </c>
      <c r="S514" s="2"/>
      <c r="T514" s="2"/>
      <c r="U514" s="2"/>
      <c r="V514" s="2"/>
      <c r="AB514" s="7"/>
      <c r="AC514" s="7"/>
      <c r="AD514" s="7"/>
      <c r="AE514" s="7"/>
      <c r="AF514" s="7"/>
      <c r="AG514" s="7"/>
      <c r="AH514" s="7"/>
    </row>
    <row r="515" spans="1:34" x14ac:dyDescent="0.2">
      <c r="A515" s="5">
        <v>2022</v>
      </c>
      <c r="B515" s="2" t="s">
        <v>725</v>
      </c>
      <c r="C515" s="2" t="s">
        <v>730</v>
      </c>
      <c r="D515" s="2" t="s">
        <v>678</v>
      </c>
      <c r="H515" s="2">
        <v>775235</v>
      </c>
      <c r="S515" s="2"/>
      <c r="T515" s="2"/>
      <c r="U515" s="2"/>
      <c r="V515" s="2"/>
      <c r="AB515" s="7"/>
      <c r="AC515" s="7"/>
      <c r="AD515" s="7"/>
      <c r="AE515" s="7"/>
      <c r="AF515" s="7"/>
      <c r="AG515" s="7"/>
      <c r="AH515" s="7"/>
    </row>
    <row r="516" spans="1:34" x14ac:dyDescent="0.2">
      <c r="A516" s="5">
        <v>2022</v>
      </c>
      <c r="B516" s="2" t="s">
        <v>725</v>
      </c>
      <c r="C516" s="2" t="s">
        <v>731</v>
      </c>
      <c r="D516" s="2" t="s">
        <v>678</v>
      </c>
      <c r="H516" s="2">
        <v>388654</v>
      </c>
      <c r="S516" s="2"/>
      <c r="T516" s="2"/>
      <c r="U516" s="2"/>
      <c r="V516" s="2"/>
      <c r="AB516" s="7"/>
      <c r="AC516" s="7"/>
      <c r="AD516" s="7"/>
      <c r="AE516" s="7"/>
      <c r="AF516" s="7"/>
      <c r="AG516" s="7"/>
      <c r="AH516" s="7"/>
    </row>
    <row r="517" spans="1:34" x14ac:dyDescent="0.2">
      <c r="A517" s="5">
        <v>2022</v>
      </c>
      <c r="B517" s="2" t="s">
        <v>725</v>
      </c>
      <c r="C517" s="2" t="s">
        <v>732</v>
      </c>
      <c r="D517" s="2" t="s">
        <v>678</v>
      </c>
      <c r="H517" s="2">
        <v>364955</v>
      </c>
      <c r="S517" s="2"/>
      <c r="T517" s="2"/>
      <c r="U517" s="2"/>
      <c r="V517" s="2"/>
      <c r="AB517" s="7"/>
      <c r="AC517" s="7"/>
      <c r="AD517" s="7"/>
      <c r="AE517" s="7"/>
      <c r="AF517" s="7"/>
      <c r="AG517" s="7"/>
      <c r="AH517" s="7"/>
    </row>
    <row r="518" spans="1:34" x14ac:dyDescent="0.2">
      <c r="A518" s="5">
        <v>2022</v>
      </c>
      <c r="B518" s="2" t="s">
        <v>726</v>
      </c>
      <c r="C518" s="2" t="s">
        <v>131</v>
      </c>
      <c r="D518" s="2" t="s">
        <v>678</v>
      </c>
      <c r="H518" s="2">
        <v>802333</v>
      </c>
      <c r="S518" s="2"/>
      <c r="T518" s="2"/>
      <c r="U518" s="2"/>
      <c r="V518" s="2"/>
      <c r="AB518" s="7"/>
      <c r="AC518" s="7"/>
      <c r="AD518" s="7"/>
      <c r="AE518" s="7"/>
      <c r="AF518" s="7"/>
      <c r="AG518" s="7"/>
      <c r="AH518" s="7"/>
    </row>
    <row r="519" spans="1:34" x14ac:dyDescent="0.2">
      <c r="A519" s="5">
        <v>2022</v>
      </c>
      <c r="B519" s="2" t="s">
        <v>725</v>
      </c>
      <c r="C519" s="2" t="s">
        <v>132</v>
      </c>
      <c r="D519" s="2" t="s">
        <v>678</v>
      </c>
      <c r="H519" s="2">
        <v>764416</v>
      </c>
      <c r="S519" s="2"/>
      <c r="T519" s="2"/>
      <c r="U519" s="2"/>
      <c r="V519" s="2"/>
      <c r="AB519" s="7"/>
      <c r="AC519" s="7"/>
      <c r="AD519" s="7"/>
      <c r="AE519" s="7"/>
      <c r="AF519" s="7"/>
      <c r="AG519" s="7"/>
      <c r="AH519" s="7"/>
    </row>
    <row r="520" spans="1:34" x14ac:dyDescent="0.2">
      <c r="A520" s="5">
        <v>2022</v>
      </c>
      <c r="B520" s="2" t="s">
        <v>725</v>
      </c>
      <c r="C520" s="2" t="s">
        <v>133</v>
      </c>
      <c r="D520" s="2" t="s">
        <v>678</v>
      </c>
      <c r="H520" s="2">
        <v>750197</v>
      </c>
      <c r="S520" s="2"/>
      <c r="T520" s="2"/>
      <c r="U520" s="2"/>
      <c r="V520" s="2"/>
      <c r="AB520" s="7"/>
      <c r="AC520" s="7"/>
      <c r="AD520" s="7"/>
      <c r="AE520" s="7"/>
      <c r="AF520" s="7"/>
      <c r="AG520" s="7"/>
      <c r="AH520" s="7"/>
    </row>
    <row r="521" spans="1:34" x14ac:dyDescent="0.2">
      <c r="A521" s="5">
        <v>2022</v>
      </c>
      <c r="B521" s="2" t="s">
        <v>726</v>
      </c>
      <c r="C521" s="2" t="s">
        <v>134</v>
      </c>
      <c r="D521" s="2" t="s">
        <v>678</v>
      </c>
      <c r="H521" s="2">
        <v>769155</v>
      </c>
      <c r="S521" s="2"/>
      <c r="T521" s="2"/>
      <c r="U521" s="2"/>
      <c r="V521" s="2"/>
      <c r="AB521" s="7"/>
      <c r="AC521" s="7"/>
      <c r="AD521" s="7"/>
      <c r="AE521" s="7"/>
      <c r="AF521" s="7"/>
      <c r="AG521" s="7"/>
      <c r="AH521" s="7"/>
    </row>
    <row r="522" spans="1:34" x14ac:dyDescent="0.2">
      <c r="A522" s="5">
        <v>2022</v>
      </c>
      <c r="B522" s="2" t="s">
        <v>726</v>
      </c>
      <c r="C522" s="2" t="s">
        <v>733</v>
      </c>
      <c r="D522" s="2" t="s">
        <v>678</v>
      </c>
      <c r="H522" s="2">
        <v>808413</v>
      </c>
      <c r="S522" s="2"/>
      <c r="T522" s="2"/>
      <c r="U522" s="2"/>
      <c r="V522" s="2"/>
      <c r="AB522" s="7"/>
      <c r="AC522" s="7"/>
      <c r="AD522" s="7"/>
      <c r="AE522" s="7"/>
      <c r="AF522" s="7"/>
      <c r="AG522" s="7"/>
      <c r="AH522" s="7"/>
    </row>
    <row r="523" spans="1:34" x14ac:dyDescent="0.2">
      <c r="A523" s="5">
        <v>2022</v>
      </c>
      <c r="B523" s="2" t="s">
        <v>725</v>
      </c>
      <c r="C523" s="2" t="s">
        <v>734</v>
      </c>
      <c r="D523" s="2" t="s">
        <v>678</v>
      </c>
      <c r="H523" s="2">
        <v>388654</v>
      </c>
      <c r="S523" s="2"/>
      <c r="T523" s="2"/>
      <c r="U523" s="2"/>
      <c r="V523" s="2"/>
      <c r="AB523" s="7"/>
      <c r="AC523" s="7"/>
      <c r="AD523" s="7"/>
      <c r="AE523" s="7"/>
      <c r="AF523" s="7"/>
      <c r="AG523" s="7"/>
      <c r="AH523" s="7"/>
    </row>
    <row r="524" spans="1:34" x14ac:dyDescent="0.2">
      <c r="A524" s="5">
        <v>2022</v>
      </c>
      <c r="B524" s="2" t="s">
        <v>725</v>
      </c>
      <c r="C524" s="2" t="s">
        <v>735</v>
      </c>
      <c r="D524" s="2" t="s">
        <v>678</v>
      </c>
      <c r="H524" s="2">
        <v>765755</v>
      </c>
      <c r="S524" s="2"/>
      <c r="T524" s="2"/>
      <c r="U524" s="2"/>
      <c r="V524" s="2"/>
      <c r="AB524" s="7"/>
      <c r="AC524" s="7"/>
      <c r="AD524" s="7"/>
      <c r="AE524" s="7"/>
      <c r="AF524" s="7"/>
      <c r="AG524" s="7"/>
      <c r="AH524" s="7"/>
    </row>
    <row r="525" spans="1:34" x14ac:dyDescent="0.2">
      <c r="A525" s="5">
        <v>2022</v>
      </c>
      <c r="B525" s="2" t="s">
        <v>725</v>
      </c>
      <c r="C525" s="2" t="s">
        <v>736</v>
      </c>
      <c r="D525" s="2" t="s">
        <v>678</v>
      </c>
      <c r="H525" s="2">
        <v>350736</v>
      </c>
      <c r="S525" s="2"/>
      <c r="T525" s="2"/>
      <c r="U525" s="2"/>
      <c r="V525" s="2"/>
      <c r="AB525" s="7"/>
      <c r="AC525" s="7"/>
      <c r="AD525" s="7"/>
      <c r="AE525" s="7"/>
      <c r="AF525" s="7"/>
      <c r="AG525" s="7"/>
      <c r="AH525" s="7"/>
    </row>
    <row r="526" spans="1:34" x14ac:dyDescent="0.2">
      <c r="A526" s="5">
        <v>2022</v>
      </c>
      <c r="B526" s="2" t="s">
        <v>725</v>
      </c>
      <c r="C526" s="2" t="s">
        <v>737</v>
      </c>
      <c r="D526" s="2" t="s">
        <v>678</v>
      </c>
      <c r="H526" s="2">
        <v>345997</v>
      </c>
      <c r="S526" s="2"/>
      <c r="T526" s="2"/>
      <c r="U526" s="2"/>
      <c r="V526" s="2"/>
      <c r="AB526" s="7"/>
      <c r="AC526" s="7"/>
      <c r="AD526" s="7"/>
      <c r="AE526" s="7"/>
      <c r="AF526" s="7"/>
      <c r="AG526" s="7"/>
      <c r="AH526" s="7"/>
    </row>
    <row r="527" spans="1:34" x14ac:dyDescent="0.2">
      <c r="A527" s="5">
        <v>2022</v>
      </c>
      <c r="B527" s="2" t="s">
        <v>725</v>
      </c>
      <c r="C527" s="2" t="s">
        <v>738</v>
      </c>
      <c r="D527" s="2" t="s">
        <v>678</v>
      </c>
      <c r="H527" s="2">
        <v>727838</v>
      </c>
      <c r="S527" s="2"/>
      <c r="T527" s="2"/>
      <c r="U527" s="2"/>
      <c r="V527" s="2"/>
      <c r="AB527" s="7"/>
      <c r="AC527" s="7"/>
      <c r="AD527" s="7"/>
      <c r="AE527" s="7"/>
      <c r="AF527" s="7"/>
      <c r="AG527" s="7"/>
      <c r="AH527" s="7"/>
    </row>
    <row r="528" spans="1:34" x14ac:dyDescent="0.2">
      <c r="A528" s="5">
        <v>2022</v>
      </c>
      <c r="B528" s="2" t="s">
        <v>726</v>
      </c>
      <c r="C528" s="2" t="s">
        <v>739</v>
      </c>
      <c r="D528" s="2" t="s">
        <v>678</v>
      </c>
      <c r="H528" s="2">
        <v>369695</v>
      </c>
      <c r="S528" s="2"/>
      <c r="T528" s="2"/>
      <c r="U528" s="2"/>
      <c r="V528" s="2"/>
      <c r="AB528" s="7"/>
      <c r="AC528" s="7"/>
      <c r="AD528" s="7"/>
      <c r="AE528" s="7"/>
      <c r="AF528" s="7"/>
      <c r="AG528" s="7"/>
      <c r="AH528" s="7"/>
    </row>
    <row r="529" spans="1:34" x14ac:dyDescent="0.2">
      <c r="A529" s="5">
        <v>2022</v>
      </c>
      <c r="B529" s="2" t="s">
        <v>725</v>
      </c>
      <c r="C529" s="2" t="s">
        <v>727</v>
      </c>
      <c r="D529" s="2" t="s">
        <v>679</v>
      </c>
      <c r="F529" s="2">
        <v>816000</v>
      </c>
      <c r="S529" s="2"/>
      <c r="T529" s="2"/>
      <c r="U529" s="2"/>
      <c r="V529" s="2"/>
      <c r="AB529" s="7"/>
      <c r="AC529" s="7"/>
      <c r="AD529" s="7"/>
      <c r="AE529" s="7"/>
      <c r="AF529" s="7"/>
      <c r="AG529" s="7"/>
      <c r="AH529" s="7"/>
    </row>
    <row r="530" spans="1:34" x14ac:dyDescent="0.2">
      <c r="A530" s="5">
        <v>2022</v>
      </c>
      <c r="B530" s="2" t="s">
        <v>726</v>
      </c>
      <c r="C530" s="2" t="s">
        <v>728</v>
      </c>
      <c r="D530" s="2" t="s">
        <v>679</v>
      </c>
      <c r="F530" s="2">
        <v>1676000</v>
      </c>
      <c r="S530" s="2"/>
      <c r="T530" s="2"/>
      <c r="U530" s="2"/>
      <c r="V530" s="2"/>
      <c r="AB530" s="7"/>
      <c r="AC530" s="7"/>
      <c r="AD530" s="7"/>
      <c r="AE530" s="7"/>
      <c r="AF530" s="7"/>
      <c r="AG530" s="7"/>
      <c r="AH530" s="7"/>
    </row>
    <row r="531" spans="1:34" x14ac:dyDescent="0.2">
      <c r="A531" s="5">
        <v>2022</v>
      </c>
      <c r="B531" s="2" t="s">
        <v>726</v>
      </c>
      <c r="C531" s="2" t="s">
        <v>729</v>
      </c>
      <c r="D531" s="2" t="s">
        <v>679</v>
      </c>
      <c r="F531" s="2">
        <v>2165000</v>
      </c>
      <c r="S531" s="2"/>
      <c r="T531" s="2"/>
      <c r="U531" s="2"/>
      <c r="V531" s="2"/>
      <c r="AB531" s="7"/>
      <c r="AC531" s="7"/>
      <c r="AD531" s="7"/>
      <c r="AE531" s="7"/>
      <c r="AF531" s="7"/>
      <c r="AG531" s="7"/>
      <c r="AH531" s="7"/>
    </row>
    <row r="532" spans="1:34" x14ac:dyDescent="0.2">
      <c r="A532" s="5">
        <v>2022</v>
      </c>
      <c r="B532" s="2" t="s">
        <v>725</v>
      </c>
      <c r="C532" s="2" t="s">
        <v>730</v>
      </c>
      <c r="D532" s="2" t="s">
        <v>679</v>
      </c>
      <c r="F532" s="2">
        <v>1294050</v>
      </c>
      <c r="S532" s="2"/>
      <c r="T532" s="2"/>
      <c r="U532" s="2"/>
      <c r="V532" s="2"/>
      <c r="AB532" s="7"/>
      <c r="AC532" s="7"/>
      <c r="AD532" s="7"/>
      <c r="AE532" s="7"/>
      <c r="AF532" s="7"/>
      <c r="AG532" s="7"/>
      <c r="AH532" s="7"/>
    </row>
    <row r="533" spans="1:34" x14ac:dyDescent="0.2">
      <c r="A533" s="5">
        <v>2022</v>
      </c>
      <c r="B533" s="2" t="s">
        <v>725</v>
      </c>
      <c r="C533" s="2" t="s">
        <v>731</v>
      </c>
      <c r="D533" s="2" t="s">
        <v>679</v>
      </c>
      <c r="F533" s="2">
        <v>1706200</v>
      </c>
      <c r="S533" s="2"/>
      <c r="T533" s="2"/>
      <c r="U533" s="2"/>
      <c r="V533" s="2"/>
      <c r="AB533" s="7"/>
      <c r="AC533" s="7"/>
      <c r="AD533" s="7"/>
      <c r="AE533" s="7"/>
      <c r="AF533" s="7"/>
      <c r="AG533" s="7"/>
      <c r="AH533" s="7"/>
    </row>
    <row r="534" spans="1:34" x14ac:dyDescent="0.2">
      <c r="A534" s="5">
        <v>2022</v>
      </c>
      <c r="B534" s="2" t="s">
        <v>725</v>
      </c>
      <c r="C534" s="2" t="s">
        <v>732</v>
      </c>
      <c r="D534" s="2" t="s">
        <v>679</v>
      </c>
      <c r="S534" s="2"/>
      <c r="T534" s="2"/>
      <c r="U534" s="2"/>
      <c r="V534" s="2"/>
      <c r="AB534" s="7"/>
      <c r="AC534" s="7"/>
      <c r="AD534" s="7"/>
      <c r="AE534" s="7"/>
      <c r="AF534" s="7"/>
      <c r="AG534" s="7"/>
      <c r="AH534" s="7"/>
    </row>
    <row r="535" spans="1:34" x14ac:dyDescent="0.2">
      <c r="A535" s="5">
        <v>2022</v>
      </c>
      <c r="B535" s="2" t="s">
        <v>726</v>
      </c>
      <c r="C535" s="2" t="s">
        <v>131</v>
      </c>
      <c r="D535" s="2" t="s">
        <v>679</v>
      </c>
      <c r="F535" s="2">
        <v>1215400</v>
      </c>
      <c r="S535" s="2"/>
      <c r="T535" s="2"/>
      <c r="U535" s="2"/>
      <c r="V535" s="2"/>
      <c r="AB535" s="7"/>
      <c r="AC535" s="7"/>
      <c r="AD535" s="7"/>
      <c r="AE535" s="7"/>
      <c r="AF535" s="7"/>
      <c r="AG535" s="7"/>
      <c r="AH535" s="7"/>
    </row>
    <row r="536" spans="1:34" x14ac:dyDescent="0.2">
      <c r="A536" s="5">
        <v>2022</v>
      </c>
      <c r="B536" s="2" t="s">
        <v>725</v>
      </c>
      <c r="C536" s="2" t="s">
        <v>132</v>
      </c>
      <c r="D536" s="2" t="s">
        <v>679</v>
      </c>
      <c r="F536" s="2">
        <v>632000</v>
      </c>
      <c r="S536" s="2"/>
      <c r="T536" s="2"/>
      <c r="U536" s="2"/>
      <c r="V536" s="2"/>
      <c r="AB536" s="7"/>
      <c r="AC536" s="7"/>
      <c r="AD536" s="7"/>
      <c r="AE536" s="7"/>
      <c r="AF536" s="7"/>
      <c r="AG536" s="7"/>
      <c r="AH536" s="7"/>
    </row>
    <row r="537" spans="1:34" x14ac:dyDescent="0.2">
      <c r="A537" s="5">
        <v>2022</v>
      </c>
      <c r="B537" s="2" t="s">
        <v>725</v>
      </c>
      <c r="C537" s="2" t="s">
        <v>133</v>
      </c>
      <c r="D537" s="2" t="s">
        <v>679</v>
      </c>
      <c r="F537" s="2">
        <v>897000</v>
      </c>
      <c r="S537" s="2"/>
      <c r="T537" s="2"/>
      <c r="U537" s="2"/>
      <c r="V537" s="2"/>
      <c r="AB537" s="7"/>
      <c r="AC537" s="7"/>
      <c r="AD537" s="7"/>
      <c r="AE537" s="7"/>
      <c r="AF537" s="7"/>
      <c r="AG537" s="7"/>
      <c r="AH537" s="7"/>
    </row>
    <row r="538" spans="1:34" x14ac:dyDescent="0.2">
      <c r="A538" s="5">
        <v>2022</v>
      </c>
      <c r="B538" s="2" t="s">
        <v>726</v>
      </c>
      <c r="C538" s="2" t="s">
        <v>134</v>
      </c>
      <c r="D538" s="2" t="s">
        <v>679</v>
      </c>
      <c r="F538" s="2">
        <v>351410</v>
      </c>
      <c r="S538" s="2"/>
      <c r="T538" s="2"/>
      <c r="U538" s="2"/>
      <c r="V538" s="2"/>
      <c r="AB538" s="7"/>
      <c r="AC538" s="7"/>
      <c r="AD538" s="7"/>
      <c r="AE538" s="7"/>
      <c r="AF538" s="7"/>
      <c r="AG538" s="7"/>
      <c r="AH538" s="7"/>
    </row>
    <row r="539" spans="1:34" x14ac:dyDescent="0.2">
      <c r="A539" s="5">
        <v>2022</v>
      </c>
      <c r="B539" s="2" t="s">
        <v>726</v>
      </c>
      <c r="C539" s="2" t="s">
        <v>733</v>
      </c>
      <c r="D539" s="2" t="s">
        <v>679</v>
      </c>
      <c r="F539" s="2">
        <v>1452600</v>
      </c>
      <c r="S539" s="2"/>
      <c r="T539" s="2"/>
      <c r="U539" s="2"/>
      <c r="V539" s="2"/>
      <c r="AB539" s="7"/>
      <c r="AC539" s="7"/>
      <c r="AD539" s="7"/>
      <c r="AE539" s="7"/>
      <c r="AF539" s="7"/>
      <c r="AG539" s="7"/>
      <c r="AH539" s="7"/>
    </row>
    <row r="540" spans="1:34" x14ac:dyDescent="0.2">
      <c r="A540" s="5">
        <v>2022</v>
      </c>
      <c r="B540" s="2" t="s">
        <v>725</v>
      </c>
      <c r="C540" s="2" t="s">
        <v>734</v>
      </c>
      <c r="D540" s="2" t="s">
        <v>679</v>
      </c>
      <c r="F540" s="2">
        <v>894500</v>
      </c>
      <c r="S540" s="2"/>
      <c r="T540" s="2"/>
      <c r="U540" s="2"/>
      <c r="V540" s="2"/>
      <c r="AB540" s="7"/>
      <c r="AC540" s="7"/>
      <c r="AD540" s="7"/>
      <c r="AE540" s="7"/>
      <c r="AF540" s="7"/>
      <c r="AG540" s="7"/>
      <c r="AH540" s="7"/>
    </row>
    <row r="541" spans="1:34" x14ac:dyDescent="0.2">
      <c r="A541" s="5">
        <v>2022</v>
      </c>
      <c r="B541" s="2" t="s">
        <v>725</v>
      </c>
      <c r="C541" s="2" t="s">
        <v>735</v>
      </c>
      <c r="D541" s="2" t="s">
        <v>679</v>
      </c>
      <c r="F541" s="2">
        <v>1265000</v>
      </c>
      <c r="S541" s="2"/>
      <c r="T541" s="2"/>
      <c r="U541" s="2"/>
      <c r="V541" s="2"/>
      <c r="AB541" s="7"/>
      <c r="AC541" s="7"/>
      <c r="AD541" s="7"/>
      <c r="AE541" s="7"/>
      <c r="AF541" s="7"/>
      <c r="AG541" s="7"/>
      <c r="AH541" s="7"/>
    </row>
    <row r="542" spans="1:34" x14ac:dyDescent="0.2">
      <c r="A542" s="5">
        <v>2022</v>
      </c>
      <c r="B542" s="2" t="s">
        <v>725</v>
      </c>
      <c r="C542" s="2" t="s">
        <v>736</v>
      </c>
      <c r="D542" s="2" t="s">
        <v>679</v>
      </c>
      <c r="F542" s="2">
        <v>306000</v>
      </c>
      <c r="S542" s="2"/>
      <c r="T542" s="2"/>
      <c r="U542" s="2"/>
      <c r="V542" s="2"/>
      <c r="AB542" s="7"/>
      <c r="AC542" s="7"/>
      <c r="AD542" s="7"/>
      <c r="AE542" s="7"/>
      <c r="AF542" s="7"/>
      <c r="AG542" s="7"/>
      <c r="AH542" s="7"/>
    </row>
    <row r="543" spans="1:34" x14ac:dyDescent="0.2">
      <c r="A543" s="5">
        <v>2022</v>
      </c>
      <c r="B543" s="2" t="s">
        <v>725</v>
      </c>
      <c r="C543" s="2" t="s">
        <v>737</v>
      </c>
      <c r="D543" s="2" t="s">
        <v>679</v>
      </c>
      <c r="S543" s="2"/>
      <c r="T543" s="2"/>
      <c r="U543" s="2"/>
      <c r="V543" s="2"/>
      <c r="AB543" s="7"/>
      <c r="AC543" s="7"/>
      <c r="AD543" s="7"/>
      <c r="AE543" s="7"/>
      <c r="AF543" s="7"/>
      <c r="AG543" s="7"/>
      <c r="AH543" s="7"/>
    </row>
    <row r="544" spans="1:34" x14ac:dyDescent="0.2">
      <c r="A544" s="5">
        <v>2022</v>
      </c>
      <c r="B544" s="2" t="s">
        <v>725</v>
      </c>
      <c r="C544" s="2" t="s">
        <v>738</v>
      </c>
      <c r="D544" s="2" t="s">
        <v>679</v>
      </c>
      <c r="S544" s="2"/>
      <c r="T544" s="2"/>
      <c r="U544" s="2"/>
      <c r="V544" s="2"/>
      <c r="AB544" s="7"/>
      <c r="AC544" s="7"/>
      <c r="AD544" s="7"/>
      <c r="AE544" s="7"/>
      <c r="AF544" s="7"/>
      <c r="AG544" s="7"/>
      <c r="AH544" s="7"/>
    </row>
    <row r="545" spans="1:34" x14ac:dyDescent="0.2">
      <c r="A545" s="5">
        <v>2022</v>
      </c>
      <c r="B545" s="2" t="s">
        <v>726</v>
      </c>
      <c r="C545" s="2" t="s">
        <v>739</v>
      </c>
      <c r="D545" s="2" t="s">
        <v>679</v>
      </c>
      <c r="S545" s="2"/>
      <c r="T545" s="2"/>
      <c r="U545" s="2"/>
      <c r="V545" s="2"/>
      <c r="AB545" s="7"/>
      <c r="AC545" s="7"/>
      <c r="AD545" s="7"/>
      <c r="AE545" s="7"/>
      <c r="AF545" s="7"/>
      <c r="AG545" s="7"/>
      <c r="AH545" s="7"/>
    </row>
    <row r="546" spans="1:34" x14ac:dyDescent="0.2">
      <c r="A546" s="5">
        <v>2022</v>
      </c>
      <c r="B546" s="2" t="s">
        <v>725</v>
      </c>
      <c r="C546" s="2" t="s">
        <v>727</v>
      </c>
      <c r="D546" s="2" t="s">
        <v>680</v>
      </c>
      <c r="H546" s="2" t="s">
        <v>762</v>
      </c>
      <c r="S546" s="2"/>
      <c r="T546" s="2"/>
      <c r="U546" s="2"/>
      <c r="V546" s="2"/>
      <c r="AB546" s="7"/>
      <c r="AC546" s="7"/>
      <c r="AD546" s="7"/>
      <c r="AE546" s="7"/>
      <c r="AF546" s="7"/>
      <c r="AG546" s="7"/>
      <c r="AH546" s="7"/>
    </row>
    <row r="547" spans="1:34" x14ac:dyDescent="0.2">
      <c r="A547" s="5">
        <v>2022</v>
      </c>
      <c r="B547" s="2" t="s">
        <v>726</v>
      </c>
      <c r="C547" s="2" t="s">
        <v>728</v>
      </c>
      <c r="D547" s="2" t="s">
        <v>680</v>
      </c>
      <c r="H547" s="2" t="s">
        <v>762</v>
      </c>
      <c r="S547" s="2"/>
      <c r="T547" s="2"/>
      <c r="U547" s="2"/>
      <c r="V547" s="2"/>
      <c r="AB547" s="7"/>
      <c r="AC547" s="7"/>
      <c r="AD547" s="7"/>
      <c r="AE547" s="7"/>
      <c r="AF547" s="7"/>
      <c r="AG547" s="7"/>
      <c r="AH547" s="7"/>
    </row>
    <row r="548" spans="1:34" x14ac:dyDescent="0.2">
      <c r="A548" s="5">
        <v>2022</v>
      </c>
      <c r="B548" s="2" t="s">
        <v>726</v>
      </c>
      <c r="C548" s="2" t="s">
        <v>729</v>
      </c>
      <c r="D548" s="2" t="s">
        <v>680</v>
      </c>
      <c r="H548" s="2" t="s">
        <v>762</v>
      </c>
      <c r="S548" s="2"/>
      <c r="T548" s="2"/>
      <c r="U548" s="2"/>
      <c r="V548" s="2"/>
      <c r="AB548" s="7"/>
      <c r="AC548" s="7"/>
      <c r="AD548" s="7"/>
      <c r="AE548" s="7"/>
      <c r="AF548" s="7"/>
      <c r="AG548" s="7"/>
      <c r="AH548" s="7"/>
    </row>
    <row r="549" spans="1:34" x14ac:dyDescent="0.2">
      <c r="A549" s="5">
        <v>2022</v>
      </c>
      <c r="B549" s="2" t="s">
        <v>725</v>
      </c>
      <c r="C549" s="2" t="s">
        <v>730</v>
      </c>
      <c r="D549" s="2" t="s">
        <v>680</v>
      </c>
      <c r="H549" s="2" t="s">
        <v>762</v>
      </c>
      <c r="S549" s="2"/>
      <c r="T549" s="2"/>
      <c r="U549" s="2"/>
      <c r="V549" s="2"/>
      <c r="AB549" s="7"/>
      <c r="AC549" s="7"/>
      <c r="AD549" s="7"/>
      <c r="AE549" s="7"/>
      <c r="AF549" s="7"/>
      <c r="AG549" s="7"/>
      <c r="AH549" s="7"/>
    </row>
    <row r="550" spans="1:34" x14ac:dyDescent="0.2">
      <c r="A550" s="5">
        <v>2022</v>
      </c>
      <c r="B550" s="2" t="s">
        <v>725</v>
      </c>
      <c r="C550" s="2" t="s">
        <v>731</v>
      </c>
      <c r="D550" s="2" t="s">
        <v>680</v>
      </c>
      <c r="H550" s="2" t="s">
        <v>762</v>
      </c>
      <c r="S550" s="2"/>
      <c r="T550" s="2"/>
      <c r="U550" s="2"/>
      <c r="V550" s="2"/>
      <c r="AB550" s="7"/>
      <c r="AC550" s="7"/>
      <c r="AD550" s="7"/>
      <c r="AE550" s="7"/>
      <c r="AF550" s="7"/>
      <c r="AG550" s="7"/>
      <c r="AH550" s="7"/>
    </row>
    <row r="551" spans="1:34" x14ac:dyDescent="0.2">
      <c r="A551" s="5">
        <v>2022</v>
      </c>
      <c r="B551" s="2" t="s">
        <v>725</v>
      </c>
      <c r="C551" s="2" t="s">
        <v>732</v>
      </c>
      <c r="D551" s="2" t="s">
        <v>680</v>
      </c>
      <c r="H551" s="2" t="s">
        <v>762</v>
      </c>
      <c r="S551" s="2"/>
      <c r="T551" s="2"/>
      <c r="U551" s="2"/>
      <c r="V551" s="2"/>
      <c r="AB551" s="7"/>
      <c r="AC551" s="7"/>
      <c r="AD551" s="7"/>
      <c r="AE551" s="7"/>
      <c r="AF551" s="7"/>
      <c r="AG551" s="7"/>
      <c r="AH551" s="7"/>
    </row>
    <row r="552" spans="1:34" x14ac:dyDescent="0.2">
      <c r="A552" s="5">
        <v>2022</v>
      </c>
      <c r="B552" s="2" t="s">
        <v>726</v>
      </c>
      <c r="C552" s="2" t="s">
        <v>131</v>
      </c>
      <c r="D552" s="2" t="s">
        <v>680</v>
      </c>
      <c r="H552" s="2" t="s">
        <v>762</v>
      </c>
      <c r="S552" s="2"/>
      <c r="T552" s="2"/>
      <c r="U552" s="2"/>
      <c r="V552" s="2"/>
      <c r="AB552" s="7"/>
      <c r="AC552" s="7"/>
      <c r="AD552" s="7"/>
      <c r="AE552" s="7"/>
      <c r="AF552" s="7"/>
      <c r="AG552" s="7"/>
      <c r="AH552" s="7"/>
    </row>
    <row r="553" spans="1:34" x14ac:dyDescent="0.2">
      <c r="A553" s="5">
        <v>2022</v>
      </c>
      <c r="B553" s="2" t="s">
        <v>725</v>
      </c>
      <c r="C553" s="2" t="s">
        <v>132</v>
      </c>
      <c r="D553" s="2" t="s">
        <v>680</v>
      </c>
      <c r="H553" s="2" t="s">
        <v>762</v>
      </c>
      <c r="S553" s="2"/>
      <c r="T553" s="2"/>
      <c r="U553" s="2"/>
      <c r="V553" s="2"/>
      <c r="AB553" s="7"/>
      <c r="AC553" s="7"/>
      <c r="AD553" s="7"/>
      <c r="AE553" s="7"/>
      <c r="AF553" s="7"/>
      <c r="AG553" s="7"/>
      <c r="AH553" s="7"/>
    </row>
    <row r="554" spans="1:34" x14ac:dyDescent="0.2">
      <c r="A554" s="5">
        <v>2022</v>
      </c>
      <c r="B554" s="2" t="s">
        <v>725</v>
      </c>
      <c r="C554" s="2" t="s">
        <v>133</v>
      </c>
      <c r="D554" s="2" t="s">
        <v>680</v>
      </c>
      <c r="H554" s="2" t="s">
        <v>762</v>
      </c>
      <c r="S554" s="2"/>
      <c r="T554" s="2"/>
      <c r="U554" s="2"/>
      <c r="V554" s="2"/>
      <c r="AB554" s="7"/>
      <c r="AC554" s="7"/>
      <c r="AD554" s="7"/>
      <c r="AE554" s="7"/>
      <c r="AF554" s="7"/>
      <c r="AG554" s="7"/>
      <c r="AH554" s="7"/>
    </row>
    <row r="555" spans="1:34" x14ac:dyDescent="0.2">
      <c r="A555" s="5">
        <v>2022</v>
      </c>
      <c r="B555" s="2" t="s">
        <v>726</v>
      </c>
      <c r="C555" s="2" t="s">
        <v>134</v>
      </c>
      <c r="D555" s="2" t="s">
        <v>680</v>
      </c>
      <c r="H555" s="2" t="s">
        <v>762</v>
      </c>
      <c r="S555" s="2"/>
      <c r="T555" s="2"/>
      <c r="U555" s="2"/>
      <c r="V555" s="2"/>
      <c r="AB555" s="7"/>
      <c r="AC555" s="7"/>
      <c r="AD555" s="7"/>
      <c r="AE555" s="7"/>
      <c r="AF555" s="7"/>
      <c r="AG555" s="7"/>
      <c r="AH555" s="7"/>
    </row>
    <row r="556" spans="1:34" x14ac:dyDescent="0.2">
      <c r="A556" s="5">
        <v>2022</v>
      </c>
      <c r="B556" s="2" t="s">
        <v>726</v>
      </c>
      <c r="C556" s="2" t="s">
        <v>733</v>
      </c>
      <c r="D556" s="2" t="s">
        <v>680</v>
      </c>
      <c r="H556" s="2" t="s">
        <v>762</v>
      </c>
      <c r="S556" s="2"/>
      <c r="T556" s="2"/>
      <c r="U556" s="2"/>
      <c r="V556" s="2"/>
      <c r="AB556" s="7"/>
      <c r="AC556" s="7"/>
      <c r="AD556" s="7"/>
      <c r="AE556" s="7"/>
      <c r="AF556" s="7"/>
      <c r="AG556" s="7"/>
      <c r="AH556" s="7"/>
    </row>
    <row r="557" spans="1:34" x14ac:dyDescent="0.2">
      <c r="A557" s="5">
        <v>2022</v>
      </c>
      <c r="B557" s="2" t="s">
        <v>725</v>
      </c>
      <c r="C557" s="2" t="s">
        <v>734</v>
      </c>
      <c r="D557" s="2" t="s">
        <v>680</v>
      </c>
      <c r="H557" s="2" t="s">
        <v>762</v>
      </c>
      <c r="S557" s="2"/>
      <c r="T557" s="2"/>
      <c r="U557" s="2"/>
      <c r="V557" s="2"/>
      <c r="AB557" s="7"/>
      <c r="AC557" s="7"/>
      <c r="AD557" s="7"/>
      <c r="AE557" s="7"/>
      <c r="AF557" s="7"/>
      <c r="AG557" s="7"/>
      <c r="AH557" s="7"/>
    </row>
    <row r="558" spans="1:34" x14ac:dyDescent="0.2">
      <c r="A558" s="5">
        <v>2022</v>
      </c>
      <c r="B558" s="2" t="s">
        <v>725</v>
      </c>
      <c r="C558" s="2" t="s">
        <v>735</v>
      </c>
      <c r="D558" s="2" t="s">
        <v>680</v>
      </c>
      <c r="H558" s="2" t="s">
        <v>762</v>
      </c>
      <c r="S558" s="2"/>
      <c r="T558" s="2"/>
      <c r="U558" s="2"/>
      <c r="V558" s="2"/>
      <c r="AB558" s="7"/>
      <c r="AC558" s="7"/>
      <c r="AD558" s="7"/>
      <c r="AE558" s="7"/>
      <c r="AF558" s="7"/>
      <c r="AG558" s="7"/>
      <c r="AH558" s="7"/>
    </row>
    <row r="559" spans="1:34" x14ac:dyDescent="0.2">
      <c r="A559" s="5">
        <v>2022</v>
      </c>
      <c r="B559" s="2" t="s">
        <v>725</v>
      </c>
      <c r="C559" s="2" t="s">
        <v>736</v>
      </c>
      <c r="D559" s="2" t="s">
        <v>680</v>
      </c>
      <c r="H559" s="2" t="s">
        <v>762</v>
      </c>
      <c r="S559" s="2"/>
      <c r="T559" s="2"/>
      <c r="U559" s="2"/>
      <c r="V559" s="2"/>
      <c r="AB559" s="7"/>
      <c r="AC559" s="7"/>
      <c r="AD559" s="7"/>
      <c r="AE559" s="7"/>
      <c r="AF559" s="7"/>
      <c r="AG559" s="7"/>
      <c r="AH559" s="7"/>
    </row>
    <row r="560" spans="1:34" x14ac:dyDescent="0.2">
      <c r="A560" s="5">
        <v>2022</v>
      </c>
      <c r="B560" s="2" t="s">
        <v>725</v>
      </c>
      <c r="C560" s="2" t="s">
        <v>737</v>
      </c>
      <c r="D560" s="2" t="s">
        <v>680</v>
      </c>
      <c r="H560" s="2" t="s">
        <v>762</v>
      </c>
      <c r="S560" s="2"/>
      <c r="T560" s="2"/>
      <c r="U560" s="2"/>
      <c r="V560" s="2"/>
      <c r="AB560" s="7"/>
      <c r="AC560" s="7"/>
      <c r="AD560" s="7"/>
      <c r="AE560" s="7"/>
      <c r="AF560" s="7"/>
      <c r="AG560" s="7"/>
      <c r="AH560" s="7"/>
    </row>
    <row r="561" spans="1:34" x14ac:dyDescent="0.2">
      <c r="A561" s="5">
        <v>2022</v>
      </c>
      <c r="B561" s="2" t="s">
        <v>725</v>
      </c>
      <c r="C561" s="2" t="s">
        <v>738</v>
      </c>
      <c r="D561" s="2" t="s">
        <v>680</v>
      </c>
      <c r="H561" s="2" t="s">
        <v>762</v>
      </c>
      <c r="S561" s="2"/>
      <c r="T561" s="2"/>
      <c r="U561" s="2"/>
      <c r="V561" s="2"/>
      <c r="AB561" s="7"/>
      <c r="AC561" s="7"/>
      <c r="AD561" s="7"/>
      <c r="AE561" s="7"/>
      <c r="AF561" s="7"/>
      <c r="AG561" s="7"/>
      <c r="AH561" s="7"/>
    </row>
    <row r="562" spans="1:34" x14ac:dyDescent="0.2">
      <c r="A562" s="5">
        <v>2022</v>
      </c>
      <c r="B562" s="2" t="s">
        <v>726</v>
      </c>
      <c r="C562" s="2" t="s">
        <v>739</v>
      </c>
      <c r="D562" s="2" t="s">
        <v>680</v>
      </c>
      <c r="H562" s="2" t="s">
        <v>762</v>
      </c>
      <c r="S562" s="2"/>
      <c r="T562" s="2"/>
      <c r="U562" s="2"/>
      <c r="V562" s="2"/>
      <c r="AB562" s="7"/>
      <c r="AC562" s="7"/>
      <c r="AD562" s="7"/>
      <c r="AE562" s="7"/>
      <c r="AF562" s="7"/>
      <c r="AG562" s="7"/>
      <c r="AH562" s="7"/>
    </row>
    <row r="563" spans="1:34" x14ac:dyDescent="0.2">
      <c r="A563" s="5">
        <v>2022</v>
      </c>
      <c r="B563" s="2" t="s">
        <v>725</v>
      </c>
      <c r="C563" s="2" t="s">
        <v>727</v>
      </c>
      <c r="D563" s="2" t="s">
        <v>681</v>
      </c>
      <c r="E563" s="2">
        <v>12489438</v>
      </c>
      <c r="F563" s="2">
        <v>17545806</v>
      </c>
      <c r="H563" s="2" t="s">
        <v>762</v>
      </c>
      <c r="S563" s="2"/>
      <c r="T563" s="2"/>
      <c r="U563" s="2"/>
      <c r="V563" s="2"/>
      <c r="AB563" s="7"/>
      <c r="AC563" s="7"/>
      <c r="AD563" s="7"/>
      <c r="AE563" s="7"/>
      <c r="AF563" s="7"/>
      <c r="AG563" s="7"/>
      <c r="AH563" s="7"/>
    </row>
    <row r="564" spans="1:34" x14ac:dyDescent="0.2">
      <c r="A564" s="5">
        <v>2022</v>
      </c>
      <c r="B564" s="2" t="s">
        <v>726</v>
      </c>
      <c r="C564" s="2" t="s">
        <v>728</v>
      </c>
      <c r="D564" s="2" t="s">
        <v>681</v>
      </c>
      <c r="E564" s="2">
        <v>12522045</v>
      </c>
      <c r="F564" s="2">
        <v>10074707</v>
      </c>
      <c r="H564" s="2" t="s">
        <v>762</v>
      </c>
      <c r="S564" s="2"/>
      <c r="T564" s="2"/>
      <c r="U564" s="2"/>
      <c r="V564" s="2"/>
      <c r="AB564" s="7"/>
      <c r="AC564" s="7"/>
      <c r="AD564" s="7"/>
      <c r="AE564" s="7"/>
      <c r="AF564" s="7"/>
      <c r="AG564" s="7"/>
      <c r="AH564" s="7"/>
    </row>
    <row r="565" spans="1:34" x14ac:dyDescent="0.2">
      <c r="A565" s="5">
        <v>2022</v>
      </c>
      <c r="B565" s="2" t="s">
        <v>726</v>
      </c>
      <c r="C565" s="2" t="s">
        <v>729</v>
      </c>
      <c r="D565" s="2" t="s">
        <v>681</v>
      </c>
      <c r="E565" s="2">
        <v>18459907</v>
      </c>
      <c r="F565" s="2">
        <v>11610035</v>
      </c>
      <c r="H565" s="2" t="s">
        <v>762</v>
      </c>
      <c r="S565" s="2"/>
      <c r="T565" s="2"/>
      <c r="U565" s="2"/>
      <c r="V565" s="2"/>
      <c r="AB565" s="7"/>
      <c r="AC565" s="7"/>
      <c r="AD565" s="7"/>
      <c r="AE565" s="7"/>
      <c r="AF565" s="7"/>
      <c r="AG565" s="7"/>
      <c r="AH565" s="7"/>
    </row>
    <row r="566" spans="1:34" x14ac:dyDescent="0.2">
      <c r="A566" s="5">
        <v>2022</v>
      </c>
      <c r="B566" s="2" t="s">
        <v>725</v>
      </c>
      <c r="C566" s="2" t="s">
        <v>730</v>
      </c>
      <c r="D566" s="2" t="s">
        <v>681</v>
      </c>
      <c r="E566" s="2">
        <v>19542587</v>
      </c>
      <c r="F566" s="2">
        <v>15195323</v>
      </c>
      <c r="H566" s="2" t="s">
        <v>762</v>
      </c>
      <c r="S566" s="2"/>
      <c r="T566" s="2"/>
      <c r="U566" s="2"/>
      <c r="V566" s="2"/>
      <c r="AB566" s="7"/>
      <c r="AC566" s="7"/>
      <c r="AD566" s="7"/>
      <c r="AE566" s="7"/>
      <c r="AF566" s="7"/>
      <c r="AG566" s="7"/>
      <c r="AH566" s="7"/>
    </row>
    <row r="567" spans="1:34" x14ac:dyDescent="0.2">
      <c r="A567" s="5">
        <v>2022</v>
      </c>
      <c r="B567" s="2" t="s">
        <v>725</v>
      </c>
      <c r="C567" s="2" t="s">
        <v>731</v>
      </c>
      <c r="D567" s="2" t="s">
        <v>681</v>
      </c>
      <c r="E567" s="2">
        <v>9921402</v>
      </c>
      <c r="F567" s="2">
        <v>18038581</v>
      </c>
      <c r="H567" s="2" t="s">
        <v>762</v>
      </c>
      <c r="S567" s="2"/>
      <c r="T567" s="2"/>
      <c r="U567" s="2"/>
      <c r="V567" s="2"/>
      <c r="AB567" s="7"/>
      <c r="AC567" s="7"/>
      <c r="AD567" s="7"/>
      <c r="AE567" s="7"/>
      <c r="AF567" s="7"/>
      <c r="AG567" s="7"/>
      <c r="AH567" s="7"/>
    </row>
    <row r="568" spans="1:34" x14ac:dyDescent="0.2">
      <c r="A568" s="5">
        <v>2022</v>
      </c>
      <c r="B568" s="2" t="s">
        <v>725</v>
      </c>
      <c r="C568" s="2" t="s">
        <v>732</v>
      </c>
      <c r="D568" s="2" t="s">
        <v>681</v>
      </c>
      <c r="E568" s="2">
        <v>11846122</v>
      </c>
      <c r="F568" s="2">
        <v>9338987</v>
      </c>
      <c r="H568" s="2" t="s">
        <v>762</v>
      </c>
      <c r="S568" s="2"/>
      <c r="T568" s="2"/>
      <c r="U568" s="2"/>
      <c r="V568" s="2"/>
      <c r="AB568" s="7"/>
      <c r="AC568" s="7"/>
      <c r="AD568" s="7"/>
      <c r="AE568" s="7"/>
      <c r="AF568" s="7"/>
      <c r="AG568" s="7"/>
      <c r="AH568" s="7"/>
    </row>
    <row r="569" spans="1:34" x14ac:dyDescent="0.2">
      <c r="A569" s="5">
        <v>2022</v>
      </c>
      <c r="B569" s="2" t="s">
        <v>726</v>
      </c>
      <c r="C569" s="2" t="s">
        <v>131</v>
      </c>
      <c r="D569" s="2" t="s">
        <v>681</v>
      </c>
      <c r="E569" s="2">
        <v>11224864</v>
      </c>
      <c r="F569" s="2">
        <v>21515527</v>
      </c>
      <c r="H569" s="2" t="s">
        <v>762</v>
      </c>
      <c r="S569" s="2"/>
      <c r="T569" s="2"/>
      <c r="U569" s="2"/>
      <c r="V569" s="2"/>
      <c r="AB569" s="7"/>
      <c r="AC569" s="7"/>
      <c r="AD569" s="7"/>
      <c r="AE569" s="7"/>
      <c r="AF569" s="7"/>
      <c r="AG569" s="7"/>
      <c r="AH569" s="7"/>
    </row>
    <row r="570" spans="1:34" x14ac:dyDescent="0.2">
      <c r="A570" s="5">
        <v>2022</v>
      </c>
      <c r="B570" s="2" t="s">
        <v>725</v>
      </c>
      <c r="C570" s="2" t="s">
        <v>132</v>
      </c>
      <c r="D570" s="2" t="s">
        <v>681</v>
      </c>
      <c r="E570" s="2">
        <v>12400524</v>
      </c>
      <c r="F570" s="2">
        <v>8285092</v>
      </c>
      <c r="H570" s="2" t="s">
        <v>762</v>
      </c>
      <c r="S570" s="2"/>
      <c r="T570" s="2"/>
      <c r="U570" s="2"/>
      <c r="V570" s="2"/>
      <c r="AB570" s="7"/>
      <c r="AC570" s="7"/>
      <c r="AD570" s="7"/>
      <c r="AE570" s="7"/>
      <c r="AF570" s="7"/>
      <c r="AG570" s="7"/>
      <c r="AH570" s="7"/>
    </row>
    <row r="571" spans="1:34" x14ac:dyDescent="0.2">
      <c r="A571" s="5">
        <v>2022</v>
      </c>
      <c r="B571" s="2" t="s">
        <v>725</v>
      </c>
      <c r="C571" s="2" t="s">
        <v>133</v>
      </c>
      <c r="D571" s="2" t="s">
        <v>681</v>
      </c>
      <c r="E571" s="2">
        <v>9799099</v>
      </c>
      <c r="F571" s="2">
        <v>6288067</v>
      </c>
      <c r="H571" s="2" t="s">
        <v>762</v>
      </c>
      <c r="S571" s="2"/>
      <c r="T571" s="2"/>
      <c r="U571" s="2"/>
      <c r="V571" s="2"/>
      <c r="AB571" s="7"/>
      <c r="AC571" s="7"/>
      <c r="AD571" s="7"/>
      <c r="AE571" s="7"/>
      <c r="AF571" s="7"/>
      <c r="AG571" s="7"/>
      <c r="AH571" s="7"/>
    </row>
    <row r="572" spans="1:34" x14ac:dyDescent="0.2">
      <c r="A572" s="5">
        <v>2022</v>
      </c>
      <c r="B572" s="2" t="s">
        <v>726</v>
      </c>
      <c r="C572" s="2" t="s">
        <v>134</v>
      </c>
      <c r="D572" s="2" t="s">
        <v>681</v>
      </c>
      <c r="E572" s="2">
        <v>5041794</v>
      </c>
      <c r="F572" s="2">
        <v>4579120</v>
      </c>
      <c r="H572" s="2" t="s">
        <v>762</v>
      </c>
      <c r="S572" s="2"/>
      <c r="T572" s="2"/>
      <c r="U572" s="2"/>
      <c r="V572" s="2"/>
      <c r="AB572" s="7"/>
      <c r="AC572" s="7"/>
      <c r="AD572" s="7"/>
      <c r="AE572" s="7"/>
      <c r="AF572" s="7"/>
      <c r="AG572" s="7"/>
      <c r="AH572" s="7"/>
    </row>
    <row r="573" spans="1:34" x14ac:dyDescent="0.2">
      <c r="A573" s="5">
        <v>2022</v>
      </c>
      <c r="B573" s="2" t="s">
        <v>726</v>
      </c>
      <c r="C573" s="2" t="s">
        <v>733</v>
      </c>
      <c r="D573" s="2" t="s">
        <v>681</v>
      </c>
      <c r="E573" s="2">
        <v>18223922</v>
      </c>
      <c r="F573" s="2">
        <v>27293513</v>
      </c>
      <c r="H573" s="2" t="s">
        <v>762</v>
      </c>
      <c r="S573" s="2"/>
      <c r="T573" s="2"/>
      <c r="U573" s="2"/>
      <c r="V573" s="2"/>
      <c r="AB573" s="7"/>
      <c r="AC573" s="7"/>
      <c r="AD573" s="7"/>
      <c r="AE573" s="7"/>
      <c r="AF573" s="7"/>
      <c r="AG573" s="7"/>
      <c r="AH573" s="7"/>
    </row>
    <row r="574" spans="1:34" x14ac:dyDescent="0.2">
      <c r="A574" s="5">
        <v>2022</v>
      </c>
      <c r="B574" s="2" t="s">
        <v>725</v>
      </c>
      <c r="C574" s="2" t="s">
        <v>734</v>
      </c>
      <c r="D574" s="2" t="s">
        <v>681</v>
      </c>
      <c r="E574" s="2">
        <v>20538870</v>
      </c>
      <c r="F574" s="2">
        <v>11390039</v>
      </c>
      <c r="H574" s="2" t="s">
        <v>762</v>
      </c>
      <c r="S574" s="2"/>
      <c r="T574" s="2"/>
      <c r="U574" s="2"/>
      <c r="V574" s="2"/>
      <c r="AB574" s="7"/>
      <c r="AC574" s="7"/>
      <c r="AD574" s="7"/>
      <c r="AE574" s="7"/>
      <c r="AF574" s="7"/>
      <c r="AG574" s="7"/>
      <c r="AH574" s="7"/>
    </row>
    <row r="575" spans="1:34" x14ac:dyDescent="0.2">
      <c r="A575" s="5">
        <v>2022</v>
      </c>
      <c r="B575" s="2" t="s">
        <v>725</v>
      </c>
      <c r="C575" s="2" t="s">
        <v>735</v>
      </c>
      <c r="D575" s="2" t="s">
        <v>681</v>
      </c>
      <c r="E575" s="2">
        <v>2332684</v>
      </c>
      <c r="F575" s="2">
        <v>8168015</v>
      </c>
      <c r="H575" s="2" t="s">
        <v>762</v>
      </c>
      <c r="S575" s="2"/>
      <c r="T575" s="2"/>
      <c r="U575" s="2"/>
      <c r="V575" s="2"/>
      <c r="AB575" s="7"/>
      <c r="AC575" s="7"/>
      <c r="AD575" s="7"/>
      <c r="AE575" s="7"/>
      <c r="AF575" s="7"/>
      <c r="AG575" s="7"/>
      <c r="AH575" s="7"/>
    </row>
    <row r="576" spans="1:34" x14ac:dyDescent="0.2">
      <c r="A576" s="5">
        <v>2022</v>
      </c>
      <c r="B576" s="2" t="s">
        <v>725</v>
      </c>
      <c r="C576" s="2" t="s">
        <v>736</v>
      </c>
      <c r="D576" s="2" t="s">
        <v>681</v>
      </c>
      <c r="E576" s="2">
        <v>8799474</v>
      </c>
      <c r="F576" s="2">
        <v>5873158</v>
      </c>
      <c r="H576" s="2" t="s">
        <v>762</v>
      </c>
      <c r="S576" s="2"/>
      <c r="T576" s="2"/>
      <c r="U576" s="2"/>
      <c r="V576" s="2"/>
      <c r="AB576" s="7"/>
      <c r="AC576" s="7"/>
      <c r="AD576" s="7"/>
      <c r="AE576" s="7"/>
      <c r="AF576" s="7"/>
      <c r="AG576" s="7"/>
      <c r="AH576" s="7"/>
    </row>
    <row r="577" spans="1:34" x14ac:dyDescent="0.2">
      <c r="A577" s="5">
        <v>2022</v>
      </c>
      <c r="B577" s="2" t="s">
        <v>725</v>
      </c>
      <c r="C577" s="2" t="s">
        <v>737</v>
      </c>
      <c r="D577" s="2" t="s">
        <v>681</v>
      </c>
      <c r="E577" s="2">
        <v>16811194</v>
      </c>
      <c r="F577" s="2">
        <v>8123319</v>
      </c>
      <c r="H577" s="2" t="s">
        <v>762</v>
      </c>
      <c r="S577" s="2"/>
      <c r="T577" s="2"/>
      <c r="U577" s="2"/>
      <c r="V577" s="2"/>
      <c r="AB577" s="7"/>
      <c r="AC577" s="7"/>
      <c r="AD577" s="7"/>
      <c r="AE577" s="7"/>
      <c r="AF577" s="7"/>
      <c r="AG577" s="7"/>
      <c r="AH577" s="7"/>
    </row>
    <row r="578" spans="1:34" x14ac:dyDescent="0.2">
      <c r="A578" s="5">
        <v>2022</v>
      </c>
      <c r="B578" s="2" t="s">
        <v>725</v>
      </c>
      <c r="C578" s="2" t="s">
        <v>738</v>
      </c>
      <c r="D578" s="2" t="s">
        <v>681</v>
      </c>
      <c r="E578" s="2">
        <v>15646869</v>
      </c>
      <c r="F578" s="2">
        <v>4464643</v>
      </c>
      <c r="H578" s="2" t="s">
        <v>762</v>
      </c>
      <c r="S578" s="2"/>
      <c r="T578" s="2"/>
      <c r="U578" s="2"/>
      <c r="V578" s="2"/>
      <c r="AB578" s="7"/>
      <c r="AC578" s="7"/>
      <c r="AD578" s="7"/>
      <c r="AE578" s="7"/>
      <c r="AF578" s="7"/>
      <c r="AG578" s="7"/>
      <c r="AH578" s="7"/>
    </row>
    <row r="579" spans="1:34" x14ac:dyDescent="0.2">
      <c r="A579" s="5">
        <v>2022</v>
      </c>
      <c r="B579" s="2" t="s">
        <v>726</v>
      </c>
      <c r="C579" s="2" t="s">
        <v>739</v>
      </c>
      <c r="D579" s="2" t="s">
        <v>681</v>
      </c>
      <c r="E579" s="2">
        <v>10270739</v>
      </c>
      <c r="F579" s="2">
        <v>5812664</v>
      </c>
      <c r="H579" s="2" t="s">
        <v>762</v>
      </c>
      <c r="S579" s="2"/>
      <c r="T579" s="2"/>
      <c r="U579" s="2"/>
      <c r="V579" s="2"/>
      <c r="AB579" s="7"/>
      <c r="AC579" s="7"/>
      <c r="AD579" s="7"/>
      <c r="AE579" s="7"/>
      <c r="AF579" s="7"/>
      <c r="AG579" s="7"/>
      <c r="AH579" s="7"/>
    </row>
    <row r="580" spans="1:34" x14ac:dyDescent="0.2">
      <c r="A580" s="5">
        <v>2022</v>
      </c>
      <c r="B580" s="2" t="s">
        <v>725</v>
      </c>
      <c r="C580" s="2" t="s">
        <v>727</v>
      </c>
      <c r="D580" s="2" t="s">
        <v>682</v>
      </c>
      <c r="H580" s="2" t="s">
        <v>762</v>
      </c>
      <c r="S580" s="2"/>
      <c r="T580" s="2"/>
      <c r="U580" s="2"/>
      <c r="V580" s="2"/>
      <c r="AB580" s="7"/>
      <c r="AC580" s="7"/>
      <c r="AD580" s="7"/>
      <c r="AE580" s="7"/>
      <c r="AF580" s="7"/>
      <c r="AG580" s="7"/>
      <c r="AH580" s="7"/>
    </row>
    <row r="581" spans="1:34" x14ac:dyDescent="0.2">
      <c r="A581" s="5">
        <v>2022</v>
      </c>
      <c r="B581" s="2" t="s">
        <v>726</v>
      </c>
      <c r="C581" s="2" t="s">
        <v>728</v>
      </c>
      <c r="D581" s="2" t="s">
        <v>682</v>
      </c>
      <c r="H581" s="2" t="s">
        <v>762</v>
      </c>
      <c r="S581" s="2"/>
      <c r="T581" s="2"/>
      <c r="U581" s="2"/>
      <c r="V581" s="2"/>
      <c r="AB581" s="7"/>
      <c r="AC581" s="7"/>
      <c r="AD581" s="7"/>
      <c r="AE581" s="7"/>
      <c r="AF581" s="7"/>
      <c r="AG581" s="7"/>
      <c r="AH581" s="7"/>
    </row>
    <row r="582" spans="1:34" x14ac:dyDescent="0.2">
      <c r="A582" s="5">
        <v>2022</v>
      </c>
      <c r="B582" s="2" t="s">
        <v>726</v>
      </c>
      <c r="C582" s="2" t="s">
        <v>729</v>
      </c>
      <c r="D582" s="2" t="s">
        <v>682</v>
      </c>
      <c r="H582" s="2" t="s">
        <v>762</v>
      </c>
      <c r="S582" s="2"/>
      <c r="T582" s="2"/>
      <c r="U582" s="2"/>
      <c r="V582" s="2"/>
      <c r="AB582" s="7"/>
      <c r="AC582" s="7"/>
      <c r="AD582" s="7"/>
      <c r="AE582" s="7"/>
      <c r="AF582" s="7"/>
      <c r="AG582" s="7"/>
      <c r="AH582" s="7"/>
    </row>
    <row r="583" spans="1:34" x14ac:dyDescent="0.2">
      <c r="A583" s="5">
        <v>2022</v>
      </c>
      <c r="B583" s="2" t="s">
        <v>725</v>
      </c>
      <c r="C583" s="2" t="s">
        <v>730</v>
      </c>
      <c r="D583" s="2" t="s">
        <v>682</v>
      </c>
      <c r="H583" s="2" t="s">
        <v>762</v>
      </c>
      <c r="S583" s="2"/>
      <c r="T583" s="2"/>
      <c r="U583" s="2"/>
      <c r="V583" s="2"/>
      <c r="AB583" s="7"/>
      <c r="AC583" s="7"/>
      <c r="AD583" s="7"/>
      <c r="AE583" s="7"/>
      <c r="AF583" s="7"/>
      <c r="AG583" s="7"/>
      <c r="AH583" s="7"/>
    </row>
    <row r="584" spans="1:34" x14ac:dyDescent="0.2">
      <c r="A584" s="5">
        <v>2022</v>
      </c>
      <c r="B584" s="2" t="s">
        <v>725</v>
      </c>
      <c r="C584" s="2" t="s">
        <v>731</v>
      </c>
      <c r="D584" s="2" t="s">
        <v>682</v>
      </c>
      <c r="H584" s="2" t="s">
        <v>762</v>
      </c>
      <c r="S584" s="2"/>
      <c r="T584" s="2"/>
      <c r="U584" s="2"/>
      <c r="V584" s="2"/>
      <c r="AB584" s="7"/>
      <c r="AC584" s="7"/>
      <c r="AD584" s="7"/>
      <c r="AE584" s="7"/>
      <c r="AF584" s="7"/>
      <c r="AG584" s="7"/>
      <c r="AH584" s="7"/>
    </row>
    <row r="585" spans="1:34" x14ac:dyDescent="0.2">
      <c r="A585" s="5">
        <v>2022</v>
      </c>
      <c r="B585" s="2" t="s">
        <v>725</v>
      </c>
      <c r="C585" s="2" t="s">
        <v>732</v>
      </c>
      <c r="D585" s="2" t="s">
        <v>682</v>
      </c>
      <c r="H585" s="2" t="s">
        <v>762</v>
      </c>
      <c r="S585" s="2"/>
      <c r="T585" s="2"/>
      <c r="U585" s="2"/>
      <c r="V585" s="2"/>
      <c r="AB585" s="7"/>
      <c r="AC585" s="7"/>
      <c r="AD585" s="7"/>
      <c r="AE585" s="7"/>
      <c r="AF585" s="7"/>
      <c r="AG585" s="7"/>
      <c r="AH585" s="7"/>
    </row>
    <row r="586" spans="1:34" x14ac:dyDescent="0.2">
      <c r="A586" s="5">
        <v>2022</v>
      </c>
      <c r="B586" s="2" t="s">
        <v>726</v>
      </c>
      <c r="C586" s="2" t="s">
        <v>131</v>
      </c>
      <c r="D586" s="2" t="s">
        <v>682</v>
      </c>
      <c r="H586" s="2">
        <v>700000</v>
      </c>
      <c r="S586" s="2"/>
      <c r="T586" s="2"/>
      <c r="U586" s="2"/>
      <c r="V586" s="2"/>
      <c r="AB586" s="7"/>
      <c r="AC586" s="7"/>
      <c r="AD586" s="7"/>
      <c r="AE586" s="7"/>
      <c r="AF586" s="7"/>
      <c r="AG586" s="7"/>
      <c r="AH586" s="7"/>
    </row>
    <row r="587" spans="1:34" x14ac:dyDescent="0.2">
      <c r="A587" s="5">
        <v>2022</v>
      </c>
      <c r="B587" s="2" t="s">
        <v>725</v>
      </c>
      <c r="C587" s="2" t="s">
        <v>132</v>
      </c>
      <c r="D587" s="2" t="s">
        <v>682</v>
      </c>
      <c r="H587" s="2" t="s">
        <v>762</v>
      </c>
      <c r="S587" s="2"/>
      <c r="T587" s="2"/>
      <c r="U587" s="2"/>
      <c r="V587" s="2"/>
      <c r="AB587" s="7"/>
      <c r="AC587" s="7"/>
      <c r="AD587" s="7"/>
      <c r="AE587" s="7"/>
      <c r="AF587" s="7"/>
      <c r="AG587" s="7"/>
      <c r="AH587" s="7"/>
    </row>
    <row r="588" spans="1:34" x14ac:dyDescent="0.2">
      <c r="A588" s="5">
        <v>2022</v>
      </c>
      <c r="B588" s="2" t="s">
        <v>725</v>
      </c>
      <c r="C588" s="2" t="s">
        <v>133</v>
      </c>
      <c r="D588" s="2" t="s">
        <v>682</v>
      </c>
      <c r="H588" s="2" t="s">
        <v>762</v>
      </c>
      <c r="S588" s="2"/>
      <c r="T588" s="2"/>
      <c r="U588" s="2"/>
      <c r="V588" s="2"/>
      <c r="AB588" s="7"/>
      <c r="AC588" s="7"/>
      <c r="AD588" s="7"/>
      <c r="AE588" s="7"/>
      <c r="AF588" s="7"/>
      <c r="AG588" s="7"/>
      <c r="AH588" s="7"/>
    </row>
    <row r="589" spans="1:34" x14ac:dyDescent="0.2">
      <c r="A589" s="5">
        <v>2022</v>
      </c>
      <c r="B589" s="2" t="s">
        <v>726</v>
      </c>
      <c r="C589" s="2" t="s">
        <v>134</v>
      </c>
      <c r="D589" s="2" t="s">
        <v>682</v>
      </c>
      <c r="H589" s="2" t="s">
        <v>762</v>
      </c>
      <c r="S589" s="2"/>
      <c r="T589" s="2"/>
      <c r="U589" s="2"/>
      <c r="V589" s="2"/>
      <c r="AB589" s="7"/>
      <c r="AC589" s="7"/>
      <c r="AD589" s="7"/>
      <c r="AE589" s="7"/>
      <c r="AF589" s="7"/>
      <c r="AG589" s="7"/>
      <c r="AH589" s="7"/>
    </row>
    <row r="590" spans="1:34" x14ac:dyDescent="0.2">
      <c r="A590" s="5">
        <v>2022</v>
      </c>
      <c r="B590" s="2" t="s">
        <v>726</v>
      </c>
      <c r="C590" s="2" t="s">
        <v>733</v>
      </c>
      <c r="D590" s="2" t="s">
        <v>682</v>
      </c>
      <c r="H590" s="2" t="s">
        <v>762</v>
      </c>
      <c r="S590" s="2"/>
      <c r="T590" s="2"/>
      <c r="U590" s="2"/>
      <c r="V590" s="2"/>
      <c r="AB590" s="7"/>
      <c r="AC590" s="7"/>
      <c r="AD590" s="7"/>
      <c r="AE590" s="7"/>
      <c r="AF590" s="7"/>
      <c r="AG590" s="7"/>
      <c r="AH590" s="7"/>
    </row>
    <row r="591" spans="1:34" x14ac:dyDescent="0.2">
      <c r="A591" s="5">
        <v>2022</v>
      </c>
      <c r="B591" s="2" t="s">
        <v>725</v>
      </c>
      <c r="C591" s="2" t="s">
        <v>734</v>
      </c>
      <c r="D591" s="2" t="s">
        <v>682</v>
      </c>
      <c r="H591" s="2" t="s">
        <v>762</v>
      </c>
      <c r="S591" s="2"/>
      <c r="T591" s="2"/>
      <c r="U591" s="2"/>
      <c r="V591" s="2"/>
      <c r="AB591" s="7"/>
      <c r="AC591" s="7"/>
      <c r="AD591" s="7"/>
      <c r="AE591" s="7"/>
      <c r="AF591" s="7"/>
      <c r="AG591" s="7"/>
      <c r="AH591" s="7"/>
    </row>
    <row r="592" spans="1:34" x14ac:dyDescent="0.2">
      <c r="A592" s="5">
        <v>2022</v>
      </c>
      <c r="B592" s="2" t="s">
        <v>725</v>
      </c>
      <c r="C592" s="2" t="s">
        <v>735</v>
      </c>
      <c r="D592" s="2" t="s">
        <v>682</v>
      </c>
      <c r="H592" s="2" t="s">
        <v>762</v>
      </c>
      <c r="S592" s="2"/>
      <c r="T592" s="2"/>
      <c r="U592" s="2"/>
      <c r="V592" s="2"/>
      <c r="AB592" s="7"/>
      <c r="AC592" s="7"/>
      <c r="AD592" s="7"/>
      <c r="AE592" s="7"/>
      <c r="AF592" s="7"/>
      <c r="AG592" s="7"/>
      <c r="AH592" s="7"/>
    </row>
    <row r="593" spans="1:34" x14ac:dyDescent="0.2">
      <c r="A593" s="5">
        <v>2022</v>
      </c>
      <c r="B593" s="2" t="s">
        <v>725</v>
      </c>
      <c r="C593" s="2" t="s">
        <v>736</v>
      </c>
      <c r="D593" s="2" t="s">
        <v>682</v>
      </c>
      <c r="H593" s="2" t="s">
        <v>762</v>
      </c>
      <c r="S593" s="2"/>
      <c r="T593" s="2"/>
      <c r="U593" s="2"/>
      <c r="V593" s="2"/>
      <c r="AB593" s="7"/>
      <c r="AC593" s="7"/>
      <c r="AD593" s="7"/>
      <c r="AE593" s="7"/>
      <c r="AF593" s="7"/>
      <c r="AG593" s="7"/>
      <c r="AH593" s="7"/>
    </row>
    <row r="594" spans="1:34" x14ac:dyDescent="0.2">
      <c r="A594" s="5">
        <v>2022</v>
      </c>
      <c r="B594" s="2" t="s">
        <v>725</v>
      </c>
      <c r="C594" s="2" t="s">
        <v>737</v>
      </c>
      <c r="D594" s="2" t="s">
        <v>682</v>
      </c>
      <c r="H594" s="2" t="s">
        <v>762</v>
      </c>
      <c r="S594" s="2"/>
      <c r="T594" s="2"/>
      <c r="U594" s="2"/>
      <c r="V594" s="2"/>
      <c r="AB594" s="7"/>
      <c r="AC594" s="7"/>
      <c r="AD594" s="7"/>
      <c r="AE594" s="7"/>
      <c r="AF594" s="7"/>
      <c r="AG594" s="7"/>
      <c r="AH594" s="7"/>
    </row>
    <row r="595" spans="1:34" x14ac:dyDescent="0.2">
      <c r="A595" s="5">
        <v>2022</v>
      </c>
      <c r="B595" s="2" t="s">
        <v>725</v>
      </c>
      <c r="C595" s="2" t="s">
        <v>738</v>
      </c>
      <c r="D595" s="2" t="s">
        <v>682</v>
      </c>
      <c r="H595" s="2" t="s">
        <v>762</v>
      </c>
      <c r="S595" s="2"/>
      <c r="T595" s="2"/>
      <c r="U595" s="2"/>
      <c r="V595" s="2"/>
      <c r="AB595" s="7"/>
      <c r="AC595" s="7"/>
      <c r="AD595" s="7"/>
      <c r="AE595" s="7"/>
      <c r="AF595" s="7"/>
      <c r="AG595" s="7"/>
      <c r="AH595" s="7"/>
    </row>
    <row r="596" spans="1:34" x14ac:dyDescent="0.2">
      <c r="A596" s="5">
        <v>2022</v>
      </c>
      <c r="B596" s="2" t="s">
        <v>726</v>
      </c>
      <c r="C596" s="2" t="s">
        <v>739</v>
      </c>
      <c r="D596" s="2" t="s">
        <v>682</v>
      </c>
      <c r="H596" s="2" t="s">
        <v>762</v>
      </c>
      <c r="S596" s="2"/>
      <c r="T596" s="2"/>
      <c r="U596" s="2"/>
      <c r="V596" s="2"/>
      <c r="AB596" s="7"/>
      <c r="AC596" s="7"/>
      <c r="AD596" s="7"/>
      <c r="AE596" s="7"/>
      <c r="AF596" s="7"/>
      <c r="AG596" s="7"/>
      <c r="AH596" s="7"/>
    </row>
    <row r="597" spans="1:34" x14ac:dyDescent="0.2">
      <c r="A597" s="5">
        <v>2022</v>
      </c>
      <c r="B597" s="2" t="s">
        <v>725</v>
      </c>
      <c r="C597" s="2" t="s">
        <v>727</v>
      </c>
      <c r="D597" s="2" t="s">
        <v>692</v>
      </c>
      <c r="S597" s="2"/>
      <c r="T597" s="2"/>
      <c r="U597" s="2"/>
      <c r="V597" s="2"/>
      <c r="AB597" s="7"/>
      <c r="AC597" s="7"/>
      <c r="AD597" s="7"/>
      <c r="AE597" s="7"/>
      <c r="AF597" s="7"/>
      <c r="AG597" s="7"/>
      <c r="AH597" s="7"/>
    </row>
    <row r="598" spans="1:34" x14ac:dyDescent="0.2">
      <c r="A598" s="5">
        <v>2022</v>
      </c>
      <c r="B598" s="2" t="s">
        <v>726</v>
      </c>
      <c r="C598" s="2" t="s">
        <v>728</v>
      </c>
      <c r="D598" s="2" t="s">
        <v>692</v>
      </c>
      <c r="S598" s="2"/>
      <c r="T598" s="2"/>
      <c r="U598" s="2"/>
      <c r="V598" s="2"/>
      <c r="AB598" s="7"/>
      <c r="AC598" s="7"/>
      <c r="AD598" s="7"/>
      <c r="AE598" s="7"/>
      <c r="AF598" s="7"/>
      <c r="AG598" s="7"/>
      <c r="AH598" s="7"/>
    </row>
    <row r="599" spans="1:34" x14ac:dyDescent="0.2">
      <c r="A599" s="5">
        <v>2022</v>
      </c>
      <c r="B599" s="2" t="s">
        <v>726</v>
      </c>
      <c r="C599" s="2" t="s">
        <v>729</v>
      </c>
      <c r="D599" s="2" t="s">
        <v>692</v>
      </c>
      <c r="S599" s="2"/>
      <c r="T599" s="2"/>
      <c r="U599" s="2"/>
      <c r="V599" s="2"/>
      <c r="AB599" s="7"/>
      <c r="AC599" s="7"/>
      <c r="AD599" s="7"/>
      <c r="AE599" s="7"/>
      <c r="AF599" s="7"/>
      <c r="AG599" s="7"/>
      <c r="AH599" s="7"/>
    </row>
    <row r="600" spans="1:34" x14ac:dyDescent="0.2">
      <c r="A600" s="5">
        <v>2022</v>
      </c>
      <c r="B600" s="2" t="s">
        <v>725</v>
      </c>
      <c r="C600" s="2" t="s">
        <v>730</v>
      </c>
      <c r="D600" s="2" t="s">
        <v>692</v>
      </c>
      <c r="S600" s="2"/>
      <c r="T600" s="2"/>
      <c r="U600" s="2"/>
      <c r="V600" s="2"/>
      <c r="AB600" s="7"/>
      <c r="AC600" s="7"/>
      <c r="AD600" s="7"/>
      <c r="AE600" s="7"/>
      <c r="AF600" s="7"/>
      <c r="AG600" s="7"/>
      <c r="AH600" s="7"/>
    </row>
    <row r="601" spans="1:34" x14ac:dyDescent="0.2">
      <c r="A601" s="5">
        <v>2022</v>
      </c>
      <c r="B601" s="2" t="s">
        <v>725</v>
      </c>
      <c r="C601" s="2" t="s">
        <v>731</v>
      </c>
      <c r="D601" s="2" t="s">
        <v>692</v>
      </c>
      <c r="S601" s="2"/>
      <c r="T601" s="2"/>
      <c r="U601" s="2"/>
      <c r="V601" s="2"/>
      <c r="AB601" s="7"/>
      <c r="AC601" s="7"/>
      <c r="AD601" s="7"/>
      <c r="AE601" s="7"/>
      <c r="AF601" s="7"/>
      <c r="AG601" s="7"/>
      <c r="AH601" s="7"/>
    </row>
    <row r="602" spans="1:34" x14ac:dyDescent="0.2">
      <c r="A602" s="5">
        <v>2022</v>
      </c>
      <c r="B602" s="2" t="s">
        <v>725</v>
      </c>
      <c r="C602" s="2" t="s">
        <v>732</v>
      </c>
      <c r="D602" s="2" t="s">
        <v>692</v>
      </c>
      <c r="S602" s="2"/>
      <c r="T602" s="2"/>
      <c r="U602" s="2"/>
      <c r="V602" s="2"/>
      <c r="AB602" s="7"/>
      <c r="AC602" s="7"/>
      <c r="AD602" s="7"/>
      <c r="AE602" s="7"/>
      <c r="AF602" s="7"/>
      <c r="AG602" s="7"/>
      <c r="AH602" s="7"/>
    </row>
    <row r="603" spans="1:34" x14ac:dyDescent="0.2">
      <c r="A603" s="5">
        <v>2022</v>
      </c>
      <c r="B603" s="2" t="s">
        <v>726</v>
      </c>
      <c r="C603" s="2" t="s">
        <v>131</v>
      </c>
      <c r="D603" s="2" t="s">
        <v>692</v>
      </c>
      <c r="S603" s="2"/>
      <c r="T603" s="2"/>
      <c r="U603" s="2"/>
      <c r="V603" s="2"/>
      <c r="AB603" s="7"/>
      <c r="AC603" s="7"/>
      <c r="AD603" s="7"/>
      <c r="AE603" s="7"/>
      <c r="AF603" s="7"/>
      <c r="AG603" s="7"/>
      <c r="AH603" s="7"/>
    </row>
    <row r="604" spans="1:34" x14ac:dyDescent="0.2">
      <c r="A604" s="5">
        <v>2022</v>
      </c>
      <c r="B604" s="2" t="s">
        <v>725</v>
      </c>
      <c r="C604" s="2" t="s">
        <v>132</v>
      </c>
      <c r="D604" s="2" t="s">
        <v>692</v>
      </c>
      <c r="S604" s="2"/>
      <c r="T604" s="2"/>
      <c r="U604" s="2"/>
      <c r="V604" s="2"/>
      <c r="AB604" s="7"/>
      <c r="AC604" s="7"/>
      <c r="AD604" s="7"/>
      <c r="AE604" s="7"/>
      <c r="AF604" s="7"/>
      <c r="AG604" s="7"/>
      <c r="AH604" s="7"/>
    </row>
    <row r="605" spans="1:34" x14ac:dyDescent="0.2">
      <c r="A605" s="5">
        <v>2022</v>
      </c>
      <c r="B605" s="2" t="s">
        <v>725</v>
      </c>
      <c r="C605" s="2" t="s">
        <v>133</v>
      </c>
      <c r="D605" s="2" t="s">
        <v>692</v>
      </c>
      <c r="S605" s="2"/>
      <c r="T605" s="2"/>
      <c r="U605" s="2"/>
      <c r="V605" s="2"/>
      <c r="AB605" s="7"/>
      <c r="AC605" s="7"/>
      <c r="AD605" s="7"/>
      <c r="AE605" s="7"/>
      <c r="AF605" s="7"/>
      <c r="AG605" s="7"/>
      <c r="AH605" s="7"/>
    </row>
    <row r="606" spans="1:34" x14ac:dyDescent="0.2">
      <c r="A606" s="5">
        <v>2022</v>
      </c>
      <c r="B606" s="2" t="s">
        <v>726</v>
      </c>
      <c r="C606" s="2" t="s">
        <v>134</v>
      </c>
      <c r="D606" s="2" t="s">
        <v>692</v>
      </c>
      <c r="S606" s="2"/>
      <c r="T606" s="2"/>
      <c r="U606" s="2"/>
      <c r="V606" s="2"/>
      <c r="AB606" s="7"/>
      <c r="AC606" s="7"/>
      <c r="AD606" s="7"/>
      <c r="AE606" s="7"/>
      <c r="AF606" s="7"/>
      <c r="AG606" s="7"/>
      <c r="AH606" s="7"/>
    </row>
    <row r="607" spans="1:34" x14ac:dyDescent="0.2">
      <c r="A607" s="5">
        <v>2022</v>
      </c>
      <c r="B607" s="2" t="s">
        <v>726</v>
      </c>
      <c r="C607" s="2" t="s">
        <v>733</v>
      </c>
      <c r="D607" s="2" t="s">
        <v>692</v>
      </c>
      <c r="S607" s="2"/>
      <c r="T607" s="2"/>
      <c r="U607" s="2"/>
      <c r="V607" s="2"/>
      <c r="AB607" s="7"/>
      <c r="AC607" s="7"/>
      <c r="AD607" s="7"/>
      <c r="AE607" s="7"/>
      <c r="AF607" s="7"/>
      <c r="AG607" s="7"/>
      <c r="AH607" s="7"/>
    </row>
    <row r="608" spans="1:34" x14ac:dyDescent="0.2">
      <c r="A608" s="5">
        <v>2022</v>
      </c>
      <c r="B608" s="2" t="s">
        <v>725</v>
      </c>
      <c r="C608" s="2" t="s">
        <v>734</v>
      </c>
      <c r="D608" s="2" t="s">
        <v>692</v>
      </c>
      <c r="S608" s="2"/>
      <c r="T608" s="2"/>
      <c r="U608" s="2"/>
      <c r="V608" s="2"/>
      <c r="AB608" s="7"/>
      <c r="AC608" s="7"/>
      <c r="AD608" s="7"/>
      <c r="AE608" s="7"/>
      <c r="AF608" s="7"/>
      <c r="AG608" s="7"/>
      <c r="AH608" s="7"/>
    </row>
    <row r="609" spans="1:34" x14ac:dyDescent="0.2">
      <c r="A609" s="5">
        <v>2022</v>
      </c>
      <c r="B609" s="2" t="s">
        <v>725</v>
      </c>
      <c r="C609" s="2" t="s">
        <v>735</v>
      </c>
      <c r="D609" s="2" t="s">
        <v>692</v>
      </c>
      <c r="S609" s="2"/>
      <c r="T609" s="2"/>
      <c r="U609" s="2"/>
      <c r="V609" s="2"/>
      <c r="AB609" s="7"/>
      <c r="AC609" s="7"/>
      <c r="AD609" s="7"/>
      <c r="AE609" s="7"/>
      <c r="AF609" s="7"/>
      <c r="AG609" s="7"/>
      <c r="AH609" s="7"/>
    </row>
    <row r="610" spans="1:34" x14ac:dyDescent="0.2">
      <c r="A610" s="5">
        <v>2022</v>
      </c>
      <c r="B610" s="2" t="s">
        <v>725</v>
      </c>
      <c r="C610" s="2" t="s">
        <v>736</v>
      </c>
      <c r="D610" s="2" t="s">
        <v>692</v>
      </c>
      <c r="S610" s="2"/>
      <c r="T610" s="2"/>
      <c r="U610" s="2"/>
      <c r="V610" s="2"/>
      <c r="AB610" s="7"/>
      <c r="AC610" s="7"/>
      <c r="AD610" s="7"/>
      <c r="AE610" s="7"/>
      <c r="AF610" s="7"/>
      <c r="AG610" s="7"/>
      <c r="AH610" s="7"/>
    </row>
    <row r="611" spans="1:34" x14ac:dyDescent="0.2">
      <c r="A611" s="5">
        <v>2022</v>
      </c>
      <c r="B611" s="2" t="s">
        <v>725</v>
      </c>
      <c r="C611" s="2" t="s">
        <v>737</v>
      </c>
      <c r="D611" s="2" t="s">
        <v>692</v>
      </c>
      <c r="S611" s="2"/>
      <c r="T611" s="2"/>
      <c r="U611" s="2"/>
      <c r="V611" s="2"/>
      <c r="AB611" s="7"/>
      <c r="AC611" s="7"/>
      <c r="AD611" s="7"/>
      <c r="AE611" s="7"/>
      <c r="AF611" s="7"/>
      <c r="AG611" s="7"/>
      <c r="AH611" s="7"/>
    </row>
    <row r="612" spans="1:34" x14ac:dyDescent="0.2">
      <c r="A612" s="5">
        <v>2022</v>
      </c>
      <c r="B612" s="2" t="s">
        <v>725</v>
      </c>
      <c r="C612" s="2" t="s">
        <v>738</v>
      </c>
      <c r="D612" s="2" t="s">
        <v>692</v>
      </c>
      <c r="S612" s="2"/>
      <c r="T612" s="2"/>
      <c r="U612" s="2"/>
      <c r="V612" s="2"/>
      <c r="AB612" s="7"/>
      <c r="AC612" s="7"/>
      <c r="AD612" s="7"/>
      <c r="AE612" s="7"/>
      <c r="AF612" s="7"/>
      <c r="AG612" s="7"/>
      <c r="AH612" s="7"/>
    </row>
    <row r="613" spans="1:34" x14ac:dyDescent="0.2">
      <c r="A613" s="5">
        <v>2022</v>
      </c>
      <c r="B613" s="2" t="s">
        <v>726</v>
      </c>
      <c r="C613" s="2" t="s">
        <v>739</v>
      </c>
      <c r="D613" s="2" t="s">
        <v>692</v>
      </c>
      <c r="S613" s="2"/>
      <c r="T613" s="2"/>
      <c r="U613" s="2"/>
      <c r="V613" s="2"/>
      <c r="AB613" s="7"/>
      <c r="AC613" s="7"/>
      <c r="AD613" s="7"/>
      <c r="AE613" s="7"/>
      <c r="AF613" s="7"/>
      <c r="AG613" s="7"/>
      <c r="AH613" s="7"/>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9C75F-BC90-4F9B-BCD9-66F882F27B09}">
  <dimension ref="A2:E15"/>
  <sheetViews>
    <sheetView workbookViewId="0">
      <selection activeCell="R265" sqref="R265"/>
    </sheetView>
  </sheetViews>
  <sheetFormatPr defaultRowHeight="15" x14ac:dyDescent="0.25"/>
  <cols>
    <col min="1" max="1" width="25.5703125" bestFit="1" customWidth="1"/>
    <col min="2" max="2" width="16.28515625" bestFit="1" customWidth="1"/>
    <col min="3" max="4" width="12.5703125" bestFit="1" customWidth="1"/>
    <col min="5" max="5" width="14.28515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x14ac:dyDescent="0.25">
      <c r="A2" s="8" t="s">
        <v>695</v>
      </c>
      <c r="B2" s="8" t="s">
        <v>709</v>
      </c>
    </row>
    <row r="3" spans="1:5" x14ac:dyDescent="0.25">
      <c r="A3" s="8" t="s">
        <v>693</v>
      </c>
      <c r="B3">
        <v>2020</v>
      </c>
      <c r="C3">
        <v>2021</v>
      </c>
      <c r="D3">
        <v>2022</v>
      </c>
      <c r="E3" t="s">
        <v>694</v>
      </c>
    </row>
    <row r="4" spans="1:5" x14ac:dyDescent="0.25">
      <c r="A4" s="9" t="s">
        <v>132</v>
      </c>
      <c r="B4" s="10">
        <v>55480507</v>
      </c>
      <c r="C4" s="10">
        <v>39726054</v>
      </c>
      <c r="D4" s="10">
        <v>46592473</v>
      </c>
      <c r="E4" s="10">
        <v>141799034</v>
      </c>
    </row>
    <row r="5" spans="1:5" x14ac:dyDescent="0.25">
      <c r="A5" s="9" t="s">
        <v>133</v>
      </c>
      <c r="B5" s="10">
        <v>51623441</v>
      </c>
      <c r="C5" s="10">
        <v>39595244</v>
      </c>
      <c r="D5" s="10">
        <v>75773626</v>
      </c>
      <c r="E5" s="10">
        <v>166992311</v>
      </c>
    </row>
    <row r="6" spans="1:5" x14ac:dyDescent="0.25">
      <c r="A6" s="9" t="s">
        <v>727</v>
      </c>
      <c r="B6" s="10">
        <v>52811941</v>
      </c>
      <c r="C6" s="10">
        <v>78842415</v>
      </c>
      <c r="D6" s="10">
        <v>88714704</v>
      </c>
      <c r="E6" s="10">
        <v>220369060</v>
      </c>
    </row>
    <row r="7" spans="1:5" x14ac:dyDescent="0.25">
      <c r="A7" s="9" t="s">
        <v>730</v>
      </c>
      <c r="B7" s="10">
        <v>76909303</v>
      </c>
      <c r="C7" s="10">
        <v>71008385</v>
      </c>
      <c r="D7" s="10">
        <v>107011570</v>
      </c>
      <c r="E7" s="10">
        <v>254929258</v>
      </c>
    </row>
    <row r="8" spans="1:5" x14ac:dyDescent="0.25">
      <c r="A8" s="9" t="s">
        <v>731</v>
      </c>
      <c r="B8" s="10">
        <v>53781055</v>
      </c>
      <c r="C8" s="10">
        <v>71448343</v>
      </c>
      <c r="D8" s="10">
        <v>76804967</v>
      </c>
      <c r="E8" s="10">
        <v>202034365</v>
      </c>
    </row>
    <row r="9" spans="1:5" x14ac:dyDescent="0.25">
      <c r="A9" s="9" t="s">
        <v>732</v>
      </c>
      <c r="B9" s="10">
        <v>41412286</v>
      </c>
      <c r="C9" s="10">
        <v>66543869</v>
      </c>
      <c r="D9" s="10">
        <v>53509807</v>
      </c>
      <c r="E9" s="10">
        <v>161465962</v>
      </c>
    </row>
    <row r="10" spans="1:5" x14ac:dyDescent="0.25">
      <c r="A10" s="9" t="s">
        <v>734</v>
      </c>
      <c r="B10" s="10">
        <v>84153563</v>
      </c>
      <c r="C10" s="10">
        <v>91089802</v>
      </c>
      <c r="D10" s="10">
        <v>92763130</v>
      </c>
      <c r="E10" s="10">
        <v>268006495</v>
      </c>
    </row>
    <row r="11" spans="1:5" x14ac:dyDescent="0.25">
      <c r="A11" s="9" t="s">
        <v>735</v>
      </c>
      <c r="B11" s="10">
        <v>57274333</v>
      </c>
      <c r="C11" s="10">
        <v>79921732</v>
      </c>
      <c r="D11" s="10">
        <v>86168142</v>
      </c>
      <c r="E11" s="10">
        <v>223364207</v>
      </c>
    </row>
    <row r="12" spans="1:5" x14ac:dyDescent="0.25">
      <c r="A12" s="9" t="s">
        <v>736</v>
      </c>
      <c r="B12" s="10">
        <v>54861176</v>
      </c>
      <c r="C12" s="10">
        <v>59358285</v>
      </c>
      <c r="D12" s="10">
        <v>84377374</v>
      </c>
      <c r="E12" s="10">
        <v>198596835</v>
      </c>
    </row>
    <row r="13" spans="1:5" x14ac:dyDescent="0.25">
      <c r="A13" s="9" t="s">
        <v>737</v>
      </c>
      <c r="B13" s="10">
        <v>67081098</v>
      </c>
      <c r="C13" s="10">
        <v>118350650</v>
      </c>
      <c r="D13" s="10">
        <v>125824957</v>
      </c>
      <c r="E13" s="10">
        <v>311256705</v>
      </c>
    </row>
    <row r="14" spans="1:5" x14ac:dyDescent="0.25">
      <c r="A14" s="9" t="s">
        <v>738</v>
      </c>
      <c r="B14" s="10">
        <v>39344952</v>
      </c>
      <c r="C14" s="10">
        <v>46018767</v>
      </c>
      <c r="D14" s="10">
        <v>79218214</v>
      </c>
      <c r="E14" s="10">
        <v>164581933</v>
      </c>
    </row>
    <row r="15" spans="1:5" x14ac:dyDescent="0.25">
      <c r="A15" s="9" t="s">
        <v>694</v>
      </c>
      <c r="B15" s="10">
        <v>634733655</v>
      </c>
      <c r="C15" s="10">
        <v>761903546</v>
      </c>
      <c r="D15" s="10">
        <v>916758964</v>
      </c>
      <c r="E15" s="10">
        <v>2313396165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FB6D-041A-4BD3-BAD4-84BA68ECE654}">
  <dimension ref="A2:E16"/>
  <sheetViews>
    <sheetView workbookViewId="0">
      <selection activeCell="C10" sqref="C10"/>
    </sheetView>
  </sheetViews>
  <sheetFormatPr defaultRowHeight="15" x14ac:dyDescent="0.25"/>
  <cols>
    <col min="1" max="1" width="26.28515625" bestFit="1" customWidth="1"/>
    <col min="2" max="2" width="16.28515625" bestFit="1" customWidth="1"/>
    <col min="3"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696</v>
      </c>
      <c r="B3" s="8" t="s">
        <v>709</v>
      </c>
    </row>
    <row r="4" spans="1:5" x14ac:dyDescent="0.25">
      <c r="A4" s="8" t="s">
        <v>693</v>
      </c>
      <c r="B4">
        <v>2020</v>
      </c>
      <c r="C4">
        <v>2021</v>
      </c>
      <c r="D4">
        <v>2022</v>
      </c>
      <c r="E4" t="s">
        <v>694</v>
      </c>
    </row>
    <row r="5" spans="1:5" x14ac:dyDescent="0.25">
      <c r="A5" s="9" t="s">
        <v>132</v>
      </c>
      <c r="B5" s="10">
        <v>2776003</v>
      </c>
      <c r="C5" s="10">
        <v>9517150</v>
      </c>
      <c r="D5" s="10">
        <v>8917092</v>
      </c>
      <c r="E5" s="10">
        <v>21210245</v>
      </c>
    </row>
    <row r="6" spans="1:5" x14ac:dyDescent="0.25">
      <c r="A6" s="9" t="s">
        <v>133</v>
      </c>
      <c r="B6" s="10">
        <v>5901547</v>
      </c>
      <c r="C6" s="10">
        <v>9955067</v>
      </c>
      <c r="D6" s="10">
        <v>17763827</v>
      </c>
      <c r="E6" s="10">
        <v>33620441</v>
      </c>
    </row>
    <row r="7" spans="1:5" x14ac:dyDescent="0.25">
      <c r="A7" s="9" t="s">
        <v>727</v>
      </c>
      <c r="B7" s="10">
        <v>9998394</v>
      </c>
      <c r="C7" s="10">
        <v>23815642</v>
      </c>
      <c r="D7" s="10">
        <v>21505753</v>
      </c>
      <c r="E7" s="10">
        <v>55319789</v>
      </c>
    </row>
    <row r="8" spans="1:5" x14ac:dyDescent="0.25">
      <c r="A8" s="9" t="s">
        <v>730</v>
      </c>
      <c r="B8" s="10">
        <v>10384033</v>
      </c>
      <c r="C8" s="10">
        <v>23036373</v>
      </c>
      <c r="D8" s="10">
        <v>42784560</v>
      </c>
      <c r="E8" s="10">
        <v>76204966</v>
      </c>
    </row>
    <row r="9" spans="1:5" x14ac:dyDescent="0.25">
      <c r="A9" s="9" t="s">
        <v>731</v>
      </c>
      <c r="B9" s="10">
        <v>7659837</v>
      </c>
      <c r="C9" s="10">
        <v>38029867</v>
      </c>
      <c r="D9" s="10">
        <v>34143282</v>
      </c>
      <c r="E9" s="10">
        <v>79832986</v>
      </c>
    </row>
    <row r="10" spans="1:5" x14ac:dyDescent="0.25">
      <c r="A10" s="9" t="s">
        <v>732</v>
      </c>
      <c r="B10" s="10">
        <v>23543497</v>
      </c>
      <c r="C10" s="10">
        <v>26044061</v>
      </c>
      <c r="D10" s="10">
        <v>9338987</v>
      </c>
      <c r="E10" s="10">
        <v>58926545</v>
      </c>
    </row>
    <row r="11" spans="1:5" x14ac:dyDescent="0.25">
      <c r="A11" s="9" t="s">
        <v>734</v>
      </c>
      <c r="B11" s="10">
        <v>19631465</v>
      </c>
      <c r="C11" s="10">
        <v>24373348</v>
      </c>
      <c r="D11" s="10">
        <v>32137623</v>
      </c>
      <c r="E11" s="10">
        <v>76142436</v>
      </c>
    </row>
    <row r="12" spans="1:5" x14ac:dyDescent="0.25">
      <c r="A12" s="9" t="s">
        <v>735</v>
      </c>
      <c r="B12" s="10">
        <v>9312575</v>
      </c>
      <c r="C12" s="10">
        <v>16417872</v>
      </c>
      <c r="D12" s="10">
        <v>32916701</v>
      </c>
      <c r="E12" s="10">
        <v>58647148</v>
      </c>
    </row>
    <row r="13" spans="1:5" x14ac:dyDescent="0.25">
      <c r="A13" s="9" t="s">
        <v>736</v>
      </c>
      <c r="B13" s="10">
        <v>7039980</v>
      </c>
      <c r="C13" s="10">
        <v>9131158</v>
      </c>
      <c r="D13" s="10">
        <v>6179158</v>
      </c>
      <c r="E13" s="10">
        <v>22350296</v>
      </c>
    </row>
    <row r="14" spans="1:5" x14ac:dyDescent="0.25">
      <c r="A14" s="9" t="s">
        <v>737</v>
      </c>
      <c r="B14" s="10">
        <v>11996637</v>
      </c>
      <c r="C14" s="10">
        <v>14612339</v>
      </c>
      <c r="D14" s="10">
        <v>29398325</v>
      </c>
      <c r="E14" s="10">
        <v>56007301</v>
      </c>
    </row>
    <row r="15" spans="1:5" x14ac:dyDescent="0.25">
      <c r="A15" s="9" t="s">
        <v>738</v>
      </c>
      <c r="B15" s="10">
        <v>3913077</v>
      </c>
      <c r="C15" s="10">
        <v>8805590</v>
      </c>
      <c r="D15" s="10">
        <v>4464643</v>
      </c>
      <c r="E15" s="10">
        <v>17183310</v>
      </c>
    </row>
    <row r="16" spans="1:5" x14ac:dyDescent="0.25">
      <c r="A16" s="9" t="s">
        <v>694</v>
      </c>
      <c r="B16" s="10">
        <v>112157045</v>
      </c>
      <c r="C16" s="10">
        <v>203738467</v>
      </c>
      <c r="D16" s="10">
        <v>239549951</v>
      </c>
      <c r="E16" s="10">
        <v>555445463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028E-95A1-407A-89D5-50828D3536B5}">
  <dimension ref="A2:E16"/>
  <sheetViews>
    <sheetView workbookViewId="0">
      <selection activeCell="H12" sqref="H12"/>
    </sheetView>
  </sheetViews>
  <sheetFormatPr defaultRowHeight="15" x14ac:dyDescent="0.25"/>
  <cols>
    <col min="1" max="1" width="25.5703125" bestFit="1" customWidth="1"/>
    <col min="2" max="2" width="16.28515625" bestFit="1" customWidth="1"/>
    <col min="3" max="3" width="5.140625" bestFit="1" customWidth="1"/>
    <col min="4" max="4" width="5" bestFit="1" customWidth="1"/>
    <col min="5" max="5" width="11.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697</v>
      </c>
      <c r="B3" s="8" t="s">
        <v>709</v>
      </c>
    </row>
    <row r="4" spans="1:5" x14ac:dyDescent="0.25">
      <c r="A4" s="8" t="s">
        <v>693</v>
      </c>
      <c r="B4">
        <v>2020</v>
      </c>
      <c r="C4">
        <v>2021</v>
      </c>
      <c r="D4">
        <v>2022</v>
      </c>
      <c r="E4" t="s">
        <v>694</v>
      </c>
    </row>
    <row r="5" spans="1:5" x14ac:dyDescent="0.25">
      <c r="A5" s="9" t="s">
        <v>132</v>
      </c>
      <c r="B5" s="10">
        <v>0</v>
      </c>
      <c r="C5" s="10">
        <v>0</v>
      </c>
      <c r="D5" s="10"/>
      <c r="E5" s="10">
        <v>0</v>
      </c>
    </row>
    <row r="6" spans="1:5" x14ac:dyDescent="0.25">
      <c r="A6" s="9" t="s">
        <v>133</v>
      </c>
      <c r="B6" s="10">
        <v>0</v>
      </c>
      <c r="C6" s="10">
        <v>0</v>
      </c>
      <c r="D6" s="10"/>
      <c r="E6" s="10">
        <v>0</v>
      </c>
    </row>
    <row r="7" spans="1:5" x14ac:dyDescent="0.25">
      <c r="A7" s="9" t="s">
        <v>727</v>
      </c>
      <c r="B7" s="10">
        <v>0</v>
      </c>
      <c r="C7" s="10">
        <v>0</v>
      </c>
      <c r="D7" s="10"/>
      <c r="E7" s="10">
        <v>0</v>
      </c>
    </row>
    <row r="8" spans="1:5" x14ac:dyDescent="0.25">
      <c r="A8" s="9" t="s">
        <v>730</v>
      </c>
      <c r="B8" s="10">
        <v>0</v>
      </c>
      <c r="C8" s="10">
        <v>0</v>
      </c>
      <c r="D8" s="10"/>
      <c r="E8" s="10">
        <v>0</v>
      </c>
    </row>
    <row r="9" spans="1:5" x14ac:dyDescent="0.25">
      <c r="A9" s="9" t="s">
        <v>731</v>
      </c>
      <c r="B9" s="10">
        <v>0</v>
      </c>
      <c r="C9" s="10">
        <v>0</v>
      </c>
      <c r="D9" s="10"/>
      <c r="E9" s="10">
        <v>0</v>
      </c>
    </row>
    <row r="10" spans="1:5" x14ac:dyDescent="0.25">
      <c r="A10" s="9" t="s">
        <v>732</v>
      </c>
      <c r="B10" s="10">
        <v>0</v>
      </c>
      <c r="C10" s="10">
        <v>0</v>
      </c>
      <c r="D10" s="10"/>
      <c r="E10" s="10">
        <v>0</v>
      </c>
    </row>
    <row r="11" spans="1:5" x14ac:dyDescent="0.25">
      <c r="A11" s="9" t="s">
        <v>734</v>
      </c>
      <c r="B11" s="10">
        <v>11195381</v>
      </c>
      <c r="C11" s="10">
        <v>0</v>
      </c>
      <c r="D11" s="10"/>
      <c r="E11" s="10">
        <v>11195381</v>
      </c>
    </row>
    <row r="12" spans="1:5" x14ac:dyDescent="0.25">
      <c r="A12" s="9" t="s">
        <v>735</v>
      </c>
      <c r="B12" s="10">
        <v>6882946</v>
      </c>
      <c r="C12" s="10">
        <v>0</v>
      </c>
      <c r="D12" s="10"/>
      <c r="E12" s="10">
        <v>6882946</v>
      </c>
    </row>
    <row r="13" spans="1:5" x14ac:dyDescent="0.25">
      <c r="A13" s="9" t="s">
        <v>736</v>
      </c>
      <c r="B13" s="10">
        <v>0</v>
      </c>
      <c r="C13" s="10">
        <v>0</v>
      </c>
      <c r="D13" s="10"/>
      <c r="E13" s="10">
        <v>0</v>
      </c>
    </row>
    <row r="14" spans="1:5" x14ac:dyDescent="0.25">
      <c r="A14" s="9" t="s">
        <v>737</v>
      </c>
      <c r="B14" s="10">
        <v>0</v>
      </c>
      <c r="C14" s="10">
        <v>0</v>
      </c>
      <c r="D14" s="10"/>
      <c r="E14" s="10">
        <v>0</v>
      </c>
    </row>
    <row r="15" spans="1:5" x14ac:dyDescent="0.25">
      <c r="A15" s="9" t="s">
        <v>738</v>
      </c>
      <c r="B15" s="10">
        <v>0</v>
      </c>
      <c r="C15" s="10">
        <v>0</v>
      </c>
      <c r="D15" s="10"/>
      <c r="E15" s="10">
        <v>0</v>
      </c>
    </row>
    <row r="16" spans="1:5" x14ac:dyDescent="0.25">
      <c r="A16" s="9" t="s">
        <v>694</v>
      </c>
      <c r="B16" s="10">
        <v>18078327</v>
      </c>
      <c r="C16" s="10">
        <v>0</v>
      </c>
      <c r="D16" s="10"/>
      <c r="E16" s="10">
        <v>18078327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AF59-4A69-4783-B62B-7C3932DE0C4D}">
  <dimension ref="A2:E16"/>
  <sheetViews>
    <sheetView workbookViewId="0">
      <selection activeCell="G16" sqref="G15:G16"/>
    </sheetView>
  </sheetViews>
  <sheetFormatPr defaultRowHeight="15" x14ac:dyDescent="0.25"/>
  <cols>
    <col min="1" max="1" width="25.5703125" bestFit="1" customWidth="1"/>
    <col min="2" max="2" width="16.28515625" bestFit="1" customWidth="1"/>
    <col min="3" max="5" width="14.28515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698</v>
      </c>
      <c r="B3" s="8" t="s">
        <v>709</v>
      </c>
    </row>
    <row r="4" spans="1:5" x14ac:dyDescent="0.25">
      <c r="A4" s="8" t="s">
        <v>693</v>
      </c>
      <c r="B4">
        <v>2020</v>
      </c>
      <c r="C4">
        <v>2021</v>
      </c>
      <c r="D4">
        <v>2022</v>
      </c>
      <c r="E4" t="s">
        <v>694</v>
      </c>
    </row>
    <row r="5" spans="1:5" x14ac:dyDescent="0.25">
      <c r="A5" s="9" t="s">
        <v>132</v>
      </c>
      <c r="B5" s="10">
        <v>53561952</v>
      </c>
      <c r="C5" s="10">
        <v>58682863</v>
      </c>
      <c r="D5" s="10">
        <v>87658630</v>
      </c>
      <c r="E5" s="10">
        <v>199903445</v>
      </c>
    </row>
    <row r="6" spans="1:5" x14ac:dyDescent="0.25">
      <c r="A6" s="9" t="s">
        <v>133</v>
      </c>
      <c r="B6" s="10">
        <v>37842271</v>
      </c>
      <c r="C6" s="10">
        <v>42583892</v>
      </c>
      <c r="D6" s="10">
        <v>61576389</v>
      </c>
      <c r="E6" s="10">
        <v>142002552</v>
      </c>
    </row>
    <row r="7" spans="1:5" x14ac:dyDescent="0.25">
      <c r="A7" s="9" t="s">
        <v>727</v>
      </c>
      <c r="B7" s="10">
        <v>138164990</v>
      </c>
      <c r="C7" s="10">
        <v>148504897</v>
      </c>
      <c r="D7" s="10">
        <v>205972082</v>
      </c>
      <c r="E7" s="10">
        <v>492641969</v>
      </c>
    </row>
    <row r="8" spans="1:5" x14ac:dyDescent="0.25">
      <c r="A8" s="9" t="s">
        <v>730</v>
      </c>
      <c r="B8" s="10">
        <v>144693050</v>
      </c>
      <c r="C8" s="10">
        <v>157685874</v>
      </c>
      <c r="D8" s="10">
        <v>247858302</v>
      </c>
      <c r="E8" s="10">
        <v>550237226</v>
      </c>
    </row>
    <row r="9" spans="1:5" x14ac:dyDescent="0.25">
      <c r="A9" s="9" t="s">
        <v>731</v>
      </c>
      <c r="B9" s="10">
        <v>186370611</v>
      </c>
      <c r="C9" s="10">
        <v>205592309</v>
      </c>
      <c r="D9" s="10">
        <v>327561759</v>
      </c>
      <c r="E9" s="10">
        <v>719524679</v>
      </c>
    </row>
    <row r="10" spans="1:5" x14ac:dyDescent="0.25">
      <c r="A10" s="9" t="s">
        <v>732</v>
      </c>
      <c r="B10" s="10">
        <v>99443167</v>
      </c>
      <c r="C10" s="10">
        <v>108549721</v>
      </c>
      <c r="D10" s="10">
        <v>159211598</v>
      </c>
      <c r="E10" s="10">
        <v>367204486</v>
      </c>
    </row>
    <row r="11" spans="1:5" x14ac:dyDescent="0.25">
      <c r="A11" s="9" t="s">
        <v>734</v>
      </c>
      <c r="B11" s="10">
        <v>135323939</v>
      </c>
      <c r="C11" s="10">
        <v>148353901</v>
      </c>
      <c r="D11" s="10">
        <v>202202265</v>
      </c>
      <c r="E11" s="10">
        <v>485880105</v>
      </c>
    </row>
    <row r="12" spans="1:5" x14ac:dyDescent="0.25">
      <c r="A12" s="9" t="s">
        <v>735</v>
      </c>
      <c r="B12" s="10">
        <v>165848176</v>
      </c>
      <c r="C12" s="10">
        <v>175456228</v>
      </c>
      <c r="D12" s="10">
        <v>259293069</v>
      </c>
      <c r="E12" s="10">
        <v>600597473</v>
      </c>
    </row>
    <row r="13" spans="1:5" x14ac:dyDescent="0.25">
      <c r="A13" s="9" t="s">
        <v>736</v>
      </c>
      <c r="B13" s="10">
        <v>80733950</v>
      </c>
      <c r="C13" s="10">
        <v>97435710</v>
      </c>
      <c r="D13" s="10">
        <v>146559818</v>
      </c>
      <c r="E13" s="10">
        <v>324729478</v>
      </c>
    </row>
    <row r="14" spans="1:5" x14ac:dyDescent="0.25">
      <c r="A14" s="9" t="s">
        <v>737</v>
      </c>
      <c r="B14" s="10">
        <v>51752206</v>
      </c>
      <c r="C14" s="10">
        <v>55879844</v>
      </c>
      <c r="D14" s="10">
        <v>96505727</v>
      </c>
      <c r="E14" s="10">
        <v>204137777</v>
      </c>
    </row>
    <row r="15" spans="1:5" x14ac:dyDescent="0.25">
      <c r="A15" s="9" t="s">
        <v>738</v>
      </c>
      <c r="B15" s="10">
        <v>40397922</v>
      </c>
      <c r="C15" s="10">
        <v>44160302</v>
      </c>
      <c r="D15" s="10">
        <v>76292550</v>
      </c>
      <c r="E15" s="10">
        <v>160850774</v>
      </c>
    </row>
    <row r="16" spans="1:5" x14ac:dyDescent="0.25">
      <c r="A16" s="9" t="s">
        <v>694</v>
      </c>
      <c r="B16" s="10">
        <v>1134132234</v>
      </c>
      <c r="C16" s="10">
        <v>1242885541</v>
      </c>
      <c r="D16" s="10">
        <v>1870692189</v>
      </c>
      <c r="E16" s="10">
        <v>4247709964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B1916-3285-4819-B050-131BE5EE28F4}">
  <dimension ref="A1:E43"/>
  <sheetViews>
    <sheetView workbookViewId="0">
      <selection activeCell="D11" sqref="D11"/>
    </sheetView>
  </sheetViews>
  <sheetFormatPr defaultRowHeight="15" x14ac:dyDescent="0.25"/>
  <cols>
    <col min="1" max="1" width="25.5703125" bestFit="1" customWidth="1"/>
    <col min="2" max="2" width="16.28515625" style="11" bestFit="1" customWidth="1"/>
    <col min="3" max="4" width="14.28515625" bestFit="1" customWidth="1"/>
    <col min="5" max="5" width="15.28515625" bestFit="1" customWidth="1"/>
  </cols>
  <sheetData>
    <row r="1" spans="1:5" x14ac:dyDescent="0.25">
      <c r="B1"/>
    </row>
    <row r="2" spans="1:5" x14ac:dyDescent="0.25">
      <c r="B2"/>
    </row>
    <row r="3" spans="1:5" x14ac:dyDescent="0.25">
      <c r="A3" s="8" t="s">
        <v>699</v>
      </c>
      <c r="B3" s="8" t="s">
        <v>709</v>
      </c>
    </row>
    <row r="4" spans="1:5" x14ac:dyDescent="0.25">
      <c r="A4" s="8" t="s">
        <v>693</v>
      </c>
      <c r="B4">
        <v>2020</v>
      </c>
      <c r="C4">
        <v>2021</v>
      </c>
      <c r="D4">
        <v>2022</v>
      </c>
      <c r="E4" t="s">
        <v>694</v>
      </c>
    </row>
    <row r="5" spans="1:5" x14ac:dyDescent="0.25">
      <c r="A5" s="9" t="s">
        <v>132</v>
      </c>
      <c r="B5" s="10">
        <v>401337761</v>
      </c>
      <c r="C5" s="10">
        <v>405351139</v>
      </c>
      <c r="D5" s="10">
        <v>392368815</v>
      </c>
      <c r="E5" s="10">
        <v>1199057715</v>
      </c>
    </row>
    <row r="6" spans="1:5" x14ac:dyDescent="0.25">
      <c r="A6" s="9" t="s">
        <v>133</v>
      </c>
      <c r="B6" s="10">
        <v>374034900</v>
      </c>
      <c r="C6" s="10">
        <v>377775249</v>
      </c>
      <c r="D6" s="10">
        <v>365676108</v>
      </c>
      <c r="E6" s="10">
        <v>1117486257</v>
      </c>
    </row>
    <row r="7" spans="1:5" x14ac:dyDescent="0.25">
      <c r="A7" s="9" t="s">
        <v>727</v>
      </c>
      <c r="B7" s="10">
        <v>655195267</v>
      </c>
      <c r="C7" s="10">
        <v>661747220</v>
      </c>
      <c r="D7" s="10">
        <v>640553208</v>
      </c>
      <c r="E7" s="10">
        <v>1957495695</v>
      </c>
    </row>
    <row r="8" spans="1:5" x14ac:dyDescent="0.25">
      <c r="A8" s="9" t="s">
        <v>730</v>
      </c>
      <c r="B8" s="10">
        <v>620313421</v>
      </c>
      <c r="C8" s="10">
        <v>626516555</v>
      </c>
      <c r="D8" s="10">
        <v>606756199</v>
      </c>
      <c r="E8" s="10">
        <v>1853586175</v>
      </c>
    </row>
    <row r="9" spans="1:5" x14ac:dyDescent="0.25">
      <c r="A9" s="9" t="s">
        <v>731</v>
      </c>
      <c r="B9" s="10">
        <v>978571504</v>
      </c>
      <c r="C9" s="10">
        <v>998456096</v>
      </c>
      <c r="D9" s="10">
        <v>967657461</v>
      </c>
      <c r="E9" s="10">
        <v>2944685061</v>
      </c>
    </row>
    <row r="10" spans="1:5" x14ac:dyDescent="0.25">
      <c r="A10" s="9" t="s">
        <v>732</v>
      </c>
      <c r="B10" s="10">
        <v>603568602</v>
      </c>
      <c r="C10" s="10">
        <v>609604288</v>
      </c>
      <c r="D10" s="10">
        <v>590080276</v>
      </c>
      <c r="E10" s="10">
        <v>1803253166</v>
      </c>
    </row>
    <row r="11" spans="1:5" x14ac:dyDescent="0.25">
      <c r="A11" s="9" t="s">
        <v>734</v>
      </c>
      <c r="B11" s="10">
        <v>592817070</v>
      </c>
      <c r="C11" s="10">
        <v>598745241</v>
      </c>
      <c r="D11" s="10">
        <v>579569016</v>
      </c>
      <c r="E11" s="10">
        <v>1771131327</v>
      </c>
    </row>
    <row r="12" spans="1:5" x14ac:dyDescent="0.25">
      <c r="A12" s="9" t="s">
        <v>735</v>
      </c>
      <c r="B12" s="10">
        <v>759212795</v>
      </c>
      <c r="C12" s="10">
        <v>767802353</v>
      </c>
      <c r="D12" s="10">
        <v>743468343</v>
      </c>
      <c r="E12" s="10">
        <v>2270483491</v>
      </c>
    </row>
    <row r="13" spans="1:5" x14ac:dyDescent="0.25">
      <c r="A13" s="9" t="s">
        <v>736</v>
      </c>
      <c r="B13" s="10">
        <v>590626515</v>
      </c>
      <c r="C13" s="10">
        <v>600019342</v>
      </c>
      <c r="D13" s="10">
        <v>581290776</v>
      </c>
      <c r="E13" s="10">
        <v>1771936633</v>
      </c>
    </row>
    <row r="14" spans="1:5" x14ac:dyDescent="0.25">
      <c r="A14" s="9" t="s">
        <v>737</v>
      </c>
      <c r="B14" s="10">
        <v>402951186</v>
      </c>
      <c r="C14" s="10">
        <v>410742504</v>
      </c>
      <c r="D14" s="10">
        <v>398163201</v>
      </c>
      <c r="E14" s="10">
        <v>1211856891</v>
      </c>
    </row>
    <row r="15" spans="1:5" x14ac:dyDescent="0.25">
      <c r="A15" s="9" t="s">
        <v>738</v>
      </c>
      <c r="B15" s="10">
        <v>297726294</v>
      </c>
      <c r="C15" s="10">
        <v>300703557</v>
      </c>
      <c r="D15" s="10">
        <v>291104702</v>
      </c>
      <c r="E15" s="10">
        <v>889534553</v>
      </c>
    </row>
    <row r="16" spans="1:5" x14ac:dyDescent="0.25">
      <c r="A16" s="9" t="s">
        <v>694</v>
      </c>
      <c r="B16" s="10">
        <v>6276355315</v>
      </c>
      <c r="C16" s="10">
        <v>6357463544</v>
      </c>
      <c r="D16" s="10">
        <v>6156688105</v>
      </c>
      <c r="E16" s="10">
        <v>18790506964</v>
      </c>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C1F6-E8CA-44BE-8AF6-8724BC242E76}">
  <dimension ref="A3:E48"/>
  <sheetViews>
    <sheetView workbookViewId="0">
      <selection activeCell="A5" sqref="A5"/>
    </sheetView>
  </sheetViews>
  <sheetFormatPr defaultRowHeight="15" x14ac:dyDescent="0.25"/>
  <cols>
    <col min="1" max="1" width="25.5703125" bestFit="1" customWidth="1"/>
    <col min="2" max="2" width="16.28515625" bestFit="1" customWidth="1"/>
    <col min="3" max="3" width="12.5703125" bestFit="1" customWidth="1"/>
    <col min="4" max="4" width="11.5703125" bestFit="1" customWidth="1"/>
    <col min="5" max="5" width="12.5703125" bestFit="1" customWidth="1"/>
  </cols>
  <sheetData>
    <row r="3" spans="1:5" x14ac:dyDescent="0.25">
      <c r="A3" s="8" t="s">
        <v>700</v>
      </c>
      <c r="B3" s="8" t="s">
        <v>709</v>
      </c>
    </row>
    <row r="4" spans="1:5" x14ac:dyDescent="0.25">
      <c r="A4" s="8" t="s">
        <v>693</v>
      </c>
      <c r="B4">
        <v>2020</v>
      </c>
      <c r="C4">
        <v>2021</v>
      </c>
      <c r="D4">
        <v>2022</v>
      </c>
      <c r="E4" t="s">
        <v>694</v>
      </c>
    </row>
    <row r="5" spans="1:5" x14ac:dyDescent="0.25">
      <c r="A5" s="9" t="s">
        <v>132</v>
      </c>
      <c r="B5" s="10">
        <v>26680256</v>
      </c>
      <c r="C5" s="10">
        <v>28549395</v>
      </c>
      <c r="D5" s="10">
        <v>6249357</v>
      </c>
      <c r="E5" s="10">
        <v>61479008</v>
      </c>
    </row>
    <row r="6" spans="1:5" x14ac:dyDescent="0.25">
      <c r="A6" s="9" t="s">
        <v>133</v>
      </c>
      <c r="B6" s="10">
        <v>10557416</v>
      </c>
      <c r="C6" s="10">
        <v>12314768</v>
      </c>
      <c r="D6" s="10">
        <v>5943823</v>
      </c>
      <c r="E6" s="10">
        <v>28816007</v>
      </c>
    </row>
    <row r="7" spans="1:5" x14ac:dyDescent="0.25">
      <c r="A7" s="9" t="s">
        <v>727</v>
      </c>
      <c r="B7" s="10">
        <v>30723548</v>
      </c>
      <c r="C7" s="10">
        <v>16150591</v>
      </c>
      <c r="D7" s="10">
        <v>5124360</v>
      </c>
      <c r="E7" s="10">
        <v>51998499</v>
      </c>
    </row>
    <row r="8" spans="1:5" x14ac:dyDescent="0.25">
      <c r="A8" s="9" t="s">
        <v>730</v>
      </c>
      <c r="B8" s="10">
        <v>35530361</v>
      </c>
      <c r="C8" s="10">
        <v>7519190</v>
      </c>
      <c r="D8" s="10">
        <v>18383720</v>
      </c>
      <c r="E8" s="10">
        <v>61433271</v>
      </c>
    </row>
    <row r="9" spans="1:5" x14ac:dyDescent="0.25">
      <c r="A9" s="9" t="s">
        <v>731</v>
      </c>
      <c r="B9" s="10">
        <v>36004251</v>
      </c>
      <c r="C9" s="10">
        <v>0</v>
      </c>
      <c r="D9" s="10">
        <v>0</v>
      </c>
      <c r="E9" s="10">
        <v>36004251</v>
      </c>
    </row>
    <row r="10" spans="1:5" x14ac:dyDescent="0.25">
      <c r="A10" s="9" t="s">
        <v>732</v>
      </c>
      <c r="B10" s="10">
        <v>11289245</v>
      </c>
      <c r="C10" s="10">
        <v>14515922</v>
      </c>
      <c r="D10" s="10">
        <v>4908944</v>
      </c>
      <c r="E10" s="10">
        <v>30714111</v>
      </c>
    </row>
    <row r="11" spans="1:5" x14ac:dyDescent="0.25">
      <c r="A11" s="9" t="s">
        <v>734</v>
      </c>
      <c r="B11" s="10">
        <v>19250526</v>
      </c>
      <c r="C11" s="10">
        <v>34874186</v>
      </c>
      <c r="D11" s="10">
        <v>6544006</v>
      </c>
      <c r="E11" s="10">
        <v>60668718</v>
      </c>
    </row>
    <row r="12" spans="1:5" x14ac:dyDescent="0.25">
      <c r="A12" s="9" t="s">
        <v>735</v>
      </c>
      <c r="B12" s="10">
        <v>18514329</v>
      </c>
      <c r="C12" s="10">
        <v>9656904</v>
      </c>
      <c r="D12" s="10">
        <v>4870165</v>
      </c>
      <c r="E12" s="10">
        <v>33041398</v>
      </c>
    </row>
    <row r="13" spans="1:5" x14ac:dyDescent="0.25">
      <c r="A13" s="9" t="s">
        <v>736</v>
      </c>
      <c r="B13" s="10">
        <v>7522959</v>
      </c>
      <c r="C13" s="10">
        <v>11630614</v>
      </c>
      <c r="D13" s="10">
        <v>0</v>
      </c>
      <c r="E13" s="10">
        <v>19153573</v>
      </c>
    </row>
    <row r="14" spans="1:5" x14ac:dyDescent="0.25">
      <c r="A14" s="9" t="s">
        <v>737</v>
      </c>
      <c r="B14" s="10">
        <v>7607227</v>
      </c>
      <c r="C14" s="10">
        <v>0</v>
      </c>
      <c r="D14" s="10">
        <v>0</v>
      </c>
      <c r="E14" s="10">
        <v>7607227</v>
      </c>
    </row>
    <row r="15" spans="1:5" x14ac:dyDescent="0.25">
      <c r="A15" s="9" t="s">
        <v>738</v>
      </c>
      <c r="B15" s="10">
        <v>24892224</v>
      </c>
      <c r="C15" s="10">
        <v>32831516</v>
      </c>
      <c r="D15" s="10">
        <v>0</v>
      </c>
      <c r="E15" s="10">
        <v>57723740</v>
      </c>
    </row>
    <row r="16" spans="1:5" x14ac:dyDescent="0.25">
      <c r="A16" s="9" t="s">
        <v>694</v>
      </c>
      <c r="B16" s="10">
        <v>228572342</v>
      </c>
      <c r="C16" s="10">
        <v>168043086</v>
      </c>
      <c r="D16" s="10">
        <v>52024375</v>
      </c>
      <c r="E16" s="10">
        <v>448639803</v>
      </c>
    </row>
    <row r="44" spans="2:2" x14ac:dyDescent="0.25">
      <c r="B44" s="11"/>
    </row>
    <row r="45" spans="2:2" x14ac:dyDescent="0.25">
      <c r="B45" s="11"/>
    </row>
    <row r="46" spans="2:2" x14ac:dyDescent="0.25">
      <c r="B46" s="11"/>
    </row>
    <row r="47" spans="2:2" x14ac:dyDescent="0.25">
      <c r="B47" s="11"/>
    </row>
    <row r="48" spans="2:2" x14ac:dyDescent="0.25">
      <c r="B4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3A7-05E0-4CA5-84EE-D4EAAE9A1444}">
  <dimension ref="A3:E43"/>
  <sheetViews>
    <sheetView workbookViewId="0">
      <selection activeCell="B5" sqref="B5"/>
    </sheetView>
  </sheetViews>
  <sheetFormatPr defaultRowHeight="15" x14ac:dyDescent="0.25"/>
  <cols>
    <col min="1" max="1" width="25.5703125" bestFit="1" customWidth="1"/>
    <col min="2" max="2" width="16.28515625" style="11" bestFit="1" customWidth="1"/>
    <col min="3" max="5" width="14.28515625" bestFit="1" customWidth="1"/>
  </cols>
  <sheetData>
    <row r="3" spans="1:5" x14ac:dyDescent="0.25">
      <c r="A3" s="8" t="s">
        <v>701</v>
      </c>
      <c r="B3" s="8" t="s">
        <v>709</v>
      </c>
    </row>
    <row r="4" spans="1:5" x14ac:dyDescent="0.25">
      <c r="A4" s="8" t="s">
        <v>693</v>
      </c>
      <c r="B4">
        <v>2020</v>
      </c>
      <c r="C4">
        <v>2021</v>
      </c>
      <c r="D4">
        <v>2022</v>
      </c>
      <c r="E4" t="s">
        <v>694</v>
      </c>
    </row>
    <row r="5" spans="1:5" x14ac:dyDescent="0.25">
      <c r="A5" s="9" t="s">
        <v>132</v>
      </c>
      <c r="B5" s="10">
        <v>21868335</v>
      </c>
      <c r="C5" s="10">
        <v>0</v>
      </c>
      <c r="D5" s="10">
        <v>11064172</v>
      </c>
      <c r="E5" s="10">
        <v>32932507</v>
      </c>
    </row>
    <row r="6" spans="1:5" x14ac:dyDescent="0.25">
      <c r="A6" s="9" t="s">
        <v>133</v>
      </c>
      <c r="B6" s="10"/>
      <c r="C6" s="10">
        <v>0</v>
      </c>
      <c r="D6" s="10"/>
      <c r="E6" s="10">
        <v>0</v>
      </c>
    </row>
    <row r="7" spans="1:5" x14ac:dyDescent="0.25">
      <c r="A7" s="9" t="s">
        <v>727</v>
      </c>
      <c r="B7" s="10">
        <v>302858256</v>
      </c>
      <c r="C7" s="10">
        <v>302858256</v>
      </c>
      <c r="D7" s="10">
        <v>284943310</v>
      </c>
      <c r="E7" s="10">
        <v>890659822</v>
      </c>
    </row>
    <row r="8" spans="1:5" x14ac:dyDescent="0.25">
      <c r="A8" s="9" t="s">
        <v>730</v>
      </c>
      <c r="B8" s="10">
        <v>236152242</v>
      </c>
      <c r="C8" s="10">
        <v>236322582</v>
      </c>
      <c r="D8" s="10">
        <v>226087294</v>
      </c>
      <c r="E8" s="10">
        <v>698562118</v>
      </c>
    </row>
    <row r="9" spans="1:5" x14ac:dyDescent="0.25">
      <c r="A9" s="9" t="s">
        <v>731</v>
      </c>
      <c r="B9" s="10">
        <v>292756066</v>
      </c>
      <c r="C9" s="10">
        <v>297664289</v>
      </c>
      <c r="D9" s="10">
        <v>291700759</v>
      </c>
      <c r="E9" s="10">
        <v>882121114</v>
      </c>
    </row>
    <row r="10" spans="1:5" x14ac:dyDescent="0.25">
      <c r="A10" s="9" t="s">
        <v>732</v>
      </c>
      <c r="B10" s="10">
        <v>137092577</v>
      </c>
      <c r="C10" s="10">
        <v>138048798</v>
      </c>
      <c r="D10" s="10">
        <v>128256080</v>
      </c>
      <c r="E10" s="10">
        <v>403397455</v>
      </c>
    </row>
    <row r="11" spans="1:5" x14ac:dyDescent="0.25">
      <c r="A11" s="9" t="s">
        <v>734</v>
      </c>
      <c r="B11" s="10">
        <v>202142617</v>
      </c>
      <c r="C11" s="10">
        <v>202142617</v>
      </c>
      <c r="D11" s="10">
        <v>192257971</v>
      </c>
      <c r="E11" s="10">
        <v>596543205</v>
      </c>
    </row>
    <row r="12" spans="1:5" x14ac:dyDescent="0.25">
      <c r="A12" s="9" t="s">
        <v>735</v>
      </c>
      <c r="B12" s="10">
        <v>244517784</v>
      </c>
      <c r="C12" s="10">
        <v>245911654</v>
      </c>
      <c r="D12" s="10">
        <v>248412271</v>
      </c>
      <c r="E12" s="10">
        <v>738841709</v>
      </c>
    </row>
    <row r="13" spans="1:5" x14ac:dyDescent="0.25">
      <c r="A13" s="9" t="s">
        <v>736</v>
      </c>
      <c r="B13" s="10">
        <v>216431698</v>
      </c>
      <c r="C13" s="10">
        <v>216431698</v>
      </c>
      <c r="D13" s="10">
        <v>213665740</v>
      </c>
      <c r="E13" s="10">
        <v>646529136</v>
      </c>
    </row>
    <row r="14" spans="1:5" x14ac:dyDescent="0.25">
      <c r="A14" s="9" t="s">
        <v>737</v>
      </c>
      <c r="B14" s="10">
        <v>130205546</v>
      </c>
      <c r="C14" s="10">
        <v>130724870</v>
      </c>
      <c r="D14" s="10">
        <v>125545161</v>
      </c>
      <c r="E14" s="10">
        <v>386475577</v>
      </c>
    </row>
    <row r="15" spans="1:5" x14ac:dyDescent="0.25">
      <c r="A15" s="9" t="s">
        <v>738</v>
      </c>
      <c r="B15" s="10">
        <v>77726446</v>
      </c>
      <c r="C15" s="10">
        <v>77931206</v>
      </c>
      <c r="D15" s="10">
        <v>65699150</v>
      </c>
      <c r="E15" s="10">
        <v>221356802</v>
      </c>
    </row>
    <row r="16" spans="1:5" x14ac:dyDescent="0.25">
      <c r="A16" s="9" t="s">
        <v>694</v>
      </c>
      <c r="B16" s="10">
        <v>1861751567</v>
      </c>
      <c r="C16" s="10">
        <v>1848035970</v>
      </c>
      <c r="D16" s="10">
        <v>1787631908</v>
      </c>
      <c r="E16" s="10">
        <v>5497419445</v>
      </c>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vt:lpstr>
      <vt:lpstr>Sumsel</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hot2</cp:lastModifiedBy>
  <cp:lastPrinted>2022-09-02T03:30:54Z</cp:lastPrinted>
  <dcterms:created xsi:type="dcterms:W3CDTF">2022-07-06T01:20:31Z</dcterms:created>
  <dcterms:modified xsi:type="dcterms:W3CDTF">2022-10-07T05:54:21Z</dcterms:modified>
</cp:coreProperties>
</file>