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D:\Jobs\2022_tasks\Dashboard_Dapil\Database-dapil-file-ok-done-parsial\"/>
    </mc:Choice>
  </mc:AlternateContent>
  <xr:revisionPtr revIDLastSave="0" documentId="13_ncr:1_{A4826382-BEB1-4331-8A7B-B19B83D23714}" xr6:coauthVersionLast="46" xr6:coauthVersionMax="46" xr10:uidLastSave="{00000000-0000-0000-0000-000000000000}"/>
  <bookViews>
    <workbookView xWindow="-120" yWindow="-120" windowWidth="20730" windowHeight="11160" tabRatio="599" firstSheet="8" activeTab="15" xr2:uid="{9EACD7EE-C893-4798-9306-747DC82D8020}"/>
  </bookViews>
  <sheets>
    <sheet name="Sheet1" sheetId="1" r:id="rId1"/>
    <sheet name="Aceh"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9" r:id="rId13"/>
    <sheet name="Pendidikan" sheetId="20" r:id="rId14"/>
    <sheet name="Sheet4" sheetId="21" r:id="rId15"/>
    <sheet name="Dashboard" sheetId="8" r:id="rId16"/>
  </sheets>
  <definedNames>
    <definedName name="_xlnm._FilterDatabase" localSheetId="1" hidden="1">Aceh!$A$1:$AA$484</definedName>
    <definedName name="_xlnm.Print_Area" localSheetId="15">Dashboard!$E$1:$AA$326</definedName>
    <definedName name="Slicer_Bidang">#N/A</definedName>
    <definedName name="Slicer_Daerah_Pemilihan">#N/A</definedName>
    <definedName name="Slicer_Tahun">#N/A</definedName>
  </definedNames>
  <calcPr calcId="181029"/>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21" l="1"/>
  <c r="A8" i="21"/>
  <c r="A9" i="21"/>
  <c r="A10" i="21"/>
  <c r="A11" i="21"/>
  <c r="A12" i="21"/>
  <c r="A13" i="21"/>
  <c r="A14" i="21"/>
  <c r="A15" i="21"/>
  <c r="A16" i="21"/>
  <c r="A17" i="21"/>
  <c r="A18" i="21"/>
  <c r="A19" i="21"/>
  <c r="A20" i="21"/>
  <c r="A21" i="21"/>
  <c r="A7" i="21"/>
  <c r="G8" i="20"/>
  <c r="B5" i="19"/>
  <c r="C8" i="20"/>
  <c r="H5" i="19"/>
  <c r="R8" i="20"/>
  <c r="Z8" i="20"/>
  <c r="B8" i="20"/>
  <c r="V8" i="20"/>
  <c r="G5" i="19"/>
  <c r="O8" i="20"/>
  <c r="C5" i="19"/>
  <c r="N8" i="20"/>
  <c r="K8" i="20"/>
  <c r="AA8" i="20"/>
  <c r="F8" i="20"/>
  <c r="S8" i="20"/>
  <c r="W8" i="20"/>
  <c r="J8" i="20"/>
  <c r="T2" i="8" l="1"/>
  <c r="T110" i="8" s="1"/>
  <c r="L1" i="15"/>
  <c r="J1" i="21" s="1"/>
  <c r="AB1" i="12"/>
  <c r="AA1" i="12"/>
  <c r="W1" i="12"/>
  <c r="V1" i="12"/>
  <c r="R1" i="12"/>
  <c r="Q1" i="12"/>
  <c r="V2" i="12"/>
  <c r="AA2" i="12"/>
  <c r="W2" i="12"/>
  <c r="M2" i="12"/>
  <c r="AB2" i="12"/>
  <c r="Q2" i="12"/>
  <c r="R2" i="12"/>
  <c r="T217" i="8" l="1"/>
  <c r="M1" i="12"/>
  <c r="L1" i="12"/>
  <c r="C1" i="12"/>
  <c r="B1" i="12"/>
  <c r="C2" i="12"/>
  <c r="B2" i="12"/>
  <c r="L2" i="12"/>
</calcChain>
</file>

<file path=xl/sharedStrings.xml><?xml version="1.0" encoding="utf-8"?>
<sst xmlns="http://schemas.openxmlformats.org/spreadsheetml/2006/main" count="4882" uniqueCount="768">
  <si>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</si>
  <si>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</si>
  <si>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</si>
  <si>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</si>
  <si>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</si>
  <si>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</si>
  <si>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</si>
  <si>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</si>
  <si>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</si>
  <si>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</si>
  <si>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</si>
  <si>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</si>
  <si>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</si>
  <si>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</si>
  <si>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</si>
  <si>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</si>
  <si>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</si>
  <si>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</si>
  <si>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</si>
  <si>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</si>
  <si>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</si>
  <si>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</si>
  <si>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</si>
  <si>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</si>
  <si>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</si>
  <si>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</si>
  <si>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</si>
  <si>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</si>
  <si>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</si>
  <si>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</si>
  <si>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</si>
  <si>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</si>
  <si>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</si>
  <si>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</si>
  <si>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</si>
  <si>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</si>
  <si>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</si>
  <si>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</si>
  <si>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</si>
  <si>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</si>
  <si>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</si>
  <si>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</si>
  <si>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</si>
  <si>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</si>
  <si>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</si>
  <si>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</si>
  <si>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</si>
  <si>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</si>
  <si>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</si>
  <si>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</si>
  <si>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</si>
  <si>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</si>
  <si>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</si>
  <si>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</si>
  <si>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</si>
  <si>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</si>
  <si>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</si>
  <si>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</si>
  <si>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</si>
  <si>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</si>
  <si>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</si>
  <si>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</si>
  <si>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</si>
  <si>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</si>
  <si>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</si>
  <si>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</si>
  <si>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</si>
  <si>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</si>
  <si>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</si>
  <si>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</si>
  <si>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</si>
  <si>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</si>
  <si>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</si>
  <si>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</si>
  <si>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</si>
  <si>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</si>
  <si>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</si>
  <si>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</si>
  <si>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</si>
  <si>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</si>
  <si>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</si>
  <si>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</si>
  <si>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</si>
  <si>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</si>
  <si>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</si>
  <si>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</si>
  <si>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</si>
  <si>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</si>
  <si>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</si>
  <si>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</si>
  <si>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</si>
  <si>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</si>
  <si>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</si>
  <si>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</si>
  <si>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</si>
  <si>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</si>
  <si>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</si>
  <si>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</si>
  <si>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</si>
  <si>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</si>
  <si>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</si>
  <si>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</si>
  <si>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</si>
  <si>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</si>
  <si>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</si>
  <si>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</si>
  <si>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</si>
  <si>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</si>
  <si>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</si>
  <si>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</si>
  <si>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</si>
  <si>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</si>
  <si>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</si>
  <si>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</si>
  <si>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</si>
  <si>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</si>
  <si>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</si>
  <si>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</si>
  <si>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</si>
  <si>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</si>
  <si>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</si>
  <si>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</si>
  <si>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</si>
  <si>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</si>
  <si>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</si>
  <si>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</si>
  <si>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</si>
  <si>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</si>
  <si>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</si>
  <si>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</si>
  <si>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</si>
  <si>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</si>
  <si>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</si>
  <si>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</si>
  <si>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</si>
  <si>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</si>
  <si>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</si>
  <si>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</si>
  <si>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</si>
  <si>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</si>
  <si>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</si>
  <si>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</si>
  <si>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</si>
  <si>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</si>
  <si>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</si>
  <si>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</si>
  <si>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</si>
  <si>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</si>
  <si>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</si>
  <si>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</si>
  <si>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</si>
  <si>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</si>
  <si>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</si>
  <si>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</si>
  <si>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</si>
  <si>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</si>
  <si>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</si>
  <si>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</si>
  <si>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</si>
  <si>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</si>
  <si>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</si>
  <si>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</si>
  <si>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</si>
  <si>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</si>
  <si>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</si>
  <si>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</si>
  <si>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</si>
  <si>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</si>
  <si>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</si>
  <si>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</si>
  <si>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</si>
  <si>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</si>
  <si>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</si>
  <si>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</si>
  <si>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</si>
  <si>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</si>
  <si>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</si>
  <si>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</si>
  <si>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</si>
  <si>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</si>
  <si>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</si>
  <si>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</si>
  <si>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</si>
  <si>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</si>
  <si>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</si>
  <si>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</si>
  <si>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</si>
  <si>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</si>
  <si>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</si>
  <si>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</si>
  <si>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</si>
  <si>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</si>
  <si>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</si>
  <si>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</si>
  <si>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</si>
  <si>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</si>
  <si>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</si>
  <si>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</si>
  <si>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</si>
  <si>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</si>
  <si>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</si>
  <si>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</si>
  <si>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</si>
  <si>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</si>
  <si>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</si>
  <si>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</si>
  <si>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</si>
  <si>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</si>
  <si>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</si>
  <si>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</si>
  <si>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</si>
  <si>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</si>
  <si>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</si>
  <si>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</si>
  <si>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</si>
  <si>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</si>
  <si>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</si>
  <si>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</si>
  <si>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</si>
  <si>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</si>
  <si>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</si>
  <si>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</si>
  <si>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</si>
  <si>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</si>
  <si>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</si>
  <si>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</si>
  <si>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</si>
  <si>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</si>
  <si>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</si>
  <si>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</si>
  <si>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</si>
  <si>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</si>
  <si>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</si>
  <si>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</si>
  <si>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</si>
  <si>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</si>
  <si>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</si>
  <si>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</si>
  <si>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</si>
  <si>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</si>
  <si>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</si>
  <si>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</si>
  <si>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</si>
  <si>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</si>
  <si>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</si>
  <si>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</si>
  <si>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</si>
  <si>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</si>
  <si>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</si>
  <si>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</si>
  <si>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</si>
  <si>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</si>
  <si>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</si>
  <si>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</si>
  <si>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</si>
  <si>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</si>
  <si>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</si>
  <si>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</si>
  <si>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</si>
  <si>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</si>
  <si>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</si>
  <si>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</si>
  <si>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</si>
  <si>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</si>
  <si>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</si>
  <si>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</si>
  <si>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</si>
  <si>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</si>
  <si>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</si>
  <si>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</si>
  <si>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</si>
  <si>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</si>
  <si>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</si>
  <si>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</si>
  <si>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</si>
  <si>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</si>
  <si>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</si>
  <si>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</si>
  <si>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</si>
  <si>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</si>
  <si>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</si>
  <si>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</si>
  <si>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</si>
  <si>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</si>
  <si>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</si>
  <si>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</si>
  <si>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</si>
  <si>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</si>
  <si>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</si>
  <si>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</si>
  <si>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</si>
  <si>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</si>
  <si>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</si>
  <si>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</si>
  <si>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</si>
  <si>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</si>
  <si>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</si>
  <si>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</si>
  <si>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</si>
  <si>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</si>
  <si>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</si>
  <si>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</si>
  <si>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</si>
  <si>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</si>
  <si>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</si>
  <si>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</si>
  <si>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</si>
  <si>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</si>
  <si>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</si>
  <si>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</si>
  <si>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</si>
  <si>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</si>
  <si>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</si>
  <si>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</si>
  <si>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</si>
  <si>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</si>
  <si>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</si>
  <si>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</si>
  <si>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</si>
  <si>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</si>
  <si>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</si>
  <si>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</si>
  <si>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</si>
  <si>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</si>
  <si>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</si>
  <si>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</si>
  <si>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</si>
  <si>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</si>
  <si>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</si>
  <si>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</si>
  <si>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</si>
  <si>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</si>
  <si>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</si>
  <si>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</si>
  <si>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</si>
  <si>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</si>
  <si>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</si>
  <si>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</si>
  <si>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</si>
  <si>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</si>
  <si>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</si>
  <si>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</si>
  <si>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</si>
  <si>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</si>
  <si>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</si>
  <si>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</si>
  <si>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</si>
  <si>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</si>
  <si>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</si>
  <si>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</si>
  <si>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</si>
  <si>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</si>
  <si>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</si>
  <si>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</si>
  <si>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</si>
  <si>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</si>
  <si>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</si>
  <si>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</si>
  <si>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</si>
  <si>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</si>
  <si>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</si>
  <si>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</si>
  <si>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</si>
  <si>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</si>
  <si>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</si>
  <si>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</si>
  <si>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</si>
  <si>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</si>
  <si>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</si>
  <si>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</si>
  <si>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</si>
  <si>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</si>
  <si>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</si>
  <si>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</si>
  <si>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</si>
  <si>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</si>
  <si>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</si>
  <si>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</si>
  <si>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</si>
  <si>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</si>
  <si>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</si>
  <si>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</si>
  <si>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</si>
  <si>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</si>
  <si>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</si>
  <si>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</si>
  <si>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</si>
  <si>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</si>
  <si>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</si>
  <si>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</si>
  <si>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</si>
  <si>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</si>
  <si>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</si>
  <si>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</si>
  <si>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</si>
  <si>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</si>
  <si>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</si>
  <si>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</si>
  <si>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</si>
  <si>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</si>
  <si>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</si>
  <si>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</si>
  <si>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</si>
  <si>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</si>
  <si>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</si>
  <si>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</si>
  <si>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</si>
  <si>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</si>
  <si>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</si>
  <si>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</si>
  <si>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</si>
  <si>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</si>
  <si>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</si>
  <si>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</si>
  <si>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</si>
  <si>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</si>
  <si>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</si>
  <si>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</si>
  <si>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</si>
  <si>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</si>
  <si>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</si>
  <si>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</si>
  <si>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</si>
  <si>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</si>
  <si>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</si>
  <si>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</si>
  <si>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</si>
  <si>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</si>
  <si>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</si>
  <si>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</si>
  <si>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</si>
  <si>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</si>
  <si>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</si>
  <si>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</si>
  <si>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</si>
  <si>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</si>
  <si>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</si>
  <si>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</si>
  <si>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</si>
  <si>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</si>
  <si>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</si>
  <si>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</si>
  <si>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</si>
  <si>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</si>
  <si>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</si>
  <si>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</si>
  <si>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</si>
  <si>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</si>
  <si>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</si>
  <si>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</si>
  <si>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</si>
  <si>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</si>
  <si>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</si>
  <si>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</si>
  <si>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</si>
  <si>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</si>
  <si>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</si>
  <si>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</si>
  <si>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</si>
  <si>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</si>
  <si>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</si>
  <si>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</si>
  <si>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</si>
  <si>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</si>
  <si>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</si>
  <si>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</si>
  <si>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</si>
  <si>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</si>
  <si>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</si>
  <si>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</si>
  <si>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</si>
  <si>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</si>
  <si>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</si>
  <si>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</si>
  <si>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</si>
  <si>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</si>
  <si>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</si>
  <si>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</si>
  <si>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</si>
  <si>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</si>
  <si>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</si>
  <si>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</si>
  <si>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</si>
  <si>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</si>
  <si>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</si>
  <si>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</si>
  <si>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</si>
  <si>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</si>
  <si>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</si>
  <si>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</si>
  <si>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</si>
  <si>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</si>
  <si>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</si>
  <si>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</si>
  <si>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</si>
  <si>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</si>
  <si>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</si>
  <si>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</si>
  <si>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</si>
  <si>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</si>
  <si>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</si>
  <si>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</si>
  <si>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</si>
  <si>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</si>
  <si>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</si>
  <si>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</si>
  <si>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</si>
  <si>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</si>
  <si>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</si>
  <si>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</si>
  <si>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</si>
  <si>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</si>
  <si>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</si>
  <si>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</si>
  <si>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</si>
  <si>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</si>
  <si>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</si>
  <si>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</si>
  <si>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</si>
  <si>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</si>
  <si>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</si>
  <si>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</si>
  <si>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</si>
  <si>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</si>
  <si>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</si>
  <si>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</si>
  <si>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</si>
  <si>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</si>
  <si>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</si>
  <si>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</si>
  <si>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</si>
  <si>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</si>
  <si>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</si>
  <si>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</si>
  <si>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</si>
  <si>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</si>
  <si>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</si>
  <si>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</si>
  <si>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</si>
  <si>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</si>
  <si>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</si>
  <si>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</si>
  <si>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</si>
  <si>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</si>
  <si>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</si>
  <si>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</si>
  <si>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</si>
  <si>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</si>
  <si>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</si>
  <si>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</si>
  <si>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</si>
  <si>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</si>
  <si>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</si>
  <si>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</si>
  <si>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</si>
  <si>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</si>
  <si>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</si>
  <si>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</si>
  <si>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</si>
  <si>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</si>
  <si>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</si>
  <si>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</si>
  <si>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</si>
  <si>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</si>
  <si>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</si>
  <si>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</si>
  <si>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</si>
  <si>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</si>
  <si>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</si>
  <si>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</si>
  <si>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</si>
  <si>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</si>
  <si>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</si>
  <si>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</si>
  <si>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</si>
  <si>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</si>
  <si>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</si>
  <si>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</si>
  <si>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</si>
  <si>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</si>
  <si>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</si>
  <si>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</si>
  <si>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</si>
  <si>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</si>
  <si>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</si>
  <si>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</si>
  <si>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</si>
  <si>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</si>
  <si>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</si>
  <si>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</si>
  <si>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</si>
  <si>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</si>
  <si>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</si>
  <si>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</si>
  <si>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</si>
  <si>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</si>
  <si>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</si>
  <si>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</si>
  <si>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</si>
  <si>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</si>
  <si>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</si>
  <si>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</si>
  <si>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</si>
  <si>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</si>
  <si>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</si>
  <si>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</si>
  <si>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</si>
  <si>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</si>
  <si>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</si>
  <si>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</si>
  <si>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</si>
  <si>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</si>
  <si>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</si>
  <si>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</si>
  <si>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</si>
  <si>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</si>
  <si>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</si>
  <si>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</si>
  <si>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</si>
  <si>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</si>
  <si>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</si>
  <si>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</si>
  <si>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</si>
  <si>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</si>
  <si>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</si>
  <si>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</si>
  <si>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</si>
  <si>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</si>
  <si>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</si>
  <si>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</si>
  <si>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</si>
  <si>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</si>
  <si>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</si>
  <si>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</si>
  <si>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</si>
  <si>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</si>
  <si>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</si>
  <si>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</si>
  <si>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</si>
  <si>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</si>
  <si>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</si>
  <si>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</si>
  <si>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</si>
  <si>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</si>
  <si>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</si>
  <si>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</si>
  <si>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</si>
  <si>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</si>
  <si>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</si>
  <si>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</si>
  <si>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</si>
  <si>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</si>
  <si>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</si>
  <si>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</si>
  <si>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</si>
  <si>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</si>
  <si>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</si>
  <si>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</si>
  <si>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</si>
  <si>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</si>
  <si>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</si>
  <si>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</si>
  <si>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</si>
  <si>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</si>
  <si>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</si>
  <si>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</si>
  <si>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</si>
  <si>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</si>
  <si>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</si>
  <si>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</si>
  <si>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</si>
  <si>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</si>
  <si>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</si>
  <si>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</si>
  <si>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</si>
  <si>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</si>
  <si>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</si>
  <si>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</si>
  <si>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</si>
  <si>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</si>
  <si>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</si>
  <si>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</si>
  <si>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</si>
  <si>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</si>
  <si>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</si>
  <si>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</si>
  <si>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</si>
  <si>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</si>
  <si>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</si>
  <si>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</si>
  <si>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</si>
  <si>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Jml. Pend. Miskin (juta jiwa)</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</si>
  <si>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</si>
  <si>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</si>
  <si>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</si>
  <si>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</si>
  <si>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</si>
  <si>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</si>
  <si>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</si>
  <si>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</si>
  <si>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</si>
  <si>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</si>
  <si>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</si>
  <si>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</si>
  <si>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</si>
  <si>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</si>
  <si>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</si>
  <si>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</si>
  <si>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</si>
  <si>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</si>
  <si>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</si>
  <si>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</si>
  <si>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</si>
  <si>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</si>
  <si>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</si>
  <si>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UHH (thn)</t>
  </si>
  <si>
    <t>UHH (tahun)</t>
  </si>
  <si>
    <t>Sum of HLS (thn)</t>
  </si>
  <si>
    <t>HLS (tahun)</t>
  </si>
  <si>
    <t>Sum of RLS (thn)</t>
  </si>
  <si>
    <t>RLS (tahun)</t>
  </si>
  <si>
    <t>Sum of Pengeluaran per Kapita (Rp 000)</t>
  </si>
  <si>
    <t>Sum of Jml. Pend. Miskin (juta jiwa)</t>
  </si>
  <si>
    <t>Aceh Barat</t>
  </si>
  <si>
    <t>Aceh Besar</t>
  </si>
  <si>
    <t>Aceh Selatan</t>
  </si>
  <si>
    <t>Aceh Singkil</t>
  </si>
  <si>
    <t>Aceh Tengah</t>
  </si>
  <si>
    <t>Aceh Tenggara</t>
  </si>
  <si>
    <t>Aceh Timur</t>
  </si>
  <si>
    <t>Aceh Utara</t>
  </si>
  <si>
    <t>Bireuen</t>
  </si>
  <si>
    <t>Pidie</t>
  </si>
  <si>
    <t>Simeulue</t>
  </si>
  <si>
    <t>Gayo Lues</t>
  </si>
  <si>
    <t>Aceh Barat Daya</t>
  </si>
  <si>
    <t>Aceh Jaya</t>
  </si>
  <si>
    <t>Nagan Raya</t>
  </si>
  <si>
    <t>Aceh Tamiang</t>
  </si>
  <si>
    <t>Bener Meriah</t>
  </si>
  <si>
    <t>Pidie Jaya</t>
  </si>
  <si>
    <t>APK PAUD</t>
  </si>
  <si>
    <t>APK SD</t>
  </si>
  <si>
    <t>APK SMP</t>
  </si>
  <si>
    <t>APK SM</t>
  </si>
  <si>
    <t>DBH CHT</t>
  </si>
  <si>
    <t>https://djpk.kemenkeu.go.id/?p=20948</t>
  </si>
  <si>
    <t>UHH (thn)</t>
  </si>
  <si>
    <t>-</t>
  </si>
  <si>
    <t>Count of Jml. Pend. Miskin (juta jiwa)</t>
  </si>
  <si>
    <t>% Penduduk Miskin Tertinggi</t>
  </si>
  <si>
    <t>% Penduduk Miskin Terendah</t>
  </si>
  <si>
    <t>Rata-rata Jumlah Penduduk Miskin</t>
  </si>
  <si>
    <t>Rata-rata % Penduduk Miskin</t>
  </si>
  <si>
    <t>Average of % Pend. Miskin</t>
  </si>
  <si>
    <t>Sum of DBH CHT</t>
  </si>
  <si>
    <t>Average of APK PAUD</t>
  </si>
  <si>
    <t>APM SD</t>
  </si>
  <si>
    <t>APM SMP</t>
  </si>
  <si>
    <t>APM SMA</t>
  </si>
  <si>
    <t>APM SM</t>
  </si>
  <si>
    <t>Average of APK SD</t>
  </si>
  <si>
    <t>Average of APK SMP</t>
  </si>
  <si>
    <t>Average of APK SM</t>
  </si>
  <si>
    <t>Average of APM SD</t>
  </si>
  <si>
    <t>Average of APM SMP</t>
  </si>
  <si>
    <t>Average of APM SMA</t>
  </si>
  <si>
    <t>Transfer Ke Daerah dan Dana Desa Daerah Pemilihan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</si>
</sst>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_);_(* \(#,##0\);_(* &quot;-&quot;??_);_(@_)"/>
  </numFmts>
  <fonts count="11"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72"/>
      <color theme="1"/>
      <name val="Bahnschrift SemiBold SemiConden"/>
      <family val="2"/>
    </font>
    <font>
      <sz val="10"/>
      <name val="Arial"/>
    </font>
    <font>
      <sz val="10"/>
      <color theme="1"/>
      <name val="Arial"/>
      <family val="2"/>
    </font>
    <font>
      <b/>
      <sz val="26"/>
      <color theme="1"/>
      <name val="Bahnschrift SemiBold SemiConden"/>
      <family val="2"/>
    </font>
    <font>
      <b/>
      <sz val="14"/>
      <color theme="1"/>
      <name val="Bahnschrift SemiBold SemiConden"/>
      <family val="2"/>
    </font>
    <font>
      <sz val="10"/>
      <color theme="1"/>
      <name val="Calibri"/>
      <family val="2"/>
      <scheme val="minor"/>
    </font>
    <font>
      <sz val="9"/>
      <name val="Arial Nova"/>
      <family val="2"/>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diagonal/>
    </border>
  </borders>
  <cellStyleXfs count="5">
    <xf numFmtId="0" fontId="0" fillId="0" borderId="0"/>
    <xf numFmtId="43" fontId="1" fillId="0" borderId="0" applyFont="0" applyFill="0" applyBorder="0" applyAlignment="0" applyProtection="0"/>
    <xf numFmtId="0" fontId="5" fillId="0" borderId="0"/>
    <xf numFmtId="164" fontId="5" fillId="0" borderId="0" applyFont="0" applyFill="0" applyBorder="0" applyAlignment="0" applyProtection="0"/>
    <xf numFmtId="43" fontId="1" fillId="0" borderId="0" applyFont="0" applyFill="0" applyBorder="0" applyAlignment="0" applyProtection="0"/>
  </cellStyleXfs>
  <cellXfs count="48">
    <xf numFmtId="0" fontId="0" fillId="0" borderId="0" xfId="0"/>
    <xf numFmtId="0" fontId="2" fillId="0" borderId="0" xfId="0" applyFont="1"/>
    <xf numFmtId="165" fontId="2" fillId="0" borderId="0" xfId="1" applyNumberFormat="1" applyFont="1"/>
    <xf numFmtId="165" fontId="2" fillId="0" borderId="0" xfId="1" applyNumberFormat="1" applyFont="1" applyAlignment="1">
      <alignment horizontal="center"/>
    </xf>
    <xf numFmtId="0" fontId="2" fillId="0" borderId="0" xfId="1" applyNumberFormat="1" applyFont="1"/>
    <xf numFmtId="43" fontId="2" fillId="0" borderId="0" xfId="1" applyFont="1"/>
    <xf numFmtId="0" fontId="0" fillId="0" borderId="0" xfId="0" pivotButton="1"/>
    <xf numFmtId="0" fontId="0" fillId="0" borderId="0" xfId="0" applyAlignment="1">
      <alignment horizontal="left"/>
    </xf>
    <xf numFmtId="165" fontId="0" fillId="0" borderId="0" xfId="0" applyNumberFormat="1"/>
    <xf numFmtId="165" fontId="0" fillId="0" borderId="0" xfId="1" applyNumberFormat="1" applyFont="1"/>
    <xf numFmtId="43" fontId="0" fillId="0" borderId="0" xfId="0" applyNumberFormat="1"/>
    <xf numFmtId="43" fontId="0" fillId="0" borderId="0" xfId="1" applyFont="1"/>
    <xf numFmtId="0" fontId="3" fillId="0" borderId="0" xfId="0" applyFont="1"/>
    <xf numFmtId="164" fontId="5" fillId="0" borderId="0" xfId="3" applyFont="1"/>
    <xf numFmtId="0" fontId="2" fillId="0" borderId="0" xfId="0" applyFont="1" applyAlignment="1">
      <alignment horizontal="center"/>
    </xf>
    <xf numFmtId="165" fontId="2" fillId="0" borderId="0" xfId="0" applyNumberFormat="1" applyFont="1" applyAlignment="1">
      <alignment horizontal="center"/>
    </xf>
    <xf numFmtId="43" fontId="2" fillId="0" borderId="0" xfId="0" applyNumberFormat="1" applyFont="1" applyAlignment="1">
      <alignment horizontal="center"/>
    </xf>
    <xf numFmtId="3" fontId="2" fillId="0" borderId="0" xfId="0" applyNumberFormat="1" applyFont="1" applyAlignment="1">
      <alignment wrapText="1"/>
    </xf>
    <xf numFmtId="3" fontId="2" fillId="0" borderId="0" xfId="0" applyNumberFormat="1" applyFont="1" applyAlignment="1">
      <alignment vertical="top" wrapText="1"/>
    </xf>
    <xf numFmtId="3" fontId="2" fillId="0" borderId="0" xfId="0" applyNumberFormat="1" applyFont="1" applyAlignment="1">
      <alignment vertical="center" wrapText="1"/>
    </xf>
    <xf numFmtId="165" fontId="2" fillId="0" borderId="0" xfId="1" applyNumberFormat="1" applyFont="1" applyBorder="1"/>
    <xf numFmtId="3" fontId="2" fillId="0" borderId="0" xfId="0" applyNumberFormat="1" applyFont="1" applyAlignment="1">
      <alignment horizontal="right" vertical="center" wrapText="1"/>
    </xf>
    <xf numFmtId="0" fontId="2" fillId="0" borderId="0" xfId="0" applyFont="1" applyAlignment="1">
      <alignment horizontal="right" vertical="center" wrapText="1"/>
    </xf>
    <xf numFmtId="3" fontId="2" fillId="0" borderId="0" xfId="0" applyNumberFormat="1" applyFont="1" applyAlignment="1">
      <alignment horizontal="right" vertical="top" wrapText="1"/>
    </xf>
    <xf numFmtId="3" fontId="2" fillId="0" borderId="0" xfId="0" applyNumberFormat="1" applyFont="1" applyAlignment="1">
      <alignment horizontal="right" wrapText="1"/>
    </xf>
    <xf numFmtId="165" fontId="2" fillId="0" borderId="0" xfId="1" applyNumberFormat="1" applyFont="1" applyFill="1" applyBorder="1" applyAlignment="1">
      <alignment horizontal="right"/>
    </xf>
    <xf numFmtId="3" fontId="6" fillId="0" borderId="0" xfId="0" applyNumberFormat="1" applyFont="1" applyAlignment="1">
      <alignment horizontal="right" vertical="center" wrapText="1"/>
    </xf>
    <xf numFmtId="0" fontId="6" fillId="0" borderId="0" xfId="0" applyFont="1" applyAlignment="1">
      <alignment horizontal="right" vertical="center" wrapText="1"/>
    </xf>
    <xf numFmtId="3" fontId="6" fillId="0" borderId="0" xfId="0" applyNumberFormat="1" applyFont="1" applyAlignment="1">
      <alignment horizontal="right" vertical="top" wrapText="1"/>
    </xf>
    <xf numFmtId="0" fontId="6" fillId="0" borderId="0" xfId="0" applyFont="1" applyAlignment="1">
      <alignment horizontal="right" vertical="top" wrapText="1"/>
    </xf>
    <xf numFmtId="3" fontId="6" fillId="0" borderId="0" xfId="0" applyNumberFormat="1" applyFont="1" applyAlignment="1">
      <alignment wrapText="1"/>
    </xf>
    <xf numFmtId="3" fontId="6" fillId="0" borderId="0" xfId="0" applyNumberFormat="1" applyFont="1" applyAlignment="1">
      <alignment vertical="top" wrapText="1"/>
    </xf>
    <xf numFmtId="0" fontId="6" fillId="0" borderId="0" xfId="0" applyFont="1" applyAlignment="1">
      <alignment vertical="center" wrapText="1"/>
    </xf>
    <xf numFmtId="3" fontId="6" fillId="0" borderId="0" xfId="0" applyNumberFormat="1" applyFont="1" applyAlignment="1">
      <alignment horizontal="right" wrapText="1"/>
    </xf>
    <xf numFmtId="0" fontId="6" fillId="0" borderId="0" xfId="0" applyFont="1" applyAlignment="1">
      <alignment vertical="top" wrapText="1"/>
    </xf>
    <xf numFmtId="3" fontId="6" fillId="0" borderId="0" xfId="0" applyNumberFormat="1" applyFont="1" applyAlignment="1">
      <alignment vertical="center" wrapText="1"/>
    </xf>
    <xf numFmtId="165" fontId="2" fillId="0" borderId="0" xfId="1" applyNumberFormat="1" applyFont="1" applyFill="1" applyBorder="1"/>
    <xf numFmtId="0" fontId="0" fillId="0" borderId="0" xfId="1" applyNumberFormat="1" applyFont="1"/>
    <xf numFmtId="0" fontId="0" fillId="2" borderId="0" xfId="0" applyFill="1"/>
    <xf numFmtId="0" fontId="0" fillId="0" borderId="1" xfId="0" applyBorder="1"/>
    <xf numFmtId="0" fontId="0" fillId="0" borderId="2" xfId="0" applyBorder="1"/>
    <xf numFmtId="0" fontId="0" fillId="0" borderId="3" xfId="0" applyBorder="1"/>
    <xf numFmtId="0" fontId="8" fillId="0" borderId="0" xfId="0" applyFont="1"/>
    <xf numFmtId="0" fontId="9" fillId="0" borderId="0" xfId="0" applyFont="1"/>
    <xf numFmtId="43" fontId="10" fillId="0" borderId="0" xfId="4" applyFont="1"/>
    <xf numFmtId="0" fontId="7" fillId="0" borderId="0" xfId="0" applyFont="1" applyAlignment="1">
      <alignment horizontal="center" vertical="center"/>
    </xf>
    <xf numFmtId="0" fontId="4" fillId="0" borderId="0" xfId="0" applyFont="1" applyAlignment="1">
      <alignment horizontal="center" vertical="center"/>
    </xf>
    <xf numFmtId="0" fontId="0" fillId="0" borderId="0" xfId="0" applyNumberFormat="1"/>
  </cellXfs>
  <cellStyles count="5">
    <cellStyle name="Comma" xfId="1" builtinId="3"/>
    <cellStyle name="Comma [0] 2" xfId="3" xr:uid="{E9B27571-1F25-4DCE-B2C9-DF19050C1D42}"/>
    <cellStyle name="Comma 2" xfId="4" xr:uid="{778287B3-D160-438E-95CB-7C598801690C}"/>
    <cellStyle name="Normal" xfId="0" builtinId="0"/>
    <cellStyle name="Normal 2" xfId="2" xr:uid="{22E282BF-AE25-4721-B658-A422982FF4D1}"/>
  </cellStyles>
  <dxfs count="95">
    <dxf>
      <numFmt numFmtId="165"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0" formatCode="General"/>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3888888888888884E-2"/>
          <c:w val="0.70746222334590414"/>
          <c:h val="0.90555555555555556"/>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DAK_Fisik_Reg!$A$4:$A$12</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DAK_Fisik_Reg!$B$4:$B$12</c:f>
              <c:numCache>
                <c:formatCode>_(* #,##0_);_(* \(#,##0\);_(* "-"??_);_(@_)</c:formatCode>
                <c:ptCount val="8"/>
                <c:pt idx="0">
                  <c:v>44394871</c:v>
                </c:pt>
                <c:pt idx="1">
                  <c:v>22783683</c:v>
                </c:pt>
                <c:pt idx="2">
                  <c:v>65437649</c:v>
                </c:pt>
                <c:pt idx="3">
                  <c:v>39217110</c:v>
                </c:pt>
                <c:pt idx="4">
                  <c:v>132140000</c:v>
                </c:pt>
                <c:pt idx="5">
                  <c:v>56734385</c:v>
                </c:pt>
                <c:pt idx="6">
                  <c:v>28495106</c:v>
                </c:pt>
                <c:pt idx="7">
                  <c:v>71434288</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DAK_Fisik_Reg!$A$4:$A$12</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DAK_Fisik_Reg!$C$4:$C$12</c:f>
              <c:numCache>
                <c:formatCode>_(* #,##0_);_(* \(#,##0\);_(* "-"??_);_(@_)</c:formatCode>
                <c:ptCount val="8"/>
                <c:pt idx="0">
                  <c:v>74348551</c:v>
                </c:pt>
                <c:pt idx="1">
                  <c:v>27822019</c:v>
                </c:pt>
                <c:pt idx="2">
                  <c:v>53202111</c:v>
                </c:pt>
                <c:pt idx="3">
                  <c:v>84118744</c:v>
                </c:pt>
                <c:pt idx="4">
                  <c:v>88824237</c:v>
                </c:pt>
                <c:pt idx="5">
                  <c:v>79053493</c:v>
                </c:pt>
                <c:pt idx="6">
                  <c:v>33789237</c:v>
                </c:pt>
                <c:pt idx="7">
                  <c:v>56672887</c:v>
                </c:pt>
              </c:numCache>
            </c:numRef>
          </c:val>
          <c:extLst>
            <c:ext xmlns:c16="http://schemas.microsoft.com/office/drawing/2014/chart" uri="{C3380CC4-5D6E-409C-BE32-E72D297353CC}">
              <c16:uniqueId val="{00000001-9911-495F-83DC-1855C0B1B990}"/>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DAK_Fisik_Reg!$A$4:$A$12</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DAK_Fisik_Reg!$D$4:$D$12</c:f>
              <c:numCache>
                <c:formatCode>_(* #,##0_);_(* \(#,##0\);_(* "-"??_);_(@_)</c:formatCode>
                <c:ptCount val="8"/>
                <c:pt idx="0">
                  <c:v>56737085</c:v>
                </c:pt>
                <c:pt idx="1">
                  <c:v>29020162</c:v>
                </c:pt>
                <c:pt idx="2">
                  <c:v>53776242</c:v>
                </c:pt>
                <c:pt idx="3">
                  <c:v>58520455</c:v>
                </c:pt>
                <c:pt idx="4">
                  <c:v>98492448</c:v>
                </c:pt>
                <c:pt idx="5">
                  <c:v>83320800</c:v>
                </c:pt>
                <c:pt idx="6">
                  <c:v>70964337</c:v>
                </c:pt>
                <c:pt idx="7">
                  <c:v>39995347</c:v>
                </c:pt>
              </c:numCache>
            </c:numRef>
          </c:val>
          <c:extLst>
            <c:ext xmlns:c16="http://schemas.microsoft.com/office/drawing/2014/chart" uri="{C3380CC4-5D6E-409C-BE32-E72D297353CC}">
              <c16:uniqueId val="{00000001-F6D1-4078-94B8-41186F4D9316}"/>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70275234774657225"/>
          <c:y val="2.6454505686789153E-3"/>
          <c:w val="0.2972476522534279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7.4999999999999997E-2"/>
          <c:w val="0.70746222334590414"/>
          <c:h val="0.89444444444444449"/>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DAK_Fisik_Pengsn!$B$5:$B$13</c:f>
              <c:numCache>
                <c:formatCode>_(* #,##0_);_(* \(#,##0\);_(* "-"??_);_(@_)</c:formatCode>
                <c:ptCount val="8"/>
                <c:pt idx="0">
                  <c:v>4748027</c:v>
                </c:pt>
                <c:pt idx="1">
                  <c:v>13085980</c:v>
                </c:pt>
                <c:pt idx="2">
                  <c:v>18579418</c:v>
                </c:pt>
                <c:pt idx="3">
                  <c:v>12863522</c:v>
                </c:pt>
                <c:pt idx="4">
                  <c:v>22855536</c:v>
                </c:pt>
                <c:pt idx="5">
                  <c:v>17943013</c:v>
                </c:pt>
                <c:pt idx="6">
                  <c:v>8163083</c:v>
                </c:pt>
                <c:pt idx="7">
                  <c:v>8999899</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DAK_Fisik_Pengsn!$C$5:$C$13</c:f>
              <c:numCache>
                <c:formatCode>_(* #,##0_);_(* \(#,##0\);_(* "-"??_);_(@_)</c:formatCode>
                <c:ptCount val="8"/>
                <c:pt idx="0">
                  <c:v>58035851</c:v>
                </c:pt>
                <c:pt idx="1">
                  <c:v>12855171</c:v>
                </c:pt>
                <c:pt idx="2">
                  <c:v>34616908</c:v>
                </c:pt>
                <c:pt idx="3">
                  <c:v>40188617</c:v>
                </c:pt>
                <c:pt idx="4">
                  <c:v>46232521</c:v>
                </c:pt>
                <c:pt idx="5">
                  <c:v>73077906</c:v>
                </c:pt>
                <c:pt idx="6">
                  <c:v>19470537</c:v>
                </c:pt>
                <c:pt idx="7">
                  <c:v>31645100</c:v>
                </c:pt>
              </c:numCache>
            </c:numRef>
          </c:val>
          <c:extLst>
            <c:ext xmlns:c16="http://schemas.microsoft.com/office/drawing/2014/chart" uri="{C3380CC4-5D6E-409C-BE32-E72D297353CC}">
              <c16:uniqueId val="{00000001-6837-444E-9A6A-A8CA0C50A943}"/>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DAK_Fisik_Pengsn!$D$5:$D$13</c:f>
              <c:numCache>
                <c:formatCode>_(* #,##0_);_(* \(#,##0\);_(* "-"??_);_(@_)</c:formatCode>
                <c:ptCount val="8"/>
                <c:pt idx="0">
                  <c:v>0</c:v>
                </c:pt>
                <c:pt idx="1">
                  <c:v>6752832</c:v>
                </c:pt>
                <c:pt idx="2">
                  <c:v>0</c:v>
                </c:pt>
                <c:pt idx="3">
                  <c:v>31679619</c:v>
                </c:pt>
                <c:pt idx="4">
                  <c:v>33443890</c:v>
                </c:pt>
                <c:pt idx="5">
                  <c:v>23926795</c:v>
                </c:pt>
                <c:pt idx="6">
                  <c:v>30957128</c:v>
                </c:pt>
                <c:pt idx="7">
                  <c:v>0</c:v>
                </c:pt>
              </c:numCache>
            </c:numRef>
          </c:val>
          <c:extLst>
            <c:ext xmlns:c16="http://schemas.microsoft.com/office/drawing/2014/chart" uri="{C3380CC4-5D6E-409C-BE32-E72D297353CC}">
              <c16:uniqueId val="{00000001-55A2-41E1-ABD1-351BB9C357DD}"/>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74369495872235347"/>
          <c:y val="6.6141732283464582E-4"/>
          <c:w val="0.25630504127764647"/>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7.2222222222222215E-2"/>
          <c:w val="0.70746222334590414"/>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DAK_Fisik_Afirm!$B$5:$B$13</c:f>
              <c:numCache>
                <c:formatCode>_(* #,##0_);_(* \(#,##0\);_(* "-"??_);_(@_)</c:formatCode>
                <c:ptCount val="8"/>
                <c:pt idx="0">
                  <c:v>0</c:v>
                </c:pt>
                <c:pt idx="1">
                  <c:v>0</c:v>
                </c:pt>
                <c:pt idx="2">
                  <c:v>6163873</c:v>
                </c:pt>
                <c:pt idx="3">
                  <c:v>0</c:v>
                </c:pt>
                <c:pt idx="4">
                  <c:v>0</c:v>
                </c:pt>
                <c:pt idx="5">
                  <c:v>7218729</c:v>
                </c:pt>
                <c:pt idx="6">
                  <c:v>0</c:v>
                </c:pt>
                <c:pt idx="7">
                  <c:v>0</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DAK_Fisik_Afirm!$C$5:$C$13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51D9-4DF9-8FE4-7D6394BACC7D}"/>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DAK_Fisik_Afirm!$D$5:$D$13</c:f>
              <c:numCache>
                <c:formatCode>_(* #,##0_);_(* \(#,##0\);_(* "-"??_);_(@_)</c:formatCode>
                <c:ptCount val="8"/>
              </c:numCache>
            </c:numRef>
          </c:val>
          <c:extLst>
            <c:ext xmlns:c16="http://schemas.microsoft.com/office/drawing/2014/chart" uri="{C3380CC4-5D6E-409C-BE32-E72D297353CC}">
              <c16:uniqueId val="{00000001-8382-45A7-8542-629D527626CF}"/>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71358157955692958"/>
          <c:y val="0"/>
          <c:w val="0.2864184204430704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3888888888888884E-2"/>
          <c:w val="0.70746222334590414"/>
          <c:h val="0.90555555555555556"/>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DAK_Non_Fisik!$B$5:$B$13</c:f>
              <c:numCache>
                <c:formatCode>_(* #,##0_);_(* \(#,##0\);_(* "-"??_);_(@_)</c:formatCode>
                <c:ptCount val="8"/>
                <c:pt idx="0">
                  <c:v>45388983</c:v>
                </c:pt>
                <c:pt idx="1">
                  <c:v>45138016</c:v>
                </c:pt>
                <c:pt idx="2">
                  <c:v>79873200</c:v>
                </c:pt>
                <c:pt idx="3">
                  <c:v>131817763</c:v>
                </c:pt>
                <c:pt idx="4">
                  <c:v>223703979</c:v>
                </c:pt>
                <c:pt idx="5">
                  <c:v>139002962</c:v>
                </c:pt>
                <c:pt idx="6">
                  <c:v>80888950</c:v>
                </c:pt>
                <c:pt idx="7">
                  <c:v>50011090</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DAK_Non_Fisik!$C$5:$C$13</c:f>
              <c:numCache>
                <c:formatCode>_(* #,##0_);_(* \(#,##0\);_(* "-"??_);_(@_)</c:formatCode>
                <c:ptCount val="8"/>
                <c:pt idx="0">
                  <c:v>50690738</c:v>
                </c:pt>
                <c:pt idx="1">
                  <c:v>49281321</c:v>
                </c:pt>
                <c:pt idx="2">
                  <c:v>94458493</c:v>
                </c:pt>
                <c:pt idx="3">
                  <c:v>133455890</c:v>
                </c:pt>
                <c:pt idx="4">
                  <c:v>250642115</c:v>
                </c:pt>
                <c:pt idx="5">
                  <c:v>163903764</c:v>
                </c:pt>
                <c:pt idx="6">
                  <c:v>90620320</c:v>
                </c:pt>
                <c:pt idx="7">
                  <c:v>62679782</c:v>
                </c:pt>
              </c:numCache>
            </c:numRef>
          </c:val>
          <c:extLst>
            <c:ext xmlns:c16="http://schemas.microsoft.com/office/drawing/2014/chart" uri="{C3380CC4-5D6E-409C-BE32-E72D297353CC}">
              <c16:uniqueId val="{00000001-21B3-49CB-8915-141AF27B20C1}"/>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DAK_Non_Fisik!$D$5:$D$13</c:f>
              <c:numCache>
                <c:formatCode>_(* #,##0_);_(* \(#,##0\);_(* "-"??_);_(@_)</c:formatCode>
                <c:ptCount val="8"/>
                <c:pt idx="0">
                  <c:v>68859422</c:v>
                </c:pt>
                <c:pt idx="1">
                  <c:v>73284392</c:v>
                </c:pt>
                <c:pt idx="2">
                  <c:v>118741603</c:v>
                </c:pt>
                <c:pt idx="3">
                  <c:v>197116247</c:v>
                </c:pt>
                <c:pt idx="4">
                  <c:v>317886554</c:v>
                </c:pt>
                <c:pt idx="5">
                  <c:v>195917014</c:v>
                </c:pt>
                <c:pt idx="6">
                  <c:v>126877245</c:v>
                </c:pt>
                <c:pt idx="7">
                  <c:v>85410825</c:v>
                </c:pt>
              </c:numCache>
            </c:numRef>
          </c:val>
          <c:extLst>
            <c:ext xmlns:c16="http://schemas.microsoft.com/office/drawing/2014/chart" uri="{C3380CC4-5D6E-409C-BE32-E72D297353CC}">
              <c16:uniqueId val="{00000001-1A91-4EEF-ABA7-E57C6D2B7C5A}"/>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68579195097248102"/>
          <c:y val="6.6141732283464582E-4"/>
          <c:w val="0.3142080490275189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9444444444444448E-2"/>
          <c:w val="0.70746222334590414"/>
          <c:h val="0.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DAU!$B$5:$B$13</c:f>
              <c:numCache>
                <c:formatCode>_(* #,##0_);_(* \(#,##0\);_(* "-"??_);_(@_)</c:formatCode>
                <c:ptCount val="8"/>
                <c:pt idx="0">
                  <c:v>416834350</c:v>
                </c:pt>
                <c:pt idx="1">
                  <c:v>428195816</c:v>
                </c:pt>
                <c:pt idx="2">
                  <c:v>577052678</c:v>
                </c:pt>
                <c:pt idx="3">
                  <c:v>774098033</c:v>
                </c:pt>
                <c:pt idx="4">
                  <c:v>902833982</c:v>
                </c:pt>
                <c:pt idx="5">
                  <c:v>819566518</c:v>
                </c:pt>
                <c:pt idx="6">
                  <c:v>497724291</c:v>
                </c:pt>
                <c:pt idx="7">
                  <c:v>427246462</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DAU!$C$5:$C$13</c:f>
              <c:numCache>
                <c:formatCode>_(* #,##0_);_(* \(#,##0\);_(* "-"??_);_(@_)</c:formatCode>
                <c:ptCount val="8"/>
                <c:pt idx="0">
                  <c:v>421002694</c:v>
                </c:pt>
                <c:pt idx="1">
                  <c:v>432477774</c:v>
                </c:pt>
                <c:pt idx="2">
                  <c:v>584064494</c:v>
                </c:pt>
                <c:pt idx="3">
                  <c:v>784643932</c:v>
                </c:pt>
                <c:pt idx="4">
                  <c:v>911862322</c:v>
                </c:pt>
                <c:pt idx="5">
                  <c:v>827762183</c:v>
                </c:pt>
                <c:pt idx="6">
                  <c:v>504489012</c:v>
                </c:pt>
                <c:pt idx="7">
                  <c:v>431518927</c:v>
                </c:pt>
              </c:numCache>
            </c:numRef>
          </c:val>
          <c:extLst>
            <c:ext xmlns:c16="http://schemas.microsoft.com/office/drawing/2014/chart" uri="{C3380CC4-5D6E-409C-BE32-E72D297353CC}">
              <c16:uniqueId val="{00000001-8FA3-4C30-AFA9-3DAF2C18F4C6}"/>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DAU!$D$5:$D$13</c:f>
              <c:numCache>
                <c:formatCode>_(* #,##0_);_(* \(#,##0\);_(* "-"??_);_(@_)</c:formatCode>
                <c:ptCount val="8"/>
                <c:pt idx="0">
                  <c:v>407519092</c:v>
                </c:pt>
                <c:pt idx="1">
                  <c:v>418626656</c:v>
                </c:pt>
                <c:pt idx="2">
                  <c:v>565665428</c:v>
                </c:pt>
                <c:pt idx="3">
                  <c:v>760233269</c:v>
                </c:pt>
                <c:pt idx="4">
                  <c:v>882657786</c:v>
                </c:pt>
                <c:pt idx="5">
                  <c:v>801251152</c:v>
                </c:pt>
                <c:pt idx="6">
                  <c:v>488964332</c:v>
                </c:pt>
                <c:pt idx="7">
                  <c:v>418060203</c:v>
                </c:pt>
              </c:numCache>
            </c:numRef>
          </c:val>
          <c:extLst>
            <c:ext xmlns:c16="http://schemas.microsoft.com/office/drawing/2014/chart" uri="{C3380CC4-5D6E-409C-BE32-E72D297353CC}">
              <c16:uniqueId val="{00000001-7B69-4689-9EEE-8D88CCB8A493}"/>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70613161914652978"/>
          <c:y val="0"/>
          <c:w val="0.2938683808534700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6666666666666666E-2"/>
          <c:w val="0.70746222334590414"/>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DID!$B$5:$B$13</c:f>
              <c:numCache>
                <c:formatCode>_(* #,##0_);_(* \(#,##0\);_(* "-"??_);_(@_)</c:formatCode>
                <c:ptCount val="8"/>
                <c:pt idx="0">
                  <c:v>0</c:v>
                </c:pt>
                <c:pt idx="1">
                  <c:v>18391468</c:v>
                </c:pt>
                <c:pt idx="2">
                  <c:v>39447645</c:v>
                </c:pt>
                <c:pt idx="3">
                  <c:v>20169299</c:v>
                </c:pt>
                <c:pt idx="4">
                  <c:v>16481429</c:v>
                </c:pt>
                <c:pt idx="5">
                  <c:v>250000</c:v>
                </c:pt>
                <c:pt idx="6">
                  <c:v>38072184</c:v>
                </c:pt>
                <c:pt idx="7">
                  <c:v>0</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DID!$C$5:$C$13</c:f>
              <c:numCache>
                <c:formatCode>_(* #,##0_);_(* \(#,##0\);_(* "-"??_);_(@_)</c:formatCode>
                <c:ptCount val="8"/>
                <c:pt idx="0">
                  <c:v>15224797</c:v>
                </c:pt>
                <c:pt idx="1">
                  <c:v>16156027</c:v>
                </c:pt>
                <c:pt idx="2">
                  <c:v>42865889</c:v>
                </c:pt>
                <c:pt idx="3">
                  <c:v>17979983</c:v>
                </c:pt>
                <c:pt idx="4">
                  <c:v>28920030</c:v>
                </c:pt>
                <c:pt idx="5">
                  <c:v>27803658</c:v>
                </c:pt>
                <c:pt idx="6">
                  <c:v>15868483</c:v>
                </c:pt>
                <c:pt idx="7">
                  <c:v>63865968</c:v>
                </c:pt>
              </c:numCache>
            </c:numRef>
          </c:val>
          <c:extLst>
            <c:ext xmlns:c16="http://schemas.microsoft.com/office/drawing/2014/chart" uri="{C3380CC4-5D6E-409C-BE32-E72D297353CC}">
              <c16:uniqueId val="{00000001-F611-4A50-812E-7C5AB7483AA4}"/>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DID!$D$5:$D$13</c:f>
              <c:numCache>
                <c:formatCode>_(* #,##0_);_(* \(#,##0\);_(* "-"??_);_(@_)</c:formatCode>
                <c:ptCount val="8"/>
                <c:pt idx="0">
                  <c:v>0</c:v>
                </c:pt>
                <c:pt idx="1">
                  <c:v>3506837</c:v>
                </c:pt>
                <c:pt idx="2">
                  <c:v>0</c:v>
                </c:pt>
                <c:pt idx="3">
                  <c:v>0</c:v>
                </c:pt>
                <c:pt idx="4">
                  <c:v>13344389</c:v>
                </c:pt>
                <c:pt idx="5">
                  <c:v>0</c:v>
                </c:pt>
                <c:pt idx="6">
                  <c:v>0</c:v>
                </c:pt>
                <c:pt idx="7">
                  <c:v>3550023</c:v>
                </c:pt>
              </c:numCache>
            </c:numRef>
          </c:val>
          <c:extLst>
            <c:ext xmlns:c16="http://schemas.microsoft.com/office/drawing/2014/chart" uri="{C3380CC4-5D6E-409C-BE32-E72D297353CC}">
              <c16:uniqueId val="{00000001-15C3-4C91-B8E6-3AFF61EA5B3D}"/>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69489952719570891"/>
          <c:y val="0"/>
          <c:w val="0.3051004728042911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6666666666666666E-2"/>
          <c:w val="0.70746222334590414"/>
          <c:h val="0.902777777777777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Dana_Desa!$B$5:$B$13</c:f>
              <c:numCache>
                <c:formatCode>_(* #,##0_);_(* \(#,##0\);_(* "-"??_);_(@_)</c:formatCode>
                <c:ptCount val="8"/>
                <c:pt idx="0">
                  <c:v>59424404</c:v>
                </c:pt>
                <c:pt idx="1">
                  <c:v>60285819</c:v>
                </c:pt>
                <c:pt idx="2">
                  <c:v>223350548</c:v>
                </c:pt>
                <c:pt idx="3">
                  <c:v>387787938</c:v>
                </c:pt>
                <c:pt idx="4">
                  <c:v>626338212</c:v>
                </c:pt>
                <c:pt idx="5">
                  <c:v>455523085</c:v>
                </c:pt>
                <c:pt idx="6">
                  <c:v>171672967</c:v>
                </c:pt>
                <c:pt idx="7">
                  <c:v>182834539</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Dana_Desa!$C$5:$C$13</c:f>
              <c:numCache>
                <c:formatCode>_(* #,##0_);_(* \(#,##0\);_(* "-"??_);_(@_)</c:formatCode>
                <c:ptCount val="8"/>
                <c:pt idx="0">
                  <c:v>60706341</c:v>
                </c:pt>
                <c:pt idx="1">
                  <c:v>61983149</c:v>
                </c:pt>
                <c:pt idx="2">
                  <c:v>223350548</c:v>
                </c:pt>
                <c:pt idx="3">
                  <c:v>387787938</c:v>
                </c:pt>
                <c:pt idx="4">
                  <c:v>626338212</c:v>
                </c:pt>
                <c:pt idx="5">
                  <c:v>455523085</c:v>
                </c:pt>
                <c:pt idx="6">
                  <c:v>171672967</c:v>
                </c:pt>
                <c:pt idx="7">
                  <c:v>182834539</c:v>
                </c:pt>
              </c:numCache>
            </c:numRef>
          </c:val>
          <c:extLst>
            <c:ext xmlns:c16="http://schemas.microsoft.com/office/drawing/2014/chart" uri="{C3380CC4-5D6E-409C-BE32-E72D297353CC}">
              <c16:uniqueId val="{00000001-F3D1-48EC-910F-CA4902A1B764}"/>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Dana_Desa!$D$5:$D$13</c:f>
              <c:numCache>
                <c:formatCode>_(* #,##0_);_(* \(#,##0\);_(* "-"??_);_(@_)</c:formatCode>
                <c:ptCount val="8"/>
                <c:pt idx="0">
                  <c:v>53156136</c:v>
                </c:pt>
                <c:pt idx="1">
                  <c:v>53928333</c:v>
                </c:pt>
                <c:pt idx="2">
                  <c:v>209831057</c:v>
                </c:pt>
                <c:pt idx="3">
                  <c:v>373119830</c:v>
                </c:pt>
                <c:pt idx="4">
                  <c:v>607509747</c:v>
                </c:pt>
                <c:pt idx="5">
                  <c:v>442297899</c:v>
                </c:pt>
                <c:pt idx="6">
                  <c:v>163372347</c:v>
                </c:pt>
                <c:pt idx="7">
                  <c:v>167049012</c:v>
                </c:pt>
              </c:numCache>
            </c:numRef>
          </c:val>
          <c:extLst>
            <c:ext xmlns:c16="http://schemas.microsoft.com/office/drawing/2014/chart" uri="{C3380CC4-5D6E-409C-BE32-E72D297353CC}">
              <c16:uniqueId val="{00000001-61D5-4D0D-8051-D22D8FB48C00}"/>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68143588377159448"/>
          <c:y val="0"/>
          <c:w val="0.3185641162284055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9444444444444448E-2"/>
          <c:w val="0.70746222334590414"/>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DBH!$B$5:$B$13</c:f>
              <c:numCache>
                <c:formatCode>_(* #,##0_);_(* \(#,##0\);_(* "-"??_);_(@_)</c:formatCode>
                <c:ptCount val="8"/>
                <c:pt idx="0">
                  <c:v>7682292</c:v>
                </c:pt>
                <c:pt idx="1">
                  <c:v>13349267</c:v>
                </c:pt>
                <c:pt idx="2">
                  <c:v>5460837</c:v>
                </c:pt>
                <c:pt idx="3">
                  <c:v>5212481</c:v>
                </c:pt>
                <c:pt idx="4">
                  <c:v>7746037</c:v>
                </c:pt>
                <c:pt idx="5">
                  <c:v>7196751</c:v>
                </c:pt>
                <c:pt idx="6">
                  <c:v>5728318</c:v>
                </c:pt>
                <c:pt idx="7">
                  <c:v>3656615</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DBH!$C$5:$C$13</c:f>
              <c:numCache>
                <c:formatCode>_(* #,##0_);_(* \(#,##0\);_(* "-"??_);_(@_)</c:formatCode>
                <c:ptCount val="8"/>
                <c:pt idx="0">
                  <c:v>5237563</c:v>
                </c:pt>
                <c:pt idx="1">
                  <c:v>9139869</c:v>
                </c:pt>
                <c:pt idx="2">
                  <c:v>4734601</c:v>
                </c:pt>
                <c:pt idx="3">
                  <c:v>5169513</c:v>
                </c:pt>
                <c:pt idx="4">
                  <c:v>4905451</c:v>
                </c:pt>
                <c:pt idx="5">
                  <c:v>5398841</c:v>
                </c:pt>
                <c:pt idx="6">
                  <c:v>5179967</c:v>
                </c:pt>
                <c:pt idx="7">
                  <c:v>2713628</c:v>
                </c:pt>
              </c:numCache>
            </c:numRef>
          </c:val>
          <c:extLst>
            <c:ext xmlns:c16="http://schemas.microsoft.com/office/drawing/2014/chart" uri="{C3380CC4-5D6E-409C-BE32-E72D297353CC}">
              <c16:uniqueId val="{00000001-3754-40F4-BF74-11224AC403F2}"/>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DBH!$D$5:$D$13</c:f>
              <c:numCache>
                <c:formatCode>_(* #,##0_);_(* \(#,##0\);_(* "-"??_);_(@_)</c:formatCode>
                <c:ptCount val="8"/>
                <c:pt idx="0">
                  <c:v>6279011</c:v>
                </c:pt>
                <c:pt idx="1">
                  <c:v>9357024</c:v>
                </c:pt>
                <c:pt idx="2">
                  <c:v>4836086</c:v>
                </c:pt>
                <c:pt idx="3">
                  <c:v>5643765</c:v>
                </c:pt>
                <c:pt idx="4">
                  <c:v>6276721</c:v>
                </c:pt>
                <c:pt idx="5">
                  <c:v>6108249</c:v>
                </c:pt>
                <c:pt idx="6">
                  <c:v>5210397</c:v>
                </c:pt>
                <c:pt idx="7">
                  <c:v>3066551</c:v>
                </c:pt>
              </c:numCache>
            </c:numRef>
          </c:val>
          <c:extLst>
            <c:ext xmlns:c16="http://schemas.microsoft.com/office/drawing/2014/chart" uri="{C3380CC4-5D6E-409C-BE32-E72D297353CC}">
              <c16:uniqueId val="{00000001-A014-4B25-8E83-5C61DEF2F5EE}"/>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70183141642960845"/>
          <c:y val="0"/>
          <c:w val="0.298168583570391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6666666666666666E-2"/>
          <c:w val="0.70746222334590414"/>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DBH!$G$5:$G$13</c:f>
              <c:numCache>
                <c:formatCode>_(* #,##0_);_(* \(#,##0\);_(* "-"??_);_(@_)</c:formatCode>
                <c:ptCount val="8"/>
                <c:pt idx="0">
                  <c:v>4142748</c:v>
                </c:pt>
                <c:pt idx="1">
                  <c:v>15902548</c:v>
                </c:pt>
                <c:pt idx="2">
                  <c:v>4571358</c:v>
                </c:pt>
                <c:pt idx="3">
                  <c:v>24140852</c:v>
                </c:pt>
                <c:pt idx="4">
                  <c:v>54824596</c:v>
                </c:pt>
                <c:pt idx="5">
                  <c:v>5178363</c:v>
                </c:pt>
                <c:pt idx="6">
                  <c:v>61182461</c:v>
                </c:pt>
                <c:pt idx="7">
                  <c:v>3661319</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DBH!$H$5:$H$13</c:f>
              <c:numCache>
                <c:formatCode>_(* #,##0_);_(* \(#,##0\);_(* "-"??_);_(@_)</c:formatCode>
                <c:ptCount val="8"/>
                <c:pt idx="0">
                  <c:v>4179639</c:v>
                </c:pt>
                <c:pt idx="1">
                  <c:v>11185883</c:v>
                </c:pt>
                <c:pt idx="2">
                  <c:v>4646337</c:v>
                </c:pt>
                <c:pt idx="3">
                  <c:v>25748770</c:v>
                </c:pt>
                <c:pt idx="4">
                  <c:v>51216848</c:v>
                </c:pt>
                <c:pt idx="5">
                  <c:v>5061608</c:v>
                </c:pt>
                <c:pt idx="6">
                  <c:v>71753768</c:v>
                </c:pt>
                <c:pt idx="7">
                  <c:v>3850406</c:v>
                </c:pt>
              </c:numCache>
            </c:numRef>
          </c:val>
          <c:extLst>
            <c:ext xmlns:c16="http://schemas.microsoft.com/office/drawing/2014/chart" uri="{C3380CC4-5D6E-409C-BE32-E72D297353CC}">
              <c16:uniqueId val="{00000001-DB90-4BF4-8054-A3F6602562D7}"/>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DBH!$I$5:$I$13</c:f>
              <c:numCache>
                <c:formatCode>_(* #,##0_);_(* \(#,##0\);_(* "-"??_);_(@_)</c:formatCode>
                <c:ptCount val="8"/>
                <c:pt idx="0">
                  <c:v>5329696</c:v>
                </c:pt>
                <c:pt idx="1">
                  <c:v>9605095</c:v>
                </c:pt>
                <c:pt idx="2">
                  <c:v>5641228</c:v>
                </c:pt>
                <c:pt idx="3">
                  <c:v>29616471</c:v>
                </c:pt>
                <c:pt idx="4">
                  <c:v>56370706</c:v>
                </c:pt>
                <c:pt idx="5">
                  <c:v>5947092</c:v>
                </c:pt>
                <c:pt idx="6">
                  <c:v>77729707</c:v>
                </c:pt>
                <c:pt idx="7">
                  <c:v>4822273</c:v>
                </c:pt>
              </c:numCache>
            </c:numRef>
          </c:val>
          <c:extLst>
            <c:ext xmlns:c16="http://schemas.microsoft.com/office/drawing/2014/chart" uri="{C3380CC4-5D6E-409C-BE32-E72D297353CC}">
              <c16:uniqueId val="{00000001-CD0E-483C-8C81-BCA5980FD1EA}"/>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67880934465964293"/>
          <c:y val="3.9682852143482061E-3"/>
          <c:w val="0.32119065534035707"/>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9444444444444448E-2"/>
          <c:w val="0.70746222334590414"/>
          <c:h val="0.9"/>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DBH!$L$5:$L$13</c:f>
              <c:numCache>
                <c:formatCode>_(* #,##0_);_(* \(#,##0\);_(* "-"??_);_(@_)</c:formatCode>
                <c:ptCount val="8"/>
                <c:pt idx="0">
                  <c:v>1284590</c:v>
                </c:pt>
                <c:pt idx="1">
                  <c:v>1284590</c:v>
                </c:pt>
                <c:pt idx="2">
                  <c:v>1284590</c:v>
                </c:pt>
                <c:pt idx="3">
                  <c:v>2156311</c:v>
                </c:pt>
                <c:pt idx="4">
                  <c:v>11998371</c:v>
                </c:pt>
                <c:pt idx="5">
                  <c:v>1284590</c:v>
                </c:pt>
                <c:pt idx="6">
                  <c:v>3623760</c:v>
                </c:pt>
                <c:pt idx="7">
                  <c:v>1284590</c:v>
                </c:pt>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DBH!$M$5:$M$13</c:f>
              <c:numCache>
                <c:formatCode>_(* #,##0_);_(* \(#,##0\);_(* "-"??_);_(@_)</c:formatCode>
                <c:ptCount val="8"/>
                <c:pt idx="0">
                  <c:v>27445</c:v>
                </c:pt>
                <c:pt idx="1">
                  <c:v>27445</c:v>
                </c:pt>
                <c:pt idx="2">
                  <c:v>27445</c:v>
                </c:pt>
                <c:pt idx="3">
                  <c:v>27445</c:v>
                </c:pt>
                <c:pt idx="4">
                  <c:v>137595</c:v>
                </c:pt>
                <c:pt idx="5">
                  <c:v>27445</c:v>
                </c:pt>
                <c:pt idx="6">
                  <c:v>493632</c:v>
                </c:pt>
                <c:pt idx="7">
                  <c:v>27445</c:v>
                </c:pt>
              </c:numCache>
            </c:numRef>
          </c:val>
          <c:extLst>
            <c:ext xmlns:c16="http://schemas.microsoft.com/office/drawing/2014/chart" uri="{C3380CC4-5D6E-409C-BE32-E72D297353CC}">
              <c16:uniqueId val="{00000001-FE83-4E7F-9A10-12E4A37BF562}"/>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DBH!$N$5:$N$13</c:f>
              <c:numCache>
                <c:formatCode>_(* #,##0_);_(* \(#,##0\);_(* "-"??_);_(@_)</c:formatCode>
                <c:ptCount val="8"/>
                <c:pt idx="0">
                  <c:v>547238</c:v>
                </c:pt>
                <c:pt idx="1">
                  <c:v>547238</c:v>
                </c:pt>
                <c:pt idx="2">
                  <c:v>547238</c:v>
                </c:pt>
                <c:pt idx="3">
                  <c:v>7247399</c:v>
                </c:pt>
                <c:pt idx="4">
                  <c:v>1478100</c:v>
                </c:pt>
                <c:pt idx="5">
                  <c:v>547238</c:v>
                </c:pt>
                <c:pt idx="6">
                  <c:v>2227361</c:v>
                </c:pt>
                <c:pt idx="7">
                  <c:v>547238</c:v>
                </c:pt>
              </c:numCache>
            </c:numRef>
          </c:val>
          <c:extLst>
            <c:ext xmlns:c16="http://schemas.microsoft.com/office/drawing/2014/chart" uri="{C3380CC4-5D6E-409C-BE32-E72D297353CC}">
              <c16:uniqueId val="{00000001-FF11-458C-87E1-96413001A340}"/>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70577765935381886"/>
          <c:y val="0"/>
          <c:w val="0.2942223406461810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6666666666666666E-2"/>
          <c:w val="0.70746222334590414"/>
          <c:h val="0.902777777777777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DBH!$Q$5:$Q$13</c:f>
              <c:numCache>
                <c:formatCode>_(* #,##0_);_(* \(#,##0\);_(* "-"??_);_(@_)</c:formatCode>
                <c:ptCount val="8"/>
                <c:pt idx="0">
                  <c:v>324579</c:v>
                </c:pt>
                <c:pt idx="1">
                  <c:v>324579</c:v>
                </c:pt>
                <c:pt idx="2">
                  <c:v>656224</c:v>
                </c:pt>
                <c:pt idx="3">
                  <c:v>324579</c:v>
                </c:pt>
                <c:pt idx="4">
                  <c:v>324579</c:v>
                </c:pt>
                <c:pt idx="5">
                  <c:v>324579</c:v>
                </c:pt>
                <c:pt idx="6">
                  <c:v>324579</c:v>
                </c:pt>
                <c:pt idx="7">
                  <c:v>324579</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DBH!$R$5:$R$13</c:f>
              <c:numCache>
                <c:formatCode>_(* #,##0_);_(* \(#,##0\);_(* "-"??_);_(@_)</c:formatCode>
                <c:ptCount val="8"/>
                <c:pt idx="0">
                  <c:v>1152032</c:v>
                </c:pt>
                <c:pt idx="1">
                  <c:v>1152032</c:v>
                </c:pt>
                <c:pt idx="2">
                  <c:v>1486326</c:v>
                </c:pt>
                <c:pt idx="3">
                  <c:v>1152032</c:v>
                </c:pt>
                <c:pt idx="4">
                  <c:v>1152032</c:v>
                </c:pt>
                <c:pt idx="5">
                  <c:v>1152032</c:v>
                </c:pt>
                <c:pt idx="6">
                  <c:v>1152032</c:v>
                </c:pt>
                <c:pt idx="7">
                  <c:v>1152032</c:v>
                </c:pt>
              </c:numCache>
            </c:numRef>
          </c:val>
          <c:extLst>
            <c:ext xmlns:c16="http://schemas.microsoft.com/office/drawing/2014/chart" uri="{C3380CC4-5D6E-409C-BE32-E72D297353CC}">
              <c16:uniqueId val="{00000001-B326-4448-883D-35D13D65FA05}"/>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DBH!$S$5:$S$13</c:f>
              <c:numCache>
                <c:formatCode>_(* #,##0_);_(* \(#,##0\);_(* "-"??_);_(@_)</c:formatCode>
                <c:ptCount val="8"/>
                <c:pt idx="0">
                  <c:v>1348688</c:v>
                </c:pt>
                <c:pt idx="1">
                  <c:v>1348688</c:v>
                </c:pt>
                <c:pt idx="2">
                  <c:v>1348688</c:v>
                </c:pt>
                <c:pt idx="3">
                  <c:v>1348688</c:v>
                </c:pt>
                <c:pt idx="4">
                  <c:v>1348688</c:v>
                </c:pt>
                <c:pt idx="5">
                  <c:v>1348688</c:v>
                </c:pt>
                <c:pt idx="6">
                  <c:v>1348688</c:v>
                </c:pt>
                <c:pt idx="7">
                  <c:v>1348688</c:v>
                </c:pt>
              </c:numCache>
            </c:numRef>
          </c:val>
          <c:extLst>
            <c:ext xmlns:c16="http://schemas.microsoft.com/office/drawing/2014/chart" uri="{C3380CC4-5D6E-409C-BE32-E72D297353CC}">
              <c16:uniqueId val="{00000001-3B64-4563-8277-25550F9CFDFC}"/>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70527200250708899"/>
          <c:y val="5.2909011373578302E-4"/>
          <c:w val="0.2947279974929110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9444444444444448E-2"/>
          <c:w val="0.70746222334590414"/>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DBH!$V$5:$V$13</c:f>
              <c:numCache>
                <c:formatCode>_(* #,##0_);_(* \(#,##0\);_(* "-"??_);_(@_)</c:formatCode>
                <c:ptCount val="8"/>
                <c:pt idx="0">
                  <c:v>9880</c:v>
                </c:pt>
                <c:pt idx="1">
                  <c:v>9668</c:v>
                </c:pt>
                <c:pt idx="2">
                  <c:v>61687</c:v>
                </c:pt>
                <c:pt idx="3">
                  <c:v>24622</c:v>
                </c:pt>
                <c:pt idx="4">
                  <c:v>13809</c:v>
                </c:pt>
                <c:pt idx="5">
                  <c:v>9668</c:v>
                </c:pt>
                <c:pt idx="6">
                  <c:v>14415</c:v>
                </c:pt>
                <c:pt idx="7">
                  <c:v>35901</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DBH!$W$5:$W$13</c:f>
              <c:numCache>
                <c:formatCode>_(* #,##0_);_(* \(#,##0\);_(* "-"??_);_(@_)</c:formatCode>
                <c:ptCount val="8"/>
                <c:pt idx="0">
                  <c:v>8128</c:v>
                </c:pt>
                <c:pt idx="1">
                  <c:v>7954</c:v>
                </c:pt>
                <c:pt idx="2">
                  <c:v>50748</c:v>
                </c:pt>
                <c:pt idx="3">
                  <c:v>21448</c:v>
                </c:pt>
                <c:pt idx="4">
                  <c:v>13075</c:v>
                </c:pt>
                <c:pt idx="5">
                  <c:v>7954</c:v>
                </c:pt>
                <c:pt idx="6">
                  <c:v>11859</c:v>
                </c:pt>
                <c:pt idx="7">
                  <c:v>29846</c:v>
                </c:pt>
              </c:numCache>
            </c:numRef>
          </c:val>
          <c:extLst>
            <c:ext xmlns:c16="http://schemas.microsoft.com/office/drawing/2014/chart" uri="{C3380CC4-5D6E-409C-BE32-E72D297353CC}">
              <c16:uniqueId val="{00000001-A757-4E41-B329-DD766B443FD7}"/>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DBH!$X$5:$X$13</c:f>
              <c:numCache>
                <c:formatCode>_(* #,##0_);_(* \(#,##0\);_(* "-"??_);_(@_)</c:formatCode>
                <c:ptCount val="8"/>
                <c:pt idx="0">
                  <c:v>15928</c:v>
                </c:pt>
                <c:pt idx="1">
                  <c:v>14572</c:v>
                </c:pt>
                <c:pt idx="2">
                  <c:v>102724</c:v>
                </c:pt>
                <c:pt idx="3">
                  <c:v>106600</c:v>
                </c:pt>
                <c:pt idx="4">
                  <c:v>19429</c:v>
                </c:pt>
                <c:pt idx="5">
                  <c:v>14572</c:v>
                </c:pt>
                <c:pt idx="6">
                  <c:v>31212</c:v>
                </c:pt>
                <c:pt idx="7">
                  <c:v>37063</c:v>
                </c:pt>
              </c:numCache>
            </c:numRef>
          </c:val>
          <c:extLst>
            <c:ext xmlns:c16="http://schemas.microsoft.com/office/drawing/2014/chart" uri="{C3380CC4-5D6E-409C-BE32-E72D297353CC}">
              <c16:uniqueId val="{00000001-E70D-46A0-890D-C96BA7230109}"/>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244250424282429"/>
          <c:y val="5.2909011373578302E-4"/>
          <c:w val="0.2755749575717571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3888888888888884E-2"/>
          <c:w val="0.70746222334590414"/>
          <c:h val="0.90555555555555556"/>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DBH!$AA$5:$AA$13</c:f>
              <c:numCache>
                <c:formatCode>_(* #,##0_);_(* \(#,##0\);_(* "-"??_);_(@_)</c:formatCode>
                <c:ptCount val="8"/>
                <c:pt idx="0">
                  <c:v>1418361</c:v>
                </c:pt>
                <c:pt idx="1">
                  <c:v>1418361</c:v>
                </c:pt>
                <c:pt idx="2">
                  <c:v>1418361</c:v>
                </c:pt>
                <c:pt idx="3">
                  <c:v>1418361</c:v>
                </c:pt>
                <c:pt idx="4">
                  <c:v>1418361</c:v>
                </c:pt>
                <c:pt idx="5">
                  <c:v>1418361</c:v>
                </c:pt>
                <c:pt idx="6">
                  <c:v>1418361</c:v>
                </c:pt>
                <c:pt idx="7">
                  <c:v>1418361</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DBH!$AB$5:$AB$13</c:f>
              <c:numCache>
                <c:formatCode>_(* #,##0_);_(* \(#,##0\);_(* "-"??_);_(@_)</c:formatCode>
                <c:ptCount val="8"/>
                <c:pt idx="0">
                  <c:v>2256638</c:v>
                </c:pt>
                <c:pt idx="1">
                  <c:v>2256638</c:v>
                </c:pt>
                <c:pt idx="2">
                  <c:v>2256638</c:v>
                </c:pt>
                <c:pt idx="3">
                  <c:v>2256638</c:v>
                </c:pt>
                <c:pt idx="4">
                  <c:v>2256638</c:v>
                </c:pt>
                <c:pt idx="5">
                  <c:v>2256638</c:v>
                </c:pt>
                <c:pt idx="6">
                  <c:v>2256638</c:v>
                </c:pt>
                <c:pt idx="7">
                  <c:v>2256638</c:v>
                </c:pt>
              </c:numCache>
            </c:numRef>
          </c:val>
          <c:extLst>
            <c:ext xmlns:c16="http://schemas.microsoft.com/office/drawing/2014/chart" uri="{C3380CC4-5D6E-409C-BE32-E72D297353CC}">
              <c16:uniqueId val="{00000001-A749-4BDB-9DB6-A26F495F254F}"/>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DBH!$AC$5:$AC$13</c:f>
              <c:numCache>
                <c:formatCode>_(* #,##0_);_(* \(#,##0\);_(* "-"??_);_(@_)</c:formatCode>
                <c:ptCount val="8"/>
                <c:pt idx="0">
                  <c:v>1958311</c:v>
                </c:pt>
                <c:pt idx="1">
                  <c:v>1958311</c:v>
                </c:pt>
                <c:pt idx="2">
                  <c:v>1958311</c:v>
                </c:pt>
                <c:pt idx="3">
                  <c:v>1958311</c:v>
                </c:pt>
                <c:pt idx="4">
                  <c:v>1958311</c:v>
                </c:pt>
                <c:pt idx="5">
                  <c:v>1958311</c:v>
                </c:pt>
                <c:pt idx="6">
                  <c:v>1958311</c:v>
                </c:pt>
                <c:pt idx="7">
                  <c:v>1958311</c:v>
                </c:pt>
              </c:numCache>
            </c:numRef>
          </c:val>
          <c:extLst>
            <c:ext xmlns:c16="http://schemas.microsoft.com/office/drawing/2014/chart" uri="{C3380CC4-5D6E-409C-BE32-E72D297353CC}">
              <c16:uniqueId val="{00000001-3F91-4C72-96C6-C9110BB88B38}"/>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70079027806584737"/>
          <c:y val="0"/>
          <c:w val="0.2992097219341526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38799776542066"/>
          <c:y val="6.9444444444444448E-2"/>
          <c:w val="0.70746222334590414"/>
          <c:h val="0.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DBH!$AF$5:$AF$13</c:f>
              <c:numCache>
                <c:formatCode>_(* #,##0_);_(* \(#,##0\);_(* "-"??_);_(@_)</c:formatCode>
                <c:ptCount val="8"/>
                <c:pt idx="0">
                  <c:v>19035</c:v>
                </c:pt>
                <c:pt idx="1">
                  <c:v>19035</c:v>
                </c:pt>
                <c:pt idx="2">
                  <c:v>19035</c:v>
                </c:pt>
                <c:pt idx="3">
                  <c:v>19035</c:v>
                </c:pt>
                <c:pt idx="4">
                  <c:v>19035</c:v>
                </c:pt>
                <c:pt idx="5">
                  <c:v>19035</c:v>
                </c:pt>
                <c:pt idx="6">
                  <c:v>19035</c:v>
                </c:pt>
                <c:pt idx="7">
                  <c:v>19035</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DBH!$AG$5:$AG$13</c:f>
              <c:numCache>
                <c:formatCode>_(* #,##0_);_(* \(#,##0\);_(* "-"??_);_(@_)</c:formatCode>
                <c:ptCount val="8"/>
                <c:pt idx="0">
                  <c:v>15460</c:v>
                </c:pt>
                <c:pt idx="1">
                  <c:v>15460</c:v>
                </c:pt>
                <c:pt idx="2">
                  <c:v>15460</c:v>
                </c:pt>
                <c:pt idx="3">
                  <c:v>15460</c:v>
                </c:pt>
                <c:pt idx="4">
                  <c:v>15460</c:v>
                </c:pt>
                <c:pt idx="5">
                  <c:v>15460</c:v>
                </c:pt>
                <c:pt idx="6">
                  <c:v>15460</c:v>
                </c:pt>
                <c:pt idx="7">
                  <c:v>15460</c:v>
                </c:pt>
              </c:numCache>
            </c:numRef>
          </c:val>
          <c:extLst>
            <c:ext xmlns:c16="http://schemas.microsoft.com/office/drawing/2014/chart" uri="{C3380CC4-5D6E-409C-BE32-E72D297353CC}">
              <c16:uniqueId val="{00000001-A264-41C6-850C-4F0F217FC36A}"/>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DBH!$AH$5:$AH$13</c:f>
              <c:numCache>
                <c:formatCode>_(* #,##0_);_(* \(#,##0\);_(* "-"??_);_(@_)</c:formatCode>
                <c:ptCount val="8"/>
                <c:pt idx="0">
                  <c:v>16618</c:v>
                </c:pt>
                <c:pt idx="1">
                  <c:v>16618</c:v>
                </c:pt>
                <c:pt idx="2">
                  <c:v>16618</c:v>
                </c:pt>
                <c:pt idx="3">
                  <c:v>16618</c:v>
                </c:pt>
                <c:pt idx="4">
                  <c:v>16618</c:v>
                </c:pt>
                <c:pt idx="5">
                  <c:v>16618</c:v>
                </c:pt>
                <c:pt idx="6">
                  <c:v>16618</c:v>
                </c:pt>
                <c:pt idx="7">
                  <c:v>16618</c:v>
                </c:pt>
              </c:numCache>
            </c:numRef>
          </c:val>
          <c:extLst>
            <c:ext xmlns:c16="http://schemas.microsoft.com/office/drawing/2014/chart" uri="{C3380CC4-5D6E-409C-BE32-E72D297353CC}">
              <c16:uniqueId val="{00000001-53F6-4554-8C77-DC93DE34482A}"/>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0798513913889971"/>
          <c:y val="0"/>
          <c:w val="0.2920148608611002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IPM!$A$7:$A$15</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IPM!$B$7:$B$15</c:f>
              <c:numCache>
                <c:formatCode>General</c:formatCode>
                <c:ptCount val="8"/>
                <c:pt idx="0">
                  <c:v>77.17</c:v>
                </c:pt>
                <c:pt idx="1">
                  <c:v>77.31</c:v>
                </c:pt>
                <c:pt idx="2">
                  <c:v>73.239999999999995</c:v>
                </c:pt>
                <c:pt idx="3">
                  <c:v>67.63</c:v>
                </c:pt>
                <c:pt idx="4">
                  <c:v>69.33</c:v>
                </c:pt>
                <c:pt idx="5">
                  <c:v>72.28</c:v>
                </c:pt>
                <c:pt idx="6">
                  <c:v>69.239999999999995</c:v>
                </c:pt>
                <c:pt idx="7">
                  <c:v>72.98</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IPM!$A$7:$A$15</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IPM!$C$7:$C$15</c:f>
              <c:numCache>
                <c:formatCode>General</c:formatCode>
                <c:ptCount val="8"/>
                <c:pt idx="0">
                  <c:v>77.44</c:v>
                </c:pt>
                <c:pt idx="1">
                  <c:v>77.569999999999993</c:v>
                </c:pt>
                <c:pt idx="2">
                  <c:v>73.37</c:v>
                </c:pt>
                <c:pt idx="3">
                  <c:v>67.83</c:v>
                </c:pt>
                <c:pt idx="4">
                  <c:v>69.459999999999994</c:v>
                </c:pt>
                <c:pt idx="5">
                  <c:v>72.33</c:v>
                </c:pt>
                <c:pt idx="6">
                  <c:v>69.48</c:v>
                </c:pt>
                <c:pt idx="7">
                  <c:v>73.27</c:v>
                </c:pt>
              </c:numCache>
            </c:numRef>
          </c:val>
          <c:extLst>
            <c:ext xmlns:c16="http://schemas.microsoft.com/office/drawing/2014/chart" uri="{C3380CC4-5D6E-409C-BE32-E72D297353CC}">
              <c16:uniqueId val="{00000001-226F-49C9-A6FD-817818FE5E25}"/>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IPM!$A$7:$A$15</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IPM!$D$7:$D$15</c:f>
              <c:numCache>
                <c:formatCode>General</c:formatCode>
                <c:ptCount val="8"/>
              </c:numCache>
            </c:numRef>
          </c:val>
          <c:extLst>
            <c:ext xmlns:c16="http://schemas.microsoft.com/office/drawing/2014/chart" uri="{C3380CC4-5D6E-409C-BE32-E72D297353CC}">
              <c16:uniqueId val="{00000001-4F0A-4A44-B505-ADED302803E2}"/>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963994090193711"/>
          <c:y val="0"/>
          <c:w val="0.1003600622232781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83390649576005"/>
          <c:y val="3.0555555555555555E-2"/>
          <c:w val="0.88689418064431702"/>
          <c:h val="0.64850656167979004"/>
        </c:manualLayout>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Pengangguran!$B$5:$B$13</c:f>
              <c:numCache>
                <c:formatCode>_(* #,##0.00_);_(* \(#,##0.00\);_(* "-"??_);_(@_)</c:formatCode>
                <c:ptCount val="8"/>
                <c:pt idx="0">
                  <c:v>66.58</c:v>
                </c:pt>
                <c:pt idx="1">
                  <c:v>63.17</c:v>
                </c:pt>
                <c:pt idx="2">
                  <c:v>79.959999999999994</c:v>
                </c:pt>
                <c:pt idx="3">
                  <c:v>61.92</c:v>
                </c:pt>
                <c:pt idx="4">
                  <c:v>60.31</c:v>
                </c:pt>
                <c:pt idx="5">
                  <c:v>67.06</c:v>
                </c:pt>
                <c:pt idx="6">
                  <c:v>64.84</c:v>
                </c:pt>
                <c:pt idx="7">
                  <c:v>82.52</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Pengangguran!$C$5:$C$13</c:f>
              <c:numCache>
                <c:formatCode>_(* #,##0.00_);_(* \(#,##0.00\);_(* "-"??_);_(@_)</c:formatCode>
                <c:ptCount val="8"/>
                <c:pt idx="0">
                  <c:v>67.040000000000006</c:v>
                </c:pt>
                <c:pt idx="1">
                  <c:v>63.91</c:v>
                </c:pt>
                <c:pt idx="2">
                  <c:v>76.3</c:v>
                </c:pt>
                <c:pt idx="3">
                  <c:v>59.48</c:v>
                </c:pt>
                <c:pt idx="4">
                  <c:v>58.47</c:v>
                </c:pt>
                <c:pt idx="5">
                  <c:v>65.91</c:v>
                </c:pt>
                <c:pt idx="6">
                  <c:v>66.430000000000007</c:v>
                </c:pt>
                <c:pt idx="7">
                  <c:v>77.53</c:v>
                </c:pt>
              </c:numCache>
            </c:numRef>
          </c:val>
          <c:extLst>
            <c:ext xmlns:c16="http://schemas.microsoft.com/office/drawing/2014/chart" uri="{C3380CC4-5D6E-409C-BE32-E72D297353CC}">
              <c16:uniqueId val="{00000001-54D7-469D-AF35-B860A3B29308}"/>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Pengangguran!$D$5:$D$13</c:f>
              <c:numCache>
                <c:formatCode>_(* #,##0.00_);_(* \(#,##0.00\);_(* "-"??_);_(@_)</c:formatCode>
                <c:ptCount val="8"/>
              </c:numCache>
            </c:numRef>
          </c:val>
          <c:extLst>
            <c:ext xmlns:c16="http://schemas.microsoft.com/office/drawing/2014/chart" uri="{C3380CC4-5D6E-409C-BE32-E72D297353CC}">
              <c16:uniqueId val="{00000001-3663-42F7-8287-27FC4BADC1C1}"/>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4158841723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72.397500000000008</c:v>
                </c:pt>
                <c:pt idx="1">
                  <c:v>72.59375</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UHH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69.676249999999996</c:v>
                </c:pt>
                <c:pt idx="1">
                  <c:v>69.703749999999999</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14.303750000000001</c:v>
                </c:pt>
                <c:pt idx="1">
                  <c:v>14.367500000000001</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9.5775000000000006</c:v>
                </c:pt>
                <c:pt idx="1">
                  <c:v>9.6425000000000001</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9873.75</c:v>
                </c:pt>
                <c:pt idx="1">
                  <c:v>9920.875</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95462807453778"/>
          <c:y val="0.1108860454943132"/>
          <c:w val="0.88665273748676154"/>
          <c:h val="0.56817607174103235"/>
        </c:manualLayout>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Pengangguran!$G$5:$G$13</c:f>
              <c:numCache>
                <c:formatCode>_(* #,##0.00_);_(* \(#,##0.00\);_(* "-"??_);_(@_)</c:formatCode>
                <c:ptCount val="8"/>
                <c:pt idx="0">
                  <c:v>9.75</c:v>
                </c:pt>
                <c:pt idx="1">
                  <c:v>11.99</c:v>
                </c:pt>
                <c:pt idx="2">
                  <c:v>3.05</c:v>
                </c:pt>
                <c:pt idx="3">
                  <c:v>7.26</c:v>
                </c:pt>
                <c:pt idx="4">
                  <c:v>8.56</c:v>
                </c:pt>
                <c:pt idx="5">
                  <c:v>4.12</c:v>
                </c:pt>
                <c:pt idx="6">
                  <c:v>7.97</c:v>
                </c:pt>
                <c:pt idx="7">
                  <c:v>1.35</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Pengangguran!$H$5:$H$13</c:f>
              <c:numCache>
                <c:formatCode>_(* #,##0.00_);_(* \(#,##0.00\);_(* "-"??_);_(@_)</c:formatCode>
                <c:ptCount val="8"/>
                <c:pt idx="0">
                  <c:v>7.21</c:v>
                </c:pt>
                <c:pt idx="1">
                  <c:v>11.16</c:v>
                </c:pt>
                <c:pt idx="2">
                  <c:v>2.61</c:v>
                </c:pt>
                <c:pt idx="3">
                  <c:v>7.13</c:v>
                </c:pt>
                <c:pt idx="4">
                  <c:v>8.31</c:v>
                </c:pt>
                <c:pt idx="5">
                  <c:v>4.32</c:v>
                </c:pt>
                <c:pt idx="6">
                  <c:v>5.87</c:v>
                </c:pt>
                <c:pt idx="7">
                  <c:v>1.24</c:v>
                </c:pt>
              </c:numCache>
            </c:numRef>
          </c:val>
          <c:extLst>
            <c:ext xmlns:c16="http://schemas.microsoft.com/office/drawing/2014/chart" uri="{C3380CC4-5D6E-409C-BE32-E72D297353CC}">
              <c16:uniqueId val="{00000001-151B-48C7-AB28-64805FE1BEE9}"/>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Pengangguran!$I$5:$I$13</c:f>
              <c:numCache>
                <c:formatCode>_(* #,##0.00_);_(* \(#,##0.00\);_(* "-"??_);_(@_)</c:formatCode>
                <c:ptCount val="8"/>
              </c:numCache>
            </c:numRef>
          </c:val>
          <c:extLst>
            <c:ext xmlns:c16="http://schemas.microsoft.com/office/drawing/2014/chart" uri="{C3380CC4-5D6E-409C-BE32-E72D297353CC}">
              <c16:uniqueId val="{00000001-9831-448A-AFB0-C77F5FD24B42}"/>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81180052493438315"/>
          <c:y val="0"/>
          <c:w val="0.18819953701672726"/>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22.xlsx]DBH!PivotTable4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DBH!$AK$5:$AK$13</c:f>
              <c:numCache>
                <c:formatCode>_(* #,##0_);_(* \(#,##0\);_(* "-"??_);_(@_)</c:formatCode>
                <c:ptCount val="8"/>
                <c:pt idx="0">
                  <c:v>278026</c:v>
                </c:pt>
                <c:pt idx="1">
                  <c:v>278026</c:v>
                </c:pt>
                <c:pt idx="2">
                  <c:v>480079</c:v>
                </c:pt>
                <c:pt idx="3">
                  <c:v>333669</c:v>
                </c:pt>
                <c:pt idx="4">
                  <c:v>364573</c:v>
                </c:pt>
                <c:pt idx="5">
                  <c:v>340375</c:v>
                </c:pt>
                <c:pt idx="6">
                  <c:v>278026</c:v>
                </c:pt>
                <c:pt idx="7">
                  <c:v>1123406</c:v>
                </c:pt>
              </c:numCache>
            </c:numRef>
          </c:val>
          <c:extLst>
            <c:ext xmlns:c16="http://schemas.microsoft.com/office/drawing/2014/chart" uri="{C3380CC4-5D6E-409C-BE32-E72D297353CC}">
              <c16:uniqueId val="{00000000-BA5E-4F91-B7DB-1FB4FBD739B5}"/>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DBH!$AL$5:$AL$13</c:f>
              <c:numCache>
                <c:formatCode>_(* #,##0_);_(* \(#,##0\);_(* "-"??_);_(@_)</c:formatCode>
                <c:ptCount val="8"/>
              </c:numCache>
            </c:numRef>
          </c:val>
          <c:extLst>
            <c:ext xmlns:c16="http://schemas.microsoft.com/office/drawing/2014/chart" uri="{C3380CC4-5D6E-409C-BE32-E72D297353CC}">
              <c16:uniqueId val="{00000001-BA5E-4F91-B7DB-1FB4FBD739B5}"/>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DBH!$AJ$5:$AJ$13</c:f>
              <c:strCache>
                <c:ptCount val="8"/>
                <c:pt idx="0">
                  <c:v>Kota Langsa</c:v>
                </c:pt>
                <c:pt idx="1">
                  <c:v>Kota Lhokseumawe</c:v>
                </c:pt>
                <c:pt idx="2">
                  <c:v>Aceh Tengah</c:v>
                </c:pt>
                <c:pt idx="3">
                  <c:v>Aceh Timur</c:v>
                </c:pt>
                <c:pt idx="4">
                  <c:v>Aceh Utara</c:v>
                </c:pt>
                <c:pt idx="5">
                  <c:v>Bireuen</c:v>
                </c:pt>
                <c:pt idx="6">
                  <c:v>Aceh Tamiang</c:v>
                </c:pt>
                <c:pt idx="7">
                  <c:v>Bener Meriah</c:v>
                </c:pt>
              </c:strCache>
            </c:strRef>
          </c:cat>
          <c:val>
            <c:numRef>
              <c:f>DBH!$AM$5:$AM$13</c:f>
              <c:numCache>
                <c:formatCode>_(* #,##0_);_(* \(#,##0\);_(* "-"??_);_(@_)</c:formatCode>
                <c:ptCount val="8"/>
                <c:pt idx="0">
                  <c:v>186027</c:v>
                </c:pt>
                <c:pt idx="1">
                  <c:v>186027</c:v>
                </c:pt>
                <c:pt idx="2">
                  <c:v>683091</c:v>
                </c:pt>
                <c:pt idx="3">
                  <c:v>214886</c:v>
                </c:pt>
                <c:pt idx="4">
                  <c:v>235691</c:v>
                </c:pt>
                <c:pt idx="5">
                  <c:v>187706</c:v>
                </c:pt>
                <c:pt idx="6">
                  <c:v>186027</c:v>
                </c:pt>
                <c:pt idx="7">
                  <c:v>269246</c:v>
                </c:pt>
              </c:numCache>
            </c:numRef>
          </c:val>
          <c:extLst>
            <c:ext xmlns:c16="http://schemas.microsoft.com/office/drawing/2014/chart" uri="{C3380CC4-5D6E-409C-BE32-E72D297353CC}">
              <c16:uniqueId val="{00000002-BA5E-4F91-B7DB-1FB4FBD739B5}"/>
            </c:ext>
          </c:extLst>
        </c:ser>
        <c:dLbls>
          <c:dLblPos val="inEnd"/>
          <c:showLegendKey val="0"/>
          <c:showVal val="1"/>
          <c:showCatName val="0"/>
          <c:showSerName val="0"/>
          <c:showPercent val="0"/>
          <c:showBubbleSize val="0"/>
        </c:dLbls>
        <c:gapWidth val="182"/>
        <c:axId val="1784335439"/>
        <c:axId val="1784349583"/>
      </c:barChart>
      <c:catAx>
        <c:axId val="1784335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784349583"/>
        <c:crosses val="autoZero"/>
        <c:auto val="1"/>
        <c:lblAlgn val="ctr"/>
        <c:lblOffset val="100"/>
        <c:noMultiLvlLbl val="0"/>
      </c:catAx>
      <c:valAx>
        <c:axId val="1784349583"/>
        <c:scaling>
          <c:orientation val="minMax"/>
        </c:scaling>
        <c:delete val="1"/>
        <c:axPos val="b"/>
        <c:numFmt formatCode="_(* #,##0_);_(* \(#,##0\);_(* &quot;-&quot;??_);_(@_)" sourceLinked="1"/>
        <c:majorTickMark val="none"/>
        <c:minorTickMark val="none"/>
        <c:tickLblPos val="nextTo"/>
        <c:crossAx val="1784335439"/>
        <c:crosses val="autoZero"/>
        <c:crossBetween val="between"/>
      </c:valAx>
      <c:spPr>
        <a:noFill/>
        <a:ln>
          <a:noFill/>
        </a:ln>
        <a:effectLst/>
      </c:spPr>
    </c:plotArea>
    <c:legend>
      <c:legendPos val="t"/>
      <c:layout>
        <c:manualLayout>
          <c:xMode val="edge"/>
          <c:yMode val="edge"/>
          <c:x val="0.7172615234282117"/>
          <c:y val="5.5555555555555558E-3"/>
          <c:w val="0.28273847657178819"/>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Aceh_30 Aug 22.xlsx]Kemiskinan!PivotTable1</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Kemiskinan!$B$7:$B$8</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Kemiskinan!$A$9:$A$17</c:f>
              <c:strCache>
                <c:ptCount val="8"/>
                <c:pt idx="0">
                  <c:v>Aceh Tamiang</c:v>
                </c:pt>
                <c:pt idx="1">
                  <c:v>Aceh Tengah</c:v>
                </c:pt>
                <c:pt idx="2">
                  <c:v>Aceh Timur</c:v>
                </c:pt>
                <c:pt idx="3">
                  <c:v>Aceh Utara</c:v>
                </c:pt>
                <c:pt idx="4">
                  <c:v>Bener Meriah</c:v>
                </c:pt>
                <c:pt idx="5">
                  <c:v>Bireuen</c:v>
                </c:pt>
                <c:pt idx="6">
                  <c:v>Kota Langsa</c:v>
                </c:pt>
                <c:pt idx="7">
                  <c:v>Kota Lhokseumawe</c:v>
                </c:pt>
              </c:strCache>
            </c:strRef>
          </c:cat>
          <c:val>
            <c:numRef>
              <c:f>Kemiskinan!$B$9:$B$17</c:f>
              <c:numCache>
                <c:formatCode>General</c:formatCode>
                <c:ptCount val="8"/>
                <c:pt idx="0">
                  <c:v>38.93</c:v>
                </c:pt>
                <c:pt idx="1">
                  <c:v>32.479999999999997</c:v>
                </c:pt>
                <c:pt idx="2">
                  <c:v>62.34</c:v>
                </c:pt>
                <c:pt idx="3">
                  <c:v>106.41</c:v>
                </c:pt>
                <c:pt idx="4">
                  <c:v>28.38</c:v>
                </c:pt>
                <c:pt idx="5">
                  <c:v>62.42</c:v>
                </c:pt>
                <c:pt idx="6">
                  <c:v>18.649999999999999</c:v>
                </c:pt>
                <c:pt idx="7">
                  <c:v>22.69</c:v>
                </c:pt>
              </c:numCache>
            </c:numRef>
          </c:val>
          <c:extLst>
            <c:ext xmlns:c16="http://schemas.microsoft.com/office/drawing/2014/chart" uri="{C3380CC4-5D6E-409C-BE32-E72D297353CC}">
              <c16:uniqueId val="{00000000-D733-4EA7-94DC-AB84D35C8A9B}"/>
            </c:ext>
          </c:extLst>
        </c:ser>
        <c:ser>
          <c:idx val="1"/>
          <c:order val="1"/>
          <c:tx>
            <c:strRef>
              <c:f>Kemiskinan!$C$7:$C$8</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Kemiskinan!$A$9:$A$17</c:f>
              <c:strCache>
                <c:ptCount val="8"/>
                <c:pt idx="0">
                  <c:v>Aceh Tamiang</c:v>
                </c:pt>
                <c:pt idx="1">
                  <c:v>Aceh Tengah</c:v>
                </c:pt>
                <c:pt idx="2">
                  <c:v>Aceh Timur</c:v>
                </c:pt>
                <c:pt idx="3">
                  <c:v>Aceh Utara</c:v>
                </c:pt>
                <c:pt idx="4">
                  <c:v>Bener Meriah</c:v>
                </c:pt>
                <c:pt idx="5">
                  <c:v>Bireuen</c:v>
                </c:pt>
                <c:pt idx="6">
                  <c:v>Kota Langsa</c:v>
                </c:pt>
                <c:pt idx="7">
                  <c:v>Kota Lhokseumawe</c:v>
                </c:pt>
              </c:strCache>
            </c:strRef>
          </c:cat>
          <c:val>
            <c:numRef>
              <c:f>Kemiskinan!$C$9:$C$17</c:f>
              <c:numCache>
                <c:formatCode>General</c:formatCode>
                <c:ptCount val="8"/>
                <c:pt idx="0">
                  <c:v>40.03</c:v>
                </c:pt>
                <c:pt idx="1">
                  <c:v>32.72</c:v>
                </c:pt>
                <c:pt idx="2">
                  <c:v>63.69</c:v>
                </c:pt>
                <c:pt idx="3">
                  <c:v>109.49</c:v>
                </c:pt>
                <c:pt idx="4">
                  <c:v>28.69</c:v>
                </c:pt>
                <c:pt idx="5">
                  <c:v>63.02</c:v>
                </c:pt>
                <c:pt idx="6">
                  <c:v>19.78</c:v>
                </c:pt>
                <c:pt idx="7">
                  <c:v>23.38</c:v>
                </c:pt>
              </c:numCache>
            </c:numRef>
          </c:val>
          <c:extLst>
            <c:ext xmlns:c16="http://schemas.microsoft.com/office/drawing/2014/chart" uri="{C3380CC4-5D6E-409C-BE32-E72D297353CC}">
              <c16:uniqueId val="{00000001-D733-4EA7-94DC-AB84D35C8A9B}"/>
            </c:ext>
          </c:extLst>
        </c:ser>
        <c:ser>
          <c:idx val="2"/>
          <c:order val="2"/>
          <c:tx>
            <c:strRef>
              <c:f>Kemiskinan!$D$7:$D$8</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Kemiskinan!$A$9:$A$17</c:f>
              <c:strCache>
                <c:ptCount val="8"/>
                <c:pt idx="0">
                  <c:v>Aceh Tamiang</c:v>
                </c:pt>
                <c:pt idx="1">
                  <c:v>Aceh Tengah</c:v>
                </c:pt>
                <c:pt idx="2">
                  <c:v>Aceh Timur</c:v>
                </c:pt>
                <c:pt idx="3">
                  <c:v>Aceh Utara</c:v>
                </c:pt>
                <c:pt idx="4">
                  <c:v>Bener Meriah</c:v>
                </c:pt>
                <c:pt idx="5">
                  <c:v>Bireuen</c:v>
                </c:pt>
                <c:pt idx="6">
                  <c:v>Kota Langsa</c:v>
                </c:pt>
                <c:pt idx="7">
                  <c:v>Kota Lhokseumawe</c:v>
                </c:pt>
              </c:strCache>
            </c:strRef>
          </c:cat>
          <c:val>
            <c:numRef>
              <c:f>Kemiskinan!$D$9:$D$17</c:f>
              <c:numCache>
                <c:formatCode>General</c:formatCode>
                <c:ptCount val="8"/>
              </c:numCache>
            </c:numRef>
          </c:val>
          <c:extLst>
            <c:ext xmlns:c16="http://schemas.microsoft.com/office/drawing/2014/chart" uri="{C3380CC4-5D6E-409C-BE32-E72D297353CC}">
              <c16:uniqueId val="{00000002-D733-4EA7-94DC-AB84D35C8A9B}"/>
            </c:ext>
          </c:extLst>
        </c:ser>
        <c:dLbls>
          <c:dLblPos val="inEnd"/>
          <c:showLegendKey val="0"/>
          <c:showVal val="1"/>
          <c:showCatName val="0"/>
          <c:showSerName val="0"/>
          <c:showPercent val="0"/>
          <c:showBubbleSize val="0"/>
        </c:dLbls>
        <c:gapWidth val="80"/>
        <c:overlap val="25"/>
        <c:axId val="1787826287"/>
        <c:axId val="1787827535"/>
      </c:barChart>
      <c:catAx>
        <c:axId val="1787826287"/>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787827535"/>
        <c:crosses val="autoZero"/>
        <c:auto val="1"/>
        <c:lblAlgn val="ctr"/>
        <c:lblOffset val="100"/>
        <c:noMultiLvlLbl val="0"/>
      </c:catAx>
      <c:valAx>
        <c:axId val="1787827535"/>
        <c:scaling>
          <c:orientation val="minMax"/>
        </c:scaling>
        <c:delete val="1"/>
        <c:axPos val="l"/>
        <c:numFmt formatCode="General" sourceLinked="1"/>
        <c:majorTickMark val="none"/>
        <c:minorTickMark val="none"/>
        <c:tickLblPos val="nextTo"/>
        <c:crossAx val="1787826287"/>
        <c:crosses val="autoZero"/>
        <c:crossBetween val="between"/>
      </c:valAx>
      <c:spPr>
        <a:noFill/>
        <a:ln>
          <a:noFill/>
        </a:ln>
        <a:effectLst/>
      </c:spPr>
    </c:plotArea>
    <c:legend>
      <c:legendPos val="t"/>
      <c:layout>
        <c:manualLayout>
          <c:xMode val="edge"/>
          <c:yMode val="edge"/>
          <c:x val="0.85758575787844338"/>
          <c:y val="0"/>
          <c:w val="0.14241424212155668"/>
          <c:h val="7.63355195109004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2367269880738594E-3"/>
          <c:y val="0"/>
        </c:manualLayout>
      </c:layout>
      <c:overlay val="0"/>
      <c:spPr>
        <a:solidFill>
          <a:srgbClr val="92D050"/>
        </a:solidFill>
        <a:ln>
          <a:noFill/>
        </a:ln>
        <a:effectLst/>
      </c:spPr>
      <c:txPr>
        <a:bodyPr rot="0" spcFirstLastPara="1" vertOverflow="ellipsis" vert="horz" wrap="square" anchor="ctr" anchorCtr="1"/>
        <a:lstStyle/>
        <a:p>
          <a:pPr>
            <a:defRPr sz="12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Kemiskinan!$A$5</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Kemiskinan!$B$4:$C$4</c:f>
              <c:numCache>
                <c:formatCode>General</c:formatCode>
                <c:ptCount val="2"/>
                <c:pt idx="0">
                  <c:v>2020</c:v>
                </c:pt>
                <c:pt idx="1">
                  <c:v>2021</c:v>
                </c:pt>
              </c:numCache>
            </c:numRef>
          </c:cat>
          <c:val>
            <c:numRef>
              <c:f>Kemiskinan!$B$5:$C$5</c:f>
              <c:numCache>
                <c:formatCode>_(* #,##0.00_);_(* \(#,##0.00\);_(* "-"??_);_(@_)</c:formatCode>
                <c:ptCount val="2"/>
                <c:pt idx="0">
                  <c:v>46.537500000000001</c:v>
                </c:pt>
                <c:pt idx="1">
                  <c:v>47.599999999999994</c:v>
                </c:pt>
              </c:numCache>
            </c:numRef>
          </c:val>
          <c:smooth val="0"/>
          <c:extLst>
            <c:ext xmlns:c16="http://schemas.microsoft.com/office/drawing/2014/chart" uri="{C3380CC4-5D6E-409C-BE32-E72D297353CC}">
              <c16:uniqueId val="{00000000-32B4-42F4-8D44-4926017D10E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84312143"/>
        <c:axId val="1784317967"/>
      </c:lineChart>
      <c:catAx>
        <c:axId val="1784312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784317967"/>
        <c:crosses val="autoZero"/>
        <c:auto val="1"/>
        <c:lblAlgn val="ctr"/>
        <c:lblOffset val="100"/>
        <c:noMultiLvlLbl val="0"/>
      </c:catAx>
      <c:valAx>
        <c:axId val="1784317967"/>
        <c:scaling>
          <c:orientation val="minMax"/>
        </c:scaling>
        <c:delete val="1"/>
        <c:axPos val="l"/>
        <c:numFmt formatCode="_(* #,##0.00_);_(* \(#,##0.00\);_(* &quot;-&quot;??_);_(@_)" sourceLinked="1"/>
        <c:majorTickMark val="none"/>
        <c:minorTickMark val="none"/>
        <c:tickLblPos val="nextTo"/>
        <c:crossAx val="178431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4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8507620757931579E-3"/>
          <c:y val="0"/>
        </c:manualLayout>
      </c:layout>
      <c:overlay val="0"/>
      <c:spPr>
        <a:solidFill>
          <a:srgbClr val="92D050"/>
        </a:solidFill>
        <a:ln>
          <a:noFill/>
        </a:ln>
        <a:effectLst/>
      </c:spPr>
      <c:txPr>
        <a:bodyPr rot="0" spcFirstLastPara="1" vertOverflow="ellipsis" vert="horz" wrap="square" anchor="ctr" anchorCtr="1"/>
        <a:lstStyle/>
        <a:p>
          <a:pPr>
            <a:defRPr sz="12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Kemiskinan!$F$5</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Kemiskinan!$G$4:$H$4</c:f>
              <c:numCache>
                <c:formatCode>General</c:formatCode>
                <c:ptCount val="2"/>
                <c:pt idx="0">
                  <c:v>2020</c:v>
                </c:pt>
                <c:pt idx="1">
                  <c:v>2021</c:v>
                </c:pt>
              </c:numCache>
            </c:numRef>
          </c:cat>
          <c:val>
            <c:numRef>
              <c:f>Kemiskinan!$G$5:$H$5</c:f>
              <c:numCache>
                <c:formatCode>_(* #,##0.00_);_(* \(#,##0.00\);_(* "-"??_);_(@_)</c:formatCode>
                <c:ptCount val="2"/>
                <c:pt idx="0">
                  <c:v>14.05625</c:v>
                </c:pt>
                <c:pt idx="1">
                  <c:v>14.376249999999999</c:v>
                </c:pt>
              </c:numCache>
            </c:numRef>
          </c:val>
          <c:smooth val="0"/>
          <c:extLst>
            <c:ext xmlns:c16="http://schemas.microsoft.com/office/drawing/2014/chart" uri="{C3380CC4-5D6E-409C-BE32-E72D297353CC}">
              <c16:uniqueId val="{00000000-80D4-410A-8BFE-129E7999A16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98522767"/>
        <c:axId val="1698519023"/>
      </c:lineChart>
      <c:catAx>
        <c:axId val="1698522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698519023"/>
        <c:crosses val="autoZero"/>
        <c:auto val="1"/>
        <c:lblAlgn val="ctr"/>
        <c:lblOffset val="100"/>
        <c:noMultiLvlLbl val="0"/>
      </c:catAx>
      <c:valAx>
        <c:axId val="1698519023"/>
        <c:scaling>
          <c:orientation val="minMax"/>
        </c:scaling>
        <c:delete val="1"/>
        <c:axPos val="l"/>
        <c:numFmt formatCode="_(* #,##0.00_);_(* \(#,##0.00\);_(* &quot;-&quot;??_);_(@_)" sourceLinked="1"/>
        <c:majorTickMark val="none"/>
        <c:minorTickMark val="none"/>
        <c:tickLblPos val="nextTo"/>
        <c:crossAx val="169852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2854664353396592E-3"/>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Pendidikan!$A$8</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Pendidikan!$B$7:$C$7</c:f>
              <c:numCache>
                <c:formatCode>General</c:formatCode>
                <c:ptCount val="2"/>
                <c:pt idx="0">
                  <c:v>2020</c:v>
                </c:pt>
                <c:pt idx="1">
                  <c:v>2021</c:v>
                </c:pt>
              </c:numCache>
            </c:numRef>
          </c:cat>
          <c:val>
            <c:numRef>
              <c:f>Pendidikan!$B$8:$C$8</c:f>
              <c:numCache>
                <c:formatCode>_(* #,##0.00_);_(* \(#,##0.00\);_(* "-"??_);_(@_)</c:formatCode>
                <c:ptCount val="2"/>
                <c:pt idx="0">
                  <c:v>50.481250000000003</c:v>
                </c:pt>
                <c:pt idx="1">
                  <c:v>50.418750000000003</c:v>
                </c:pt>
              </c:numCache>
            </c:numRef>
          </c:val>
          <c:smooth val="0"/>
          <c:extLst>
            <c:ext xmlns:c16="http://schemas.microsoft.com/office/drawing/2014/chart" uri="{C3380CC4-5D6E-409C-BE32-E72D297353CC}">
              <c16:uniqueId val="{00000000-C1F9-4DB3-BD5D-54AF62CC894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84328783"/>
        <c:axId val="1784334607"/>
      </c:lineChart>
      <c:catAx>
        <c:axId val="1784328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784334607"/>
        <c:crosses val="autoZero"/>
        <c:auto val="1"/>
        <c:lblAlgn val="ctr"/>
        <c:lblOffset val="100"/>
        <c:noMultiLvlLbl val="0"/>
      </c:catAx>
      <c:valAx>
        <c:axId val="1784334607"/>
        <c:scaling>
          <c:orientation val="minMax"/>
        </c:scaling>
        <c:delete val="1"/>
        <c:axPos val="l"/>
        <c:numFmt formatCode="_(* #,##0.00_);_(* \(#,##0.00\);_(* &quot;-&quot;??_);_(@_)" sourceLinked="1"/>
        <c:majorTickMark val="none"/>
        <c:minorTickMark val="none"/>
        <c:tickLblPos val="nextTo"/>
        <c:crossAx val="178432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2663201704306818E-3"/>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Pendidikan!$E$8</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Pendidikan!$F$7:$G$7</c:f>
              <c:numCache>
                <c:formatCode>General</c:formatCode>
                <c:ptCount val="2"/>
                <c:pt idx="0">
                  <c:v>2020</c:v>
                </c:pt>
                <c:pt idx="1">
                  <c:v>2021</c:v>
                </c:pt>
              </c:numCache>
            </c:numRef>
          </c:cat>
          <c:val>
            <c:numRef>
              <c:f>Pendidikan!$F$8:$G$8</c:f>
              <c:numCache>
                <c:formatCode>_(* #,##0.00_);_(* \(#,##0.00\);_(* "-"??_);_(@_)</c:formatCode>
                <c:ptCount val="2"/>
                <c:pt idx="0">
                  <c:v>100.98375000000001</c:v>
                </c:pt>
                <c:pt idx="1">
                  <c:v>100.4975</c:v>
                </c:pt>
              </c:numCache>
            </c:numRef>
          </c:val>
          <c:smooth val="0"/>
          <c:extLst>
            <c:ext xmlns:c16="http://schemas.microsoft.com/office/drawing/2014/chart" uri="{C3380CC4-5D6E-409C-BE32-E72D297353CC}">
              <c16:uniqueId val="{00000000-C647-4411-9B76-ED779CED0D8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99412895"/>
        <c:axId val="1799405407"/>
      </c:lineChart>
      <c:catAx>
        <c:axId val="1799412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799405407"/>
        <c:crosses val="autoZero"/>
        <c:auto val="1"/>
        <c:lblAlgn val="ctr"/>
        <c:lblOffset val="100"/>
        <c:noMultiLvlLbl val="0"/>
      </c:catAx>
      <c:valAx>
        <c:axId val="1799405407"/>
        <c:scaling>
          <c:orientation val="minMax"/>
        </c:scaling>
        <c:delete val="1"/>
        <c:axPos val="l"/>
        <c:numFmt formatCode="_(* #,##0.00_);_(* \(#,##0.00\);_(* &quot;-&quot;??_);_(@_)" sourceLinked="1"/>
        <c:majorTickMark val="none"/>
        <c:minorTickMark val="none"/>
        <c:tickLblPos val="nextTo"/>
        <c:crossAx val="179941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0108273895141438E-3"/>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Pendidikan!$I$8</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Pendidikan!$J$7:$K$7</c:f>
              <c:numCache>
                <c:formatCode>General</c:formatCode>
                <c:ptCount val="2"/>
                <c:pt idx="0">
                  <c:v>2020</c:v>
                </c:pt>
                <c:pt idx="1">
                  <c:v>2021</c:v>
                </c:pt>
              </c:numCache>
            </c:numRef>
          </c:cat>
          <c:val>
            <c:numRef>
              <c:f>Pendidikan!$J$8:$K$8</c:f>
              <c:numCache>
                <c:formatCode>_(* #,##0.00_);_(* \(#,##0.00\);_(* "-"??_);_(@_)</c:formatCode>
                <c:ptCount val="2"/>
                <c:pt idx="0">
                  <c:v>103.8425</c:v>
                </c:pt>
                <c:pt idx="1">
                  <c:v>102.50750000000001</c:v>
                </c:pt>
              </c:numCache>
            </c:numRef>
          </c:val>
          <c:smooth val="0"/>
          <c:extLst>
            <c:ext xmlns:c16="http://schemas.microsoft.com/office/drawing/2014/chart" uri="{C3380CC4-5D6E-409C-BE32-E72D297353CC}">
              <c16:uniqueId val="{00000000-8127-44A6-AF65-4D973EA1A66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99409983"/>
        <c:axId val="1799399167"/>
      </c:lineChart>
      <c:catAx>
        <c:axId val="179940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799399167"/>
        <c:crosses val="autoZero"/>
        <c:auto val="1"/>
        <c:lblAlgn val="ctr"/>
        <c:lblOffset val="100"/>
        <c:noMultiLvlLbl val="0"/>
      </c:catAx>
      <c:valAx>
        <c:axId val="1799399167"/>
        <c:scaling>
          <c:orientation val="minMax"/>
        </c:scaling>
        <c:delete val="1"/>
        <c:axPos val="l"/>
        <c:numFmt formatCode="_(* #,##0.00_);_(* \(#,##0.00\);_(* &quot;-&quot;??_);_(@_)" sourceLinked="1"/>
        <c:majorTickMark val="none"/>
        <c:minorTickMark val="none"/>
        <c:tickLblPos val="nextTo"/>
        <c:crossAx val="179940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9462609546676901E-5"/>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Pendidikan!$M$8</c:f>
              <c:strCache>
                <c:ptCount val="1"/>
                <c:pt idx="0">
                  <c:v>APK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Pendidikan!$N$7:$O$7</c:f>
              <c:numCache>
                <c:formatCode>General</c:formatCode>
                <c:ptCount val="2"/>
                <c:pt idx="0">
                  <c:v>2020</c:v>
                </c:pt>
                <c:pt idx="1">
                  <c:v>2021</c:v>
                </c:pt>
              </c:numCache>
            </c:numRef>
          </c:cat>
          <c:val>
            <c:numRef>
              <c:f>Pendidikan!$N$8:$O$8</c:f>
              <c:numCache>
                <c:formatCode>_(* #,##0.00_);_(* \(#,##0.00\);_(* "-"??_);_(@_)</c:formatCode>
                <c:ptCount val="2"/>
                <c:pt idx="0">
                  <c:v>89.796249999999986</c:v>
                </c:pt>
                <c:pt idx="1">
                  <c:v>89.462500000000006</c:v>
                </c:pt>
              </c:numCache>
            </c:numRef>
          </c:val>
          <c:smooth val="0"/>
          <c:extLst>
            <c:ext xmlns:c16="http://schemas.microsoft.com/office/drawing/2014/chart" uri="{C3380CC4-5D6E-409C-BE32-E72D297353CC}">
              <c16:uniqueId val="{00000000-65BA-4E20-8C43-A3A3C60249B3}"/>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7939663"/>
        <c:axId val="1877935919"/>
      </c:lineChart>
      <c:catAx>
        <c:axId val="18779396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877935919"/>
        <c:crosses val="autoZero"/>
        <c:auto val="1"/>
        <c:lblAlgn val="ctr"/>
        <c:lblOffset val="100"/>
        <c:noMultiLvlLbl val="0"/>
      </c:catAx>
      <c:valAx>
        <c:axId val="1877935919"/>
        <c:scaling>
          <c:orientation val="minMax"/>
        </c:scaling>
        <c:delete val="1"/>
        <c:axPos val="l"/>
        <c:numFmt formatCode="_(* #,##0.00_);_(* \(#,##0.00\);_(* &quot;-&quot;??_);_(@_)" sourceLinked="1"/>
        <c:majorTickMark val="none"/>
        <c:minorTickMark val="none"/>
        <c:tickLblPos val="nextTo"/>
        <c:crossAx val="187793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1036028688507E-3"/>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Pendidikan!$Q$8</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Pendidikan!$R$7:$S$7</c:f>
              <c:numCache>
                <c:formatCode>General</c:formatCode>
                <c:ptCount val="2"/>
                <c:pt idx="0">
                  <c:v>2020</c:v>
                </c:pt>
                <c:pt idx="1">
                  <c:v>2021</c:v>
                </c:pt>
              </c:numCache>
            </c:numRef>
          </c:cat>
          <c:val>
            <c:numRef>
              <c:f>Pendidikan!$R$8:$S$8</c:f>
              <c:numCache>
                <c:formatCode>_(* #,##0.00_);_(* \(#,##0.00\);_(* "-"??_);_(@_)</c:formatCode>
                <c:ptCount val="2"/>
                <c:pt idx="0">
                  <c:v>89.282500000000013</c:v>
                </c:pt>
                <c:pt idx="1">
                  <c:v>88.563749999999999</c:v>
                </c:pt>
              </c:numCache>
            </c:numRef>
          </c:val>
          <c:smooth val="0"/>
          <c:extLst>
            <c:ext xmlns:c16="http://schemas.microsoft.com/office/drawing/2014/chart" uri="{C3380CC4-5D6E-409C-BE32-E72D297353CC}">
              <c16:uniqueId val="{00000000-CD69-45C9-AB15-03902F8C68B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84416559"/>
        <c:axId val="1784407407"/>
      </c:lineChart>
      <c:catAx>
        <c:axId val="17844165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84407407"/>
        <c:crosses val="autoZero"/>
        <c:auto val="1"/>
        <c:lblAlgn val="ctr"/>
        <c:lblOffset val="100"/>
        <c:noMultiLvlLbl val="0"/>
      </c:catAx>
      <c:valAx>
        <c:axId val="1784407407"/>
        <c:scaling>
          <c:orientation val="minMax"/>
        </c:scaling>
        <c:delete val="1"/>
        <c:axPos val="l"/>
        <c:numFmt formatCode="_(* #,##0.00_);_(* \(#,##0.00\);_(* &quot;-&quot;??_);_(@_)" sourceLinked="1"/>
        <c:majorTickMark val="none"/>
        <c:minorTickMark val="none"/>
        <c:tickLblPos val="nextTo"/>
        <c:crossAx val="178441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1671387121807246E-3"/>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Pendidikan!$U$8</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Pendidikan!$V$7:$W$7</c:f>
              <c:numCache>
                <c:formatCode>General</c:formatCode>
                <c:ptCount val="2"/>
                <c:pt idx="0">
                  <c:v>2020</c:v>
                </c:pt>
                <c:pt idx="1">
                  <c:v>2021</c:v>
                </c:pt>
              </c:numCache>
            </c:numRef>
          </c:cat>
          <c:val>
            <c:numRef>
              <c:f>Pendidikan!$V$8:$W$8</c:f>
              <c:numCache>
                <c:formatCode>_(* #,##0.00_);_(* \(#,##0.00\);_(* "-"??_);_(@_)</c:formatCode>
                <c:ptCount val="2"/>
                <c:pt idx="0">
                  <c:v>74.37</c:v>
                </c:pt>
                <c:pt idx="1">
                  <c:v>72.391250000000014</c:v>
                </c:pt>
              </c:numCache>
            </c:numRef>
          </c:val>
          <c:smooth val="0"/>
          <c:extLst>
            <c:ext xmlns:c16="http://schemas.microsoft.com/office/drawing/2014/chart" uri="{C3380CC4-5D6E-409C-BE32-E72D297353CC}">
              <c16:uniqueId val="{00000000-DACA-41DD-B04C-759FF88AEF3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42605471"/>
        <c:axId val="1642605887"/>
      </c:lineChart>
      <c:catAx>
        <c:axId val="1642605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642605887"/>
        <c:crosses val="autoZero"/>
        <c:auto val="1"/>
        <c:lblAlgn val="ctr"/>
        <c:lblOffset val="100"/>
        <c:noMultiLvlLbl val="0"/>
      </c:catAx>
      <c:valAx>
        <c:axId val="1642605887"/>
        <c:scaling>
          <c:orientation val="minMax"/>
        </c:scaling>
        <c:delete val="1"/>
        <c:axPos val="l"/>
        <c:numFmt formatCode="_(* #,##0.00_);_(* \(#,##0.00\);_(* &quot;-&quot;??_);_(@_)" sourceLinked="1"/>
        <c:majorTickMark val="none"/>
        <c:minorTickMark val="none"/>
        <c:tickLblPos val="nextTo"/>
        <c:crossAx val="164260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4717514124293605E-3"/>
          <c:y val="0"/>
        </c:manualLayout>
      </c:layout>
      <c:overlay val="0"/>
      <c:spPr>
        <a:solidFill>
          <a:srgbClr val="92D050"/>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Pendidikan!$Y$8</c:f>
              <c:strCache>
                <c:ptCount val="1"/>
                <c:pt idx="0">
                  <c:v>APM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Pendidikan!$Z$7:$AA$7</c:f>
              <c:numCache>
                <c:formatCode>General</c:formatCode>
                <c:ptCount val="2"/>
                <c:pt idx="0">
                  <c:v>2020</c:v>
                </c:pt>
                <c:pt idx="1">
                  <c:v>2021</c:v>
                </c:pt>
              </c:numCache>
            </c:numRef>
          </c:cat>
          <c:val>
            <c:numRef>
              <c:f>Pendidikan!$Z$8:$AA$8</c:f>
              <c:numCache>
                <c:formatCode>_(* #,##0.00_);_(* \(#,##0.00\);_(* "-"??_);_(@_)</c:formatCode>
                <c:ptCount val="2"/>
                <c:pt idx="0">
                  <c:v>62.492500000000007</c:v>
                </c:pt>
                <c:pt idx="1">
                  <c:v>58.798749999999998</c:v>
                </c:pt>
              </c:numCache>
            </c:numRef>
          </c:val>
          <c:smooth val="0"/>
          <c:extLst>
            <c:ext xmlns:c16="http://schemas.microsoft.com/office/drawing/2014/chart" uri="{C3380CC4-5D6E-409C-BE32-E72D297353CC}">
              <c16:uniqueId val="{00000000-23BE-419C-B5BC-1E97894727F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84411983"/>
        <c:axId val="1784410319"/>
      </c:lineChart>
      <c:catAx>
        <c:axId val="1784411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784410319"/>
        <c:crosses val="autoZero"/>
        <c:auto val="1"/>
        <c:lblAlgn val="ctr"/>
        <c:lblOffset val="100"/>
        <c:noMultiLvlLbl val="0"/>
      </c:catAx>
      <c:valAx>
        <c:axId val="1784410319"/>
        <c:scaling>
          <c:orientation val="minMax"/>
        </c:scaling>
        <c:delete val="1"/>
        <c:axPos val="l"/>
        <c:numFmt formatCode="_(* #,##0.00_);_(* \(#,##0.00\);_(* &quot;-&quot;??_);_(@_)" sourceLinked="1"/>
        <c:majorTickMark val="none"/>
        <c:minorTickMark val="none"/>
        <c:tickLblPos val="nextTo"/>
        <c:crossAx val="178441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7</xdr:row>
      <xdr:rowOff>85725</xdr:rowOff>
    </xdr:from>
    <xdr:to>
      <xdr:col>3</xdr:col>
      <xdr:colOff>523875</xdr:colOff>
      <xdr:row>12</xdr:row>
      <xdr:rowOff>63500</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419225"/>
              <a:ext cx="2266950" cy="9302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12</xdr:row>
      <xdr:rowOff>131536</xdr:rowOff>
    </xdr:from>
    <xdr:to>
      <xdr:col>3</xdr:col>
      <xdr:colOff>527050</xdr:colOff>
      <xdr:row>31</xdr:row>
      <xdr:rowOff>142875</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2417536"/>
              <a:ext cx="2279650" cy="3630839"/>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442232</xdr:colOff>
      <xdr:row>189</xdr:row>
      <xdr:rowOff>170089</xdr:rowOff>
    </xdr:from>
    <xdr:to>
      <xdr:col>26</xdr:col>
      <xdr:colOff>409248</xdr:colOff>
      <xdr:row>213</xdr:row>
      <xdr:rowOff>170089</xdr:rowOff>
    </xdr:to>
    <xdr:graphicFrame macro="">
      <xdr:nvGraphicFramePr>
        <xdr:cNvPr id="44" name="Chart 43">
          <a:extLst>
            <a:ext uri="{FF2B5EF4-FFF2-40B4-BE49-F238E27FC236}">
              <a16:creationId xmlns:a16="http://schemas.microsoft.com/office/drawing/2014/main" id="{79BB0320-F6BC-4378-B997-8F7D23F2A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557892</xdr:colOff>
      <xdr:row>283</xdr:row>
      <xdr:rowOff>136072</xdr:rowOff>
    </xdr:from>
    <xdr:to>
      <xdr:col>26</xdr:col>
      <xdr:colOff>407343</xdr:colOff>
      <xdr:row>303</xdr:row>
      <xdr:rowOff>139120</xdr:rowOff>
    </xdr:to>
    <xdr:graphicFrame macro="">
      <xdr:nvGraphicFramePr>
        <xdr:cNvPr id="45" name="Chart 44">
          <a:extLst>
            <a:ext uri="{FF2B5EF4-FFF2-40B4-BE49-F238E27FC236}">
              <a16:creationId xmlns:a16="http://schemas.microsoft.com/office/drawing/2014/main" id="{7F39D3BF-D9F4-4442-9CD2-2179BF8C0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231322</xdr:colOff>
      <xdr:row>283</xdr:row>
      <xdr:rowOff>122465</xdr:rowOff>
    </xdr:from>
    <xdr:to>
      <xdr:col>11</xdr:col>
      <xdr:colOff>288472</xdr:colOff>
      <xdr:row>293</xdr:row>
      <xdr:rowOff>46265</xdr:rowOff>
    </xdr:to>
    <xdr:graphicFrame macro="">
      <xdr:nvGraphicFramePr>
        <xdr:cNvPr id="46" name="Chart 45">
          <a:extLst>
            <a:ext uri="{FF2B5EF4-FFF2-40B4-BE49-F238E27FC236}">
              <a16:creationId xmlns:a16="http://schemas.microsoft.com/office/drawing/2014/main" id="{0C4D7AC2-7893-4EA9-9A0D-B35DD0D92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244928</xdr:colOff>
      <xdr:row>294</xdr:row>
      <xdr:rowOff>27215</xdr:rowOff>
    </xdr:from>
    <xdr:to>
      <xdr:col>11</xdr:col>
      <xdr:colOff>302078</xdr:colOff>
      <xdr:row>303</xdr:row>
      <xdr:rowOff>141515</xdr:rowOff>
    </xdr:to>
    <xdr:graphicFrame macro="">
      <xdr:nvGraphicFramePr>
        <xdr:cNvPr id="47" name="Chart 46">
          <a:extLst>
            <a:ext uri="{FF2B5EF4-FFF2-40B4-BE49-F238E27FC236}">
              <a16:creationId xmlns:a16="http://schemas.microsoft.com/office/drawing/2014/main" id="{72193FFE-C9E6-4F28-85B6-4B9A3E866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258536</xdr:colOff>
      <xdr:row>304</xdr:row>
      <xdr:rowOff>108857</xdr:rowOff>
    </xdr:from>
    <xdr:to>
      <xdr:col>9</xdr:col>
      <xdr:colOff>433905</xdr:colOff>
      <xdr:row>314</xdr:row>
      <xdr:rowOff>32657</xdr:rowOff>
    </xdr:to>
    <xdr:graphicFrame macro="">
      <xdr:nvGraphicFramePr>
        <xdr:cNvPr id="48" name="Chart 47">
          <a:extLst>
            <a:ext uri="{FF2B5EF4-FFF2-40B4-BE49-F238E27FC236}">
              <a16:creationId xmlns:a16="http://schemas.microsoft.com/office/drawing/2014/main" id="{5B9ACA63-DCE1-40F3-B1CE-E075C8661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81642</xdr:colOff>
      <xdr:row>304</xdr:row>
      <xdr:rowOff>108857</xdr:rowOff>
    </xdr:from>
    <xdr:to>
      <xdr:col>15</xdr:col>
      <xdr:colOff>257011</xdr:colOff>
      <xdr:row>314</xdr:row>
      <xdr:rowOff>32657</xdr:rowOff>
    </xdr:to>
    <xdr:graphicFrame macro="">
      <xdr:nvGraphicFramePr>
        <xdr:cNvPr id="49" name="Chart 48">
          <a:extLst>
            <a:ext uri="{FF2B5EF4-FFF2-40B4-BE49-F238E27FC236}">
              <a16:creationId xmlns:a16="http://schemas.microsoft.com/office/drawing/2014/main" id="{3ED62161-74B8-4324-B875-2D73A7BCE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476249</xdr:colOff>
      <xdr:row>304</xdr:row>
      <xdr:rowOff>122464</xdr:rowOff>
    </xdr:from>
    <xdr:to>
      <xdr:col>21</xdr:col>
      <xdr:colOff>39296</xdr:colOff>
      <xdr:row>314</xdr:row>
      <xdr:rowOff>46264</xdr:rowOff>
    </xdr:to>
    <xdr:graphicFrame macro="">
      <xdr:nvGraphicFramePr>
        <xdr:cNvPr id="50" name="Chart 49">
          <a:extLst>
            <a:ext uri="{FF2B5EF4-FFF2-40B4-BE49-F238E27FC236}">
              <a16:creationId xmlns:a16="http://schemas.microsoft.com/office/drawing/2014/main" id="{9144079A-22F1-43E7-B1CF-740DE737F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244928</xdr:colOff>
      <xdr:row>304</xdr:row>
      <xdr:rowOff>136071</xdr:rowOff>
    </xdr:from>
    <xdr:to>
      <xdr:col>26</xdr:col>
      <xdr:colOff>420297</xdr:colOff>
      <xdr:row>314</xdr:row>
      <xdr:rowOff>59871</xdr:rowOff>
    </xdr:to>
    <xdr:graphicFrame macro="">
      <xdr:nvGraphicFramePr>
        <xdr:cNvPr id="51" name="Chart 50">
          <a:extLst>
            <a:ext uri="{FF2B5EF4-FFF2-40B4-BE49-F238E27FC236}">
              <a16:creationId xmlns:a16="http://schemas.microsoft.com/office/drawing/2014/main" id="{A2BBB210-8083-4E70-B9A0-4CBF52511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272143</xdr:colOff>
      <xdr:row>315</xdr:row>
      <xdr:rowOff>40821</xdr:rowOff>
    </xdr:from>
    <xdr:to>
      <xdr:col>9</xdr:col>
      <xdr:colOff>442686</xdr:colOff>
      <xdr:row>324</xdr:row>
      <xdr:rowOff>155121</xdr:rowOff>
    </xdr:to>
    <xdr:sp macro="" textlink="">
      <xdr:nvSpPr>
        <xdr:cNvPr id="52" name="TextBox 51">
          <a:extLst>
            <a:ext uri="{FF2B5EF4-FFF2-40B4-BE49-F238E27FC236}">
              <a16:creationId xmlns:a16="http://schemas.microsoft.com/office/drawing/2014/main" id="{F5EA7E5A-4AA5-4530-8127-31631944DB6D}"/>
            </a:ext>
          </a:extLst>
        </xdr:cNvPr>
        <xdr:cNvSpPr txBox="1"/>
      </xdr:nvSpPr>
      <xdr:spPr>
        <a:xfrm>
          <a:off x="2721429" y="60048321"/>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10</xdr:col>
      <xdr:colOff>95249</xdr:colOff>
      <xdr:row>315</xdr:row>
      <xdr:rowOff>40821</xdr:rowOff>
    </xdr:from>
    <xdr:to>
      <xdr:col>15</xdr:col>
      <xdr:colOff>270618</xdr:colOff>
      <xdr:row>324</xdr:row>
      <xdr:rowOff>155121</xdr:rowOff>
    </xdr:to>
    <xdr:graphicFrame macro="">
      <xdr:nvGraphicFramePr>
        <xdr:cNvPr id="53" name="Chart 52">
          <a:extLst>
            <a:ext uri="{FF2B5EF4-FFF2-40B4-BE49-F238E27FC236}">
              <a16:creationId xmlns:a16="http://schemas.microsoft.com/office/drawing/2014/main" id="{594BE025-B6CA-40DF-88D5-5C7B38605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476251</xdr:colOff>
      <xdr:row>315</xdr:row>
      <xdr:rowOff>40822</xdr:rowOff>
    </xdr:from>
    <xdr:to>
      <xdr:col>21</xdr:col>
      <xdr:colOff>39298</xdr:colOff>
      <xdr:row>324</xdr:row>
      <xdr:rowOff>155122</xdr:rowOff>
    </xdr:to>
    <xdr:graphicFrame macro="">
      <xdr:nvGraphicFramePr>
        <xdr:cNvPr id="54" name="Chart 53">
          <a:extLst>
            <a:ext uri="{FF2B5EF4-FFF2-40B4-BE49-F238E27FC236}">
              <a16:creationId xmlns:a16="http://schemas.microsoft.com/office/drawing/2014/main" id="{27B41851-8CF4-4C04-B98B-EB734876C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258536</xdr:colOff>
      <xdr:row>315</xdr:row>
      <xdr:rowOff>40822</xdr:rowOff>
    </xdr:from>
    <xdr:to>
      <xdr:col>26</xdr:col>
      <xdr:colOff>433905</xdr:colOff>
      <xdr:row>324</xdr:row>
      <xdr:rowOff>155122</xdr:rowOff>
    </xdr:to>
    <xdr:graphicFrame macro="">
      <xdr:nvGraphicFramePr>
        <xdr:cNvPr id="55" name="Chart 54">
          <a:extLst>
            <a:ext uri="{FF2B5EF4-FFF2-40B4-BE49-F238E27FC236}">
              <a16:creationId xmlns:a16="http://schemas.microsoft.com/office/drawing/2014/main" id="{20EDE77E-799D-4D93-A3E3-46F303615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0.59611</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5548" y="4526"/>
          <a:ext cx="3931920" cy="304816"/>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0.69294</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5086" y="4526"/>
          <a:ext cx="4572000" cy="304816"/>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0.68313</cdr:x>
      <cdr:y>0.06667</cdr:y>
    </cdr:to>
    <cdr:sp macro="" textlink="">
      <cdr:nvSpPr>
        <cdr:cNvPr id="2" name="TextBox 24">
          <a:extLst xmlns:a="http://schemas.openxmlformats.org/drawingml/2006/main">
            <a:ext uri="{FF2B5EF4-FFF2-40B4-BE49-F238E27FC236}">
              <a16:creationId xmlns:a16="http://schemas.microsoft.com/office/drawing/2014/main" id="{1FC13EB0-A23C-425B-9633-1DE2872576CD}"/>
            </a:ext>
          </a:extLst>
        </cdr:cNvPr>
        <cdr:cNvSpPr txBox="1"/>
      </cdr:nvSpPr>
      <cdr:spPr>
        <a:xfrm xmlns:a="http://schemas.openxmlformats.org/drawingml/2006/main">
          <a:off x="0" y="0"/>
          <a:ext cx="4578681"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 Hasil Tembakau</a:t>
          </a:r>
          <a:r>
            <a:rPr lang="en-US" sz="1600" b="1" baseline="0"/>
            <a:t> (dalam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0.57692</cdr:x>
      <cdr:y>0.07851</cdr:y>
    </cdr:to>
    <cdr:sp macro="" textlink="">
      <cdr:nvSpPr>
        <cdr:cNvPr id="2" name="TextBox 24">
          <a:extLst xmlns:a="http://schemas.openxmlformats.org/drawingml/2006/main">
            <a:ext uri="{FF2B5EF4-FFF2-40B4-BE49-F238E27FC236}">
              <a16:creationId xmlns:a16="http://schemas.microsoft.com/office/drawing/2014/main" id="{4C21396D-C588-444E-932D-09BA65BF5A81}"/>
            </a:ext>
          </a:extLst>
        </cdr:cNvPr>
        <cdr:cNvSpPr txBox="1"/>
      </cdr:nvSpPr>
      <cdr:spPr>
        <a:xfrm xmlns:a="http://schemas.openxmlformats.org/drawingml/2006/main">
          <a:off x="0" y="0"/>
          <a:ext cx="5212080" cy="299357"/>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 </a:t>
          </a:r>
          <a:r>
            <a:rPr lang="en-US" sz="1600" b="1" baseline="0"/>
            <a:t>per Kab/Kota (dalam ribu jiwa)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ANISA" refreshedDate="44803.61098229167" createdVersion="6" refreshedVersion="6" minRefreshableVersion="3" recordCount="828" xr:uid="{04B3B976-92E0-4976-9A6A-8CEFAF46688B}">
  <cacheSource type="worksheet">
    <worksheetSource name="Aceh"/>
  </cacheSource>
  <cacheFields count="36">
    <cacheField name="Tahun" numFmtId="0">
      <sharedItems containsSemiMixedTypes="0" containsString="0" containsNumber="1" containsInteger="1" minValue="2020" maxValue="2022" count="3">
        <n v="2020"/>
        <n v="2021"/>
        <n v="2022"/>
      </sharedItems>
    </cacheField>
    <cacheField name="Daerah Pemilihan" numFmtId="165">
      <sharedItems count="13">
        <s v="Aceh I"/>
        <s v="Aceh II"/>
        <s v="Jatim IV" u="1"/>
        <s v="Jatim VI" u="1"/>
        <s v="Jatim XI" u="1"/>
        <s v="Jatim II" u="1"/>
        <s v="Jatim IX" u="1"/>
        <s v="Jatim V" u="1"/>
        <s v="Jatim VII" u="1"/>
        <s v="Jatim X" u="1"/>
        <s v="Jatim VIII" u="1"/>
        <s v="Jatim I" u="1"/>
        <s v="Jatim III" u="1"/>
      </sharedItems>
    </cacheField>
    <cacheField name="Nama Daerah" numFmtId="165">
      <sharedItems count="79">
        <s v="Aceh Barat"/>
        <s v="Aceh Besar"/>
        <s v="Aceh Selatan"/>
        <s v="Aceh Singkil"/>
        <s v="Aceh Tengah"/>
        <s v="Aceh Tenggara"/>
        <s v="Aceh Timur"/>
        <s v="Aceh Utara"/>
        <s v="Bireuen"/>
        <s v="Pidie"/>
        <s v="Simeulue"/>
        <s v="Kota Banda Aceh"/>
        <s v="Kota Sabang"/>
        <s v="Kota Langsa"/>
        <s v="Kota Lhokseumawe"/>
        <s v="Gayo Lues"/>
        <s v="Aceh Barat Daya"/>
        <s v="Aceh Jaya"/>
        <s v="Nagan Raya"/>
        <s v="Aceh Tamiang"/>
        <s v="Bener Meriah"/>
        <s v="Pidie Jaya"/>
        <s v="Kota Subulussalam"/>
        <s v="Kab. Gayo Lues" u="1"/>
        <s v="Kab. Aceh Selatan" u="1"/>
        <s v="Kab. Aceh Tengah" u="1"/>
        <s v="Kab. Pamekasan" u="1"/>
        <s v="Kab. Nagan Raya" u="1"/>
        <s v="Kota Probolinggo" u="1"/>
        <s v="Kab. Jember" u="1"/>
        <s v="Kab. Nganjuk" u="1"/>
        <s v="Kab. Sampang" u="1"/>
        <s v="Kota Pasuruan" u="1"/>
        <s v="Kab. Aceh Jaya" u="1"/>
        <s v="Kab. Malang" u="1"/>
        <s v="Kab. Aceh Tamiang" u="1"/>
        <s v="Kab. Lumajang" u="1"/>
        <s v="Kab. Magetan" u="1"/>
        <s v="Kab. Tulungagung" u="1"/>
        <s v="Kab. Aceh Singkil" u="1"/>
        <s v="Kab. Madiun" u="1"/>
        <s v="Kab. Ngawi" u="1"/>
        <s v="Kab. Bondowoso" u="1"/>
        <s v="Kab. Jombang" u="1"/>
        <s v="Kab. Bener Meriah" u="1"/>
        <s v="Kab. Lamongan" u="1"/>
        <s v="Kab. Blitar" u="1"/>
        <s v="Kab. Pidie Jaya" u="1"/>
        <s v="Kab. Situbondo" u="1"/>
        <s v="Kab. Bojonegoro" u="1"/>
        <s v="Kab. Sidoarjo" u="1"/>
        <s v="Kab. Tuban" u="1"/>
        <s v="Kab. Pidie" u="1"/>
        <s v="Kab. Simeulue" u="1"/>
        <s v="Kab. Mojokerto" u="1"/>
        <s v="Kab. Ponorogo" u="1"/>
        <s v="Kab. Aceh Tenggara" u="1"/>
        <s v="Kab. Banyuwangi" u="1"/>
        <s v="Kota Batu" u="1"/>
        <s v="Kota Malang" u="1"/>
        <s v="Kota Madiun" u="1"/>
        <s v="Kab. Aceh Besar" u="1"/>
        <s v="Kab. Gresik" u="1"/>
        <s v="Kota Blitar" u="1"/>
        <s v="Kab. Aceh Barat Daya" u="1"/>
        <s v="Kab. Kediri" u="1"/>
        <s v="Kota Surabaya" u="1"/>
        <s v="Kota Mojokerto" u="1"/>
        <s v="Kab. Aceh Utara" u="1"/>
        <s v="Kab. Sumenep" u="1"/>
        <s v="Kab. Bangkalan" u="1"/>
        <s v="Kab. Probolinggo" u="1"/>
        <s v="Kota Kediri" u="1"/>
        <s v="Kab. Aceh Timur" u="1"/>
        <s v="Kab. Bireuen" u="1"/>
        <s v="Kab. Pacitan" u="1"/>
        <s v="Kab. Aceh Barat" u="1"/>
        <s v="Kab. Pasuruan" u="1"/>
        <s v="Kab. Trenggalek" u="1"/>
      </sharedItems>
    </cacheField>
    <cacheField name="Bidang" numFmtId="165">
      <sharedItems count="12">
        <s v="Umum"/>
        <s v="Pendidikan"/>
        <s v="Kesehatan"/>
        <s v="Sosial"/>
        <s v="Infrastruktur"/>
        <s v="Pertanian"/>
        <s v="Ekonomi"/>
        <s v="Kelautan dan Perikanan"/>
        <s v="Pariwisata"/>
        <s v="Lingkungan Hidup dan Kehutanan"/>
        <s v="Kebudayaan"/>
        <s v="Kemiskinan"/>
      </sharedItems>
    </cacheField>
    <cacheField name="DAK Fisik Reguler" numFmtId="0">
      <sharedItems containsBlank="1" containsMixedTypes="1" containsNumber="1" containsInteger="1" minValue="0" maxValue="84627142"/>
    </cacheField>
    <cacheField name="DAK Fisik Penugasan" numFmtId="0">
      <sharedItems containsBlank="1" containsMixedTypes="1" containsNumber="1" containsInteger="1" minValue="0" maxValue="53321477"/>
    </cacheField>
    <cacheField name="DAK Fisik Afirmasi" numFmtId="0">
      <sharedItems containsBlank="1" containsMixedTypes="1" containsNumber="1" containsInteger="1" minValue="0" maxValue="8130959"/>
    </cacheField>
    <cacheField name="DAK Non Fisik" numFmtId="0">
      <sharedItems containsBlank="1" containsMixedTypes="1" containsNumber="1" containsInteger="1" minValue="0" maxValue="271580506"/>
    </cacheField>
    <cacheField name="DAU" numFmtId="0">
      <sharedItems containsString="0" containsBlank="1" containsNumber="1" containsInteger="1" minValue="0" maxValue="911862322"/>
    </cacheField>
    <cacheField name="DID" numFmtId="0">
      <sharedItems containsBlank="1" containsMixedTypes="1" containsNumber="1" containsInteger="1" minValue="0" maxValue="63865968"/>
    </cacheField>
    <cacheField name="Dana Desa" numFmtId="0">
      <sharedItems containsString="0" containsBlank="1" containsNumber="1" containsInteger="1" minValue="0" maxValue="626338212"/>
    </cacheField>
    <cacheField name="DBH PPh" numFmtId="0">
      <sharedItems containsString="0" containsBlank="1" containsNumber="1" containsInteger="1" minValue="0" maxValue="29165571"/>
    </cacheField>
    <cacheField name="DBH PBB" numFmtId="0">
      <sharedItems containsString="0" containsBlank="1" containsNumber="1" containsInteger="1" minValue="0" maxValue="77729707"/>
    </cacheField>
    <cacheField name="DBH SDA Migas" numFmtId="0">
      <sharedItems containsString="0" containsBlank="1" containsNumber="1" containsInteger="1" minValue="0" maxValue="11998371"/>
    </cacheField>
    <cacheField name="DBH SDA Minerba" numFmtId="0">
      <sharedItems containsString="0" containsBlank="1" containsNumber="1" containsInteger="1" minValue="0" maxValue="28781161"/>
    </cacheField>
    <cacheField name="DBH SDA Kehutanan" numFmtId="0">
      <sharedItems containsString="0" containsBlank="1" containsNumber="1" containsInteger="1" minValue="0" maxValue="106600"/>
    </cacheField>
    <cacheField name="DBH SDA Perikanan" numFmtId="0">
      <sharedItems containsString="0" containsBlank="1" containsNumber="1" containsInteger="1" minValue="0" maxValue="1958311"/>
    </cacheField>
    <cacheField name="DBH SDA Panas Bumi" numFmtId="0">
      <sharedItems containsString="0" containsBlank="1" containsNumber="1" containsInteger="1" minValue="0" maxValue="323232"/>
    </cacheField>
    <cacheField name="IPM (%)" numFmtId="0">
      <sharedItems containsString="0" containsBlank="1" containsNumber="1" minValue="64.930000000000007" maxValue="85.71"/>
    </cacheField>
    <cacheField name="UHH (thn)" numFmtId="0">
      <sharedItems containsString="0" containsBlank="1" containsNumber="1" minValue="0" maxValue="71.64"/>
    </cacheField>
    <cacheField name="HLS (thn)" numFmtId="0">
      <sharedItems containsString="0" containsBlank="1" containsNumber="1" minValue="0" maxValue="17.8"/>
    </cacheField>
    <cacheField name="RLS (thn)" numFmtId="0">
      <sharedItems containsString="0" containsBlank="1" containsNumber="1" minValue="0" maxValue="12.83"/>
    </cacheField>
    <cacheField name="Pengeluaran per Kapita (Rp 000)" numFmtId="43">
      <sharedItems containsString="0" containsBlank="1" containsNumber="1" containsInteger="1" minValue="0" maxValue="16891"/>
    </cacheField>
    <cacheField name="TPT (%)" numFmtId="43">
      <sharedItems containsString="0" containsBlank="1" containsNumber="1" minValue="0" maxValue="11.99"/>
    </cacheField>
    <cacheField name="TPAK (%)" numFmtId="43">
      <sharedItems containsString="0" containsBlank="1" containsNumber="1" minValue="0" maxValue="86.36"/>
    </cacheField>
    <cacheField name="Jml. Pend. Miskin (juta jiwa)" numFmtId="43">
      <sharedItems containsString="0" containsBlank="1" containsNumber="1" minValue="5.27" maxValue="109.49"/>
    </cacheField>
    <cacheField name="% Pend. Miskin" numFmtId="43">
      <sharedItems containsString="0" containsBlank="1" containsNumber="1" minValue="6.9" maxValue="20.36"/>
    </cacheField>
    <cacheField name="APK PAUD" numFmtId="43">
      <sharedItems containsString="0" containsBlank="1" containsNumber="1" minValue="16.440000000000001" maxValue="107.39"/>
    </cacheField>
    <cacheField name="APK SD" numFmtId="43">
      <sharedItems containsString="0" containsBlank="1" containsNumber="1" minValue="92.59" maxValue="106.93"/>
    </cacheField>
    <cacheField name="APK SMP" numFmtId="43">
      <sharedItems containsString="0" containsBlank="1" containsNumber="1" minValue="97.5" maxValue="112.31"/>
    </cacheField>
    <cacheField name="APK SM" numFmtId="43">
      <sharedItems containsString="0" containsBlank="1" containsNumber="1" minValue="72.17" maxValue="114.6"/>
    </cacheField>
    <cacheField name="APM SD" numFmtId="43">
      <sharedItems containsString="0" containsBlank="1" containsNumber="1" minValue="83.03" maxValue="93.79"/>
    </cacheField>
    <cacheField name="APM SMP" numFmtId="43">
      <sharedItems containsString="0" containsBlank="1" containsNumber="1" minValue="65.53" maxValue="83.35"/>
    </cacheField>
    <cacheField name="APM SMA" numFmtId="43">
      <sharedItems containsString="0" containsBlank="1" containsNumber="1" minValue="44.95" maxValue="77.09"/>
    </cacheField>
    <cacheField name="DBH CHT" numFmtId="0">
      <sharedItems containsString="0" containsBlank="1" containsNumber="1" containsInteger="1" minValue="186027" maxValue="4573970"/>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8">
  <r>
    <x v="0"/>
    <x v="0"/>
    <x v="0"/>
    <x v="0"/>
    <n v="0"/>
    <n v="0"/>
    <n v="0"/>
    <n v="853768"/>
    <n v="556256963"/>
    <n v="30548997"/>
    <n v="250632328"/>
    <n v="6113173"/>
    <n v="6571887"/>
    <n v="1284590"/>
    <n v="7648810"/>
    <n v="15084"/>
    <n v="1418361"/>
    <n v="19035"/>
    <n v="71.38"/>
    <n v="0"/>
    <n v="0"/>
    <n v="0"/>
    <n v="0"/>
    <m/>
    <m/>
    <m/>
    <m/>
    <m/>
    <m/>
    <m/>
    <m/>
    <m/>
    <m/>
    <m/>
    <n v="278026"/>
  </r>
  <r>
    <x v="0"/>
    <x v="0"/>
    <x v="1"/>
    <x v="0"/>
    <n v="0"/>
    <n v="0"/>
    <n v="0"/>
    <n v="1639301"/>
    <n v="763979511"/>
    <n v="57936094"/>
    <n v="437555848"/>
    <n v="8678823"/>
    <n v="4429305"/>
    <n v="1284590"/>
    <n v="411907"/>
    <n v="18790"/>
    <n v="1418361"/>
    <n v="323232"/>
    <n v="73.56"/>
    <n v="0"/>
    <n v="0"/>
    <n v="0"/>
    <n v="0"/>
    <m/>
    <m/>
    <m/>
    <m/>
    <m/>
    <m/>
    <m/>
    <m/>
    <m/>
    <m/>
    <m/>
    <n v="536428"/>
  </r>
  <r>
    <x v="0"/>
    <x v="0"/>
    <x v="2"/>
    <x v="0"/>
    <n v="0"/>
    <n v="0"/>
    <n v="0"/>
    <n v="1000171"/>
    <n v="607341339"/>
    <n v="9154967"/>
    <n v="205268050"/>
    <n v="5435855"/>
    <n v="4434526"/>
    <n v="1284590"/>
    <n v="390903"/>
    <n v="16235"/>
    <n v="1418361"/>
    <n v="19035"/>
    <n v="67.12"/>
    <n v="0"/>
    <n v="0"/>
    <n v="0"/>
    <n v="0"/>
    <m/>
    <m/>
    <m/>
    <m/>
    <m/>
    <m/>
    <m/>
    <m/>
    <m/>
    <m/>
    <m/>
    <n v="278026"/>
  </r>
  <r>
    <x v="0"/>
    <x v="0"/>
    <x v="3"/>
    <x v="0"/>
    <n v="0"/>
    <n v="0"/>
    <n v="0"/>
    <n v="945319"/>
    <n v="411019642"/>
    <n v="0"/>
    <n v="108080283"/>
    <n v="3883000"/>
    <n v="7933158"/>
    <n v="1284590"/>
    <n v="324579"/>
    <n v="16935"/>
    <n v="1418361"/>
    <n v="19035"/>
    <n v="68.94"/>
    <n v="0"/>
    <n v="0"/>
    <n v="0"/>
    <n v="0"/>
    <m/>
    <m/>
    <m/>
    <m/>
    <m/>
    <m/>
    <m/>
    <m/>
    <m/>
    <m/>
    <m/>
    <n v="278026"/>
  </r>
  <r>
    <x v="0"/>
    <x v="1"/>
    <x v="4"/>
    <x v="0"/>
    <n v="0"/>
    <n v="0"/>
    <n v="0"/>
    <n v="1023320"/>
    <n v="577052678"/>
    <n v="39447645"/>
    <n v="223350548"/>
    <n v="5460837"/>
    <n v="4571358"/>
    <n v="1284590"/>
    <n v="656224"/>
    <n v="61687"/>
    <n v="1418361"/>
    <n v="19035"/>
    <n v="73.239999999999995"/>
    <n v="0"/>
    <n v="0"/>
    <n v="0"/>
    <n v="0"/>
    <m/>
    <m/>
    <m/>
    <m/>
    <m/>
    <m/>
    <m/>
    <m/>
    <m/>
    <m/>
    <m/>
    <n v="480079"/>
  </r>
  <r>
    <x v="0"/>
    <x v="0"/>
    <x v="5"/>
    <x v="0"/>
    <n v="0"/>
    <n v="0"/>
    <n v="0"/>
    <n v="967694"/>
    <n v="550538893"/>
    <n v="18672151"/>
    <n v="284561253"/>
    <n v="3572249"/>
    <n v="3980200"/>
    <n v="1284590"/>
    <n v="324579"/>
    <n v="9668"/>
    <n v="1418361"/>
    <n v="19035"/>
    <n v="69.37"/>
    <n v="0"/>
    <n v="0"/>
    <n v="0"/>
    <n v="0"/>
    <m/>
    <m/>
    <m/>
    <m/>
    <m/>
    <m/>
    <m/>
    <m/>
    <m/>
    <m/>
    <m/>
    <n v="278026"/>
  </r>
  <r>
    <x v="0"/>
    <x v="1"/>
    <x v="6"/>
    <x v="0"/>
    <n v="0"/>
    <n v="0"/>
    <n v="0"/>
    <n v="1619514"/>
    <n v="774098033"/>
    <n v="20169299"/>
    <n v="387787938"/>
    <n v="5212481"/>
    <n v="24140852"/>
    <n v="2156311"/>
    <n v="324579"/>
    <n v="24622"/>
    <n v="1418361"/>
    <n v="19035"/>
    <n v="67.63"/>
    <n v="0"/>
    <n v="0"/>
    <n v="0"/>
    <n v="0"/>
    <m/>
    <m/>
    <m/>
    <m/>
    <m/>
    <m/>
    <m/>
    <m/>
    <m/>
    <m/>
    <m/>
    <n v="333669"/>
  </r>
  <r>
    <x v="0"/>
    <x v="1"/>
    <x v="7"/>
    <x v="0"/>
    <n v="0"/>
    <n v="0"/>
    <n v="0"/>
    <n v="2019123"/>
    <n v="902833982"/>
    <n v="16481429"/>
    <n v="626338212"/>
    <n v="7746037"/>
    <n v="54824596"/>
    <n v="11998371"/>
    <n v="324579"/>
    <n v="13809"/>
    <n v="1418361"/>
    <n v="19035"/>
    <n v="69.33"/>
    <n v="0"/>
    <n v="0"/>
    <n v="0"/>
    <n v="0"/>
    <m/>
    <m/>
    <m/>
    <m/>
    <m/>
    <m/>
    <m/>
    <m/>
    <m/>
    <m/>
    <m/>
    <n v="364573"/>
  </r>
  <r>
    <x v="0"/>
    <x v="1"/>
    <x v="8"/>
    <x v="0"/>
    <n v="0"/>
    <n v="0"/>
    <n v="0"/>
    <n v="1637321"/>
    <n v="819566518"/>
    <n v="250000"/>
    <n v="455523085"/>
    <n v="7196751"/>
    <n v="5178363"/>
    <n v="1284590"/>
    <n v="324579"/>
    <n v="9668"/>
    <n v="1418361"/>
    <n v="19035"/>
    <n v="72.28"/>
    <n v="0"/>
    <n v="0"/>
    <n v="0"/>
    <n v="0"/>
    <m/>
    <m/>
    <m/>
    <m/>
    <m/>
    <m/>
    <m/>
    <m/>
    <m/>
    <m/>
    <m/>
    <n v="340375"/>
  </r>
  <r>
    <x v="0"/>
    <x v="0"/>
    <x v="9"/>
    <x v="0"/>
    <n v="0"/>
    <n v="0"/>
    <n v="0"/>
    <n v="1564355"/>
    <n v="842069723"/>
    <n v="0"/>
    <n v="524715756"/>
    <n v="7281251"/>
    <n v="4225225"/>
    <n v="1284590"/>
    <n v="549029"/>
    <n v="10782"/>
    <n v="1418361"/>
    <n v="19035"/>
    <n v="70.63"/>
    <n v="0"/>
    <n v="0"/>
    <n v="0"/>
    <n v="0"/>
    <m/>
    <m/>
    <m/>
    <m/>
    <m/>
    <m/>
    <m/>
    <m/>
    <m/>
    <m/>
    <m/>
    <n v="603733"/>
  </r>
  <r>
    <x v="0"/>
    <x v="0"/>
    <x v="10"/>
    <x v="0"/>
    <n v="0"/>
    <n v="0"/>
    <n v="0"/>
    <n v="534937"/>
    <n v="423660373"/>
    <n v="17315084"/>
    <n v="119684330"/>
    <n v="3183732"/>
    <n v="3854467"/>
    <n v="1284590"/>
    <n v="324579"/>
    <n v="20632"/>
    <n v="1418361"/>
    <n v="19035"/>
    <n v="66.03"/>
    <n v="0"/>
    <n v="0"/>
    <n v="0"/>
    <n v="0"/>
    <m/>
    <m/>
    <m/>
    <m/>
    <m/>
    <m/>
    <m/>
    <m/>
    <m/>
    <m/>
    <m/>
    <n v="278026"/>
  </r>
  <r>
    <x v="0"/>
    <x v="0"/>
    <x v="11"/>
    <x v="0"/>
    <n v="0"/>
    <n v="0"/>
    <n v="0"/>
    <n v="991662"/>
    <n v="551564266"/>
    <n v="30072422"/>
    <n v="75977398"/>
    <n v="28483809"/>
    <n v="3464472"/>
    <n v="1284590"/>
    <n v="331224"/>
    <n v="9668"/>
    <n v="1418361"/>
    <n v="19035"/>
    <n v="85.41"/>
    <n v="0"/>
    <n v="0"/>
    <n v="0"/>
    <n v="0"/>
    <m/>
    <m/>
    <m/>
    <m/>
    <m/>
    <m/>
    <m/>
    <m/>
    <m/>
    <m/>
    <m/>
    <n v="278026"/>
  </r>
  <r>
    <x v="0"/>
    <x v="0"/>
    <x v="12"/>
    <x v="0"/>
    <n v="0"/>
    <n v="0"/>
    <n v="0"/>
    <n v="494317"/>
    <n v="339726509"/>
    <n v="53472920"/>
    <n v="25156301"/>
    <n v="3921509"/>
    <n v="3477119"/>
    <n v="1284590"/>
    <n v="324579"/>
    <n v="9668"/>
    <n v="1418361"/>
    <n v="114551"/>
    <n v="75.78"/>
    <n v="0"/>
    <n v="0"/>
    <n v="0"/>
    <n v="0"/>
    <m/>
    <m/>
    <m/>
    <m/>
    <m/>
    <m/>
    <m/>
    <m/>
    <m/>
    <m/>
    <m/>
    <n v="278026"/>
  </r>
  <r>
    <x v="0"/>
    <x v="1"/>
    <x v="13"/>
    <x v="0"/>
    <n v="0"/>
    <n v="0"/>
    <n v="0"/>
    <n v="804943"/>
    <n v="416834350"/>
    <n v="0"/>
    <n v="59424404"/>
    <n v="7682292"/>
    <n v="4142748"/>
    <n v="1284590"/>
    <n v="324579"/>
    <n v="9880"/>
    <n v="1418361"/>
    <n v="19035"/>
    <n v="77.17"/>
    <n v="0"/>
    <n v="0"/>
    <n v="0"/>
    <n v="0"/>
    <m/>
    <m/>
    <m/>
    <m/>
    <m/>
    <m/>
    <m/>
    <m/>
    <m/>
    <m/>
    <m/>
    <n v="278026"/>
  </r>
  <r>
    <x v="0"/>
    <x v="1"/>
    <x v="14"/>
    <x v="0"/>
    <n v="0"/>
    <n v="0"/>
    <n v="0"/>
    <n v="810275"/>
    <n v="428195816"/>
    <n v="18391468"/>
    <n v="60285819"/>
    <n v="13349267"/>
    <n v="15902548"/>
    <n v="1284590"/>
    <n v="324579"/>
    <n v="9668"/>
    <n v="1418361"/>
    <n v="19035"/>
    <n v="77.31"/>
    <n v="0"/>
    <n v="0"/>
    <n v="0"/>
    <n v="0"/>
    <m/>
    <m/>
    <m/>
    <m/>
    <m/>
    <m/>
    <m/>
    <m/>
    <m/>
    <m/>
    <m/>
    <n v="278026"/>
  </r>
  <r>
    <x v="0"/>
    <x v="0"/>
    <x v="15"/>
    <x v="0"/>
    <n v="0"/>
    <n v="0"/>
    <n v="0"/>
    <n v="556069"/>
    <n v="425668061"/>
    <n v="9952610"/>
    <n v="114193644"/>
    <n v="3233050"/>
    <n v="4220603"/>
    <n v="1284590"/>
    <n v="333735"/>
    <n v="12758"/>
    <n v="1418361"/>
    <n v="19035"/>
    <n v="67.22"/>
    <n v="0"/>
    <n v="0"/>
    <n v="0"/>
    <n v="0"/>
    <m/>
    <m/>
    <m/>
    <m/>
    <m/>
    <m/>
    <m/>
    <m/>
    <m/>
    <m/>
    <m/>
    <n v="4573970"/>
  </r>
  <r>
    <x v="0"/>
    <x v="0"/>
    <x v="16"/>
    <x v="0"/>
    <n v="0"/>
    <n v="0"/>
    <n v="0"/>
    <n v="708947"/>
    <n v="418989448"/>
    <n v="10640635"/>
    <n v="119823288"/>
    <n v="3518033"/>
    <n v="4064639"/>
    <n v="1284590"/>
    <n v="364063"/>
    <n v="9668"/>
    <n v="1418361"/>
    <n v="19035"/>
    <n v="66.75"/>
    <n v="0"/>
    <n v="0"/>
    <n v="0"/>
    <n v="0"/>
    <m/>
    <m/>
    <m/>
    <m/>
    <m/>
    <m/>
    <m/>
    <m/>
    <m/>
    <m/>
    <m/>
    <n v="278026"/>
  </r>
  <r>
    <x v="0"/>
    <x v="0"/>
    <x v="17"/>
    <x v="0"/>
    <n v="0"/>
    <n v="0"/>
    <n v="0"/>
    <n v="518469"/>
    <n v="399247229"/>
    <n v="34029199"/>
    <n v="135065795"/>
    <n v="3321783"/>
    <n v="4357521"/>
    <n v="1284590"/>
    <n v="324579"/>
    <n v="18267"/>
    <n v="1418361"/>
    <n v="19035"/>
    <n v="69.75"/>
    <n v="0"/>
    <n v="0"/>
    <n v="0"/>
    <n v="0"/>
    <m/>
    <m/>
    <m/>
    <m/>
    <m/>
    <m/>
    <m/>
    <m/>
    <m/>
    <m/>
    <m/>
    <n v="278026"/>
  </r>
  <r>
    <x v="0"/>
    <x v="0"/>
    <x v="18"/>
    <x v="0"/>
    <n v="0"/>
    <n v="0"/>
    <n v="0"/>
    <n v="769554"/>
    <n v="487688377"/>
    <n v="10640635"/>
    <n v="175871395"/>
    <n v="4098458"/>
    <n v="7064141"/>
    <n v="1284590"/>
    <n v="1518748"/>
    <n v="19512"/>
    <n v="1418361"/>
    <n v="19035"/>
    <n v="69.180000000000007"/>
    <n v="0"/>
    <n v="0"/>
    <n v="0"/>
    <n v="0"/>
    <m/>
    <m/>
    <m/>
    <m/>
    <m/>
    <m/>
    <m/>
    <m/>
    <m/>
    <m/>
    <m/>
    <n v="278026"/>
  </r>
  <r>
    <x v="0"/>
    <x v="1"/>
    <x v="19"/>
    <x v="0"/>
    <n v="0"/>
    <n v="0"/>
    <n v="0"/>
    <n v="1173909"/>
    <n v="497724291"/>
    <n v="38072184"/>
    <n v="171672967"/>
    <n v="5728318"/>
    <n v="61182461"/>
    <n v="3623760"/>
    <n v="324579"/>
    <n v="14415"/>
    <n v="1418361"/>
    <n v="19035"/>
    <n v="69.239999999999995"/>
    <n v="0"/>
    <n v="0"/>
    <n v="0"/>
    <n v="0"/>
    <m/>
    <m/>
    <m/>
    <m/>
    <m/>
    <m/>
    <m/>
    <m/>
    <m/>
    <m/>
    <m/>
    <n v="278026"/>
  </r>
  <r>
    <x v="0"/>
    <x v="1"/>
    <x v="20"/>
    <x v="0"/>
    <n v="0"/>
    <n v="0"/>
    <n v="0"/>
    <n v="741721"/>
    <n v="427246462"/>
    <n v="0"/>
    <n v="182834539"/>
    <n v="3656615"/>
    <n v="3661319"/>
    <n v="1284590"/>
    <n v="324579"/>
    <n v="35901"/>
    <n v="1418361"/>
    <n v="19035"/>
    <n v="72.98"/>
    <n v="0"/>
    <n v="0"/>
    <n v="0"/>
    <n v="0"/>
    <m/>
    <m/>
    <m/>
    <m/>
    <m/>
    <m/>
    <m/>
    <m/>
    <m/>
    <m/>
    <m/>
    <n v="1123406"/>
  </r>
  <r>
    <x v="0"/>
    <x v="0"/>
    <x v="21"/>
    <x v="0"/>
    <n v="0"/>
    <n v="0"/>
    <n v="0"/>
    <n v="734791"/>
    <n v="413543469"/>
    <n v="30388228"/>
    <n v="165862465"/>
    <n v="3753518"/>
    <n v="3624536"/>
    <n v="1284590"/>
    <n v="324579"/>
    <n v="9668"/>
    <n v="1418361"/>
    <n v="19035"/>
    <n v="73.2"/>
    <n v="0"/>
    <n v="0"/>
    <n v="0"/>
    <n v="0"/>
    <m/>
    <m/>
    <m/>
    <m/>
    <m/>
    <m/>
    <m/>
    <m/>
    <m/>
    <m/>
    <m/>
    <n v="725572"/>
  </r>
  <r>
    <x v="0"/>
    <x v="0"/>
    <x v="22"/>
    <x v="0"/>
    <n v="0"/>
    <n v="0"/>
    <n v="0"/>
    <n v="590299"/>
    <n v="319242599"/>
    <n v="9678789"/>
    <n v="70422534"/>
    <n v="3422195"/>
    <n v="4401480"/>
    <n v="1284590"/>
    <n v="324579"/>
    <n v="9668"/>
    <n v="1418361"/>
    <n v="19035"/>
    <n v="64.930000000000007"/>
    <n v="0"/>
    <n v="0"/>
    <n v="0"/>
    <n v="0"/>
    <m/>
    <m/>
    <m/>
    <m/>
    <m/>
    <m/>
    <m/>
    <m/>
    <m/>
    <m/>
    <m/>
    <n v="278026"/>
  </r>
  <r>
    <x v="0"/>
    <x v="0"/>
    <x v="0"/>
    <x v="1"/>
    <n v="35572673"/>
    <m/>
    <n v="0"/>
    <n v="46399902"/>
    <m/>
    <m/>
    <m/>
    <m/>
    <m/>
    <m/>
    <m/>
    <m/>
    <m/>
    <m/>
    <m/>
    <n v="0"/>
    <n v="14.6"/>
    <n v="9.3699999999999992"/>
    <n v="0"/>
    <n v="0"/>
    <n v="0"/>
    <m/>
    <m/>
    <n v="28.5"/>
    <n v="101.29"/>
    <n v="105.55"/>
    <n v="95.3"/>
    <n v="89.66"/>
    <n v="73.67"/>
    <n v="58.69"/>
    <m/>
  </r>
  <r>
    <x v="0"/>
    <x v="0"/>
    <x v="1"/>
    <x v="1"/>
    <n v="17842103"/>
    <m/>
    <n v="3242040"/>
    <n v="87775384"/>
    <m/>
    <m/>
    <m/>
    <m/>
    <m/>
    <m/>
    <m/>
    <m/>
    <m/>
    <m/>
    <m/>
    <n v="0"/>
    <n v="14.72"/>
    <n v="10.32"/>
    <n v="0"/>
    <n v="0"/>
    <n v="0"/>
    <m/>
    <m/>
    <n v="39.340000000000003"/>
    <n v="99.7"/>
    <n v="106.24"/>
    <n v="95.88"/>
    <n v="89.4"/>
    <n v="78.760000000000005"/>
    <n v="68.02"/>
    <m/>
  </r>
  <r>
    <x v="0"/>
    <x v="0"/>
    <x v="2"/>
    <x v="1"/>
    <n v="25158819"/>
    <m/>
    <n v="0"/>
    <n v="80569814"/>
    <m/>
    <m/>
    <m/>
    <m/>
    <m/>
    <m/>
    <m/>
    <m/>
    <m/>
    <m/>
    <m/>
    <n v="0"/>
    <n v="14.42"/>
    <n v="8.8699999999999992"/>
    <n v="0"/>
    <n v="0"/>
    <n v="0"/>
    <m/>
    <m/>
    <n v="42.56"/>
    <n v="101.36"/>
    <n v="97.95"/>
    <n v="100.08"/>
    <n v="88.92"/>
    <n v="71.12"/>
    <n v="70.86"/>
    <m/>
  </r>
  <r>
    <x v="0"/>
    <x v="0"/>
    <x v="3"/>
    <x v="1"/>
    <n v="29848980"/>
    <m/>
    <n v="3356454"/>
    <n v="34905860"/>
    <m/>
    <m/>
    <m/>
    <m/>
    <m/>
    <m/>
    <m/>
    <m/>
    <m/>
    <m/>
    <m/>
    <n v="0"/>
    <n v="14.31"/>
    <n v="8.5299999999999994"/>
    <n v="0"/>
    <n v="0"/>
    <n v="0"/>
    <m/>
    <m/>
    <n v="19.64"/>
    <n v="103.99"/>
    <n v="107.28"/>
    <n v="107.79"/>
    <n v="88.11"/>
    <n v="72.150000000000006"/>
    <n v="70.09"/>
    <m/>
  </r>
  <r>
    <x v="0"/>
    <x v="1"/>
    <x v="4"/>
    <x v="1"/>
    <n v="19987304"/>
    <m/>
    <n v="759364"/>
    <n v="60283735"/>
    <m/>
    <m/>
    <m/>
    <m/>
    <m/>
    <m/>
    <m/>
    <m/>
    <m/>
    <m/>
    <m/>
    <n v="0"/>
    <n v="14.27"/>
    <n v="9.85"/>
    <n v="0"/>
    <n v="0"/>
    <n v="0"/>
    <m/>
    <m/>
    <n v="42.44"/>
    <n v="105.84"/>
    <n v="108.31"/>
    <n v="92.57"/>
    <n v="93.71"/>
    <n v="77.95"/>
    <n v="63.47"/>
    <m/>
  </r>
  <r>
    <x v="0"/>
    <x v="0"/>
    <x v="5"/>
    <x v="1"/>
    <n v="31452929"/>
    <m/>
    <n v="0"/>
    <n v="56709986"/>
    <m/>
    <m/>
    <m/>
    <m/>
    <m/>
    <m/>
    <m/>
    <m/>
    <m/>
    <m/>
    <m/>
    <n v="0"/>
    <n v="14"/>
    <n v="9.66"/>
    <n v="0"/>
    <n v="0"/>
    <n v="0"/>
    <m/>
    <m/>
    <n v="40.9"/>
    <n v="102.26"/>
    <n v="100.9"/>
    <n v="106.06"/>
    <n v="88.27"/>
    <n v="65.760000000000005"/>
    <n v="69.97"/>
    <m/>
  </r>
  <r>
    <x v="0"/>
    <x v="1"/>
    <x v="6"/>
    <x v="1"/>
    <n v="10878364"/>
    <m/>
    <n v="0"/>
    <n v="94388281"/>
    <m/>
    <m/>
    <m/>
    <m/>
    <m/>
    <m/>
    <m/>
    <m/>
    <m/>
    <m/>
    <m/>
    <n v="0"/>
    <n v="13.03"/>
    <n v="8.15"/>
    <n v="0"/>
    <n v="0"/>
    <n v="0"/>
    <m/>
    <m/>
    <n v="32.5"/>
    <n v="100.54"/>
    <n v="103.38"/>
    <n v="75.260000000000005"/>
    <n v="87.3"/>
    <n v="71.010000000000005"/>
    <n v="48.68"/>
    <m/>
  </r>
  <r>
    <x v="0"/>
    <x v="1"/>
    <x v="7"/>
    <x v="1"/>
    <n v="84627142"/>
    <m/>
    <n v="0"/>
    <n v="173560374"/>
    <m/>
    <m/>
    <m/>
    <m/>
    <m/>
    <m/>
    <m/>
    <m/>
    <m/>
    <m/>
    <m/>
    <n v="0"/>
    <n v="14.7"/>
    <n v="8.6300000000000008"/>
    <n v="0"/>
    <n v="0"/>
    <n v="0"/>
    <m/>
    <m/>
    <n v="38.79"/>
    <n v="101.64"/>
    <n v="99.4"/>
    <n v="77.05"/>
    <n v="89.26"/>
    <n v="70.040000000000006"/>
    <n v="49.34"/>
    <m/>
  </r>
  <r>
    <x v="0"/>
    <x v="1"/>
    <x v="8"/>
    <x v="1"/>
    <n v="23910197"/>
    <m/>
    <n v="0"/>
    <n v="110897749"/>
    <m/>
    <m/>
    <m/>
    <m/>
    <m/>
    <m/>
    <m/>
    <m/>
    <m/>
    <m/>
    <m/>
    <n v="0"/>
    <n v="14.83"/>
    <n v="9.2799999999999994"/>
    <n v="0"/>
    <n v="0"/>
    <n v="0"/>
    <m/>
    <m/>
    <n v="62.64"/>
    <n v="98.51"/>
    <n v="108.04"/>
    <n v="96.71"/>
    <n v="87.06"/>
    <n v="75.23"/>
    <n v="69.31"/>
    <m/>
  </r>
  <r>
    <x v="0"/>
    <x v="0"/>
    <x v="9"/>
    <x v="1"/>
    <n v="21863144"/>
    <m/>
    <n v="0"/>
    <n v="96712123"/>
    <m/>
    <m/>
    <m/>
    <m/>
    <m/>
    <m/>
    <m/>
    <m/>
    <m/>
    <m/>
    <m/>
    <n v="0"/>
    <n v="14.46"/>
    <n v="8.99"/>
    <n v="0"/>
    <n v="0"/>
    <n v="0"/>
    <m/>
    <m/>
    <n v="25.2"/>
    <n v="98.65"/>
    <n v="109.43"/>
    <n v="87.95"/>
    <n v="85.9"/>
    <n v="79.540000000000006"/>
    <n v="60.98"/>
    <m/>
  </r>
  <r>
    <x v="0"/>
    <x v="0"/>
    <x v="10"/>
    <x v="1"/>
    <n v="7979705"/>
    <m/>
    <n v="0"/>
    <n v="20649023"/>
    <m/>
    <m/>
    <m/>
    <m/>
    <m/>
    <m/>
    <m/>
    <m/>
    <m/>
    <m/>
    <m/>
    <n v="0"/>
    <n v="13.76"/>
    <n v="9.34"/>
    <n v="0"/>
    <n v="0"/>
    <n v="0"/>
    <m/>
    <m/>
    <n v="26.3"/>
    <n v="106.93"/>
    <n v="103.95"/>
    <n v="94.49"/>
    <n v="92.35"/>
    <n v="72.569999999999993"/>
    <n v="58.53"/>
    <m/>
  </r>
  <r>
    <x v="0"/>
    <x v="0"/>
    <x v="11"/>
    <x v="1"/>
    <n v="14193706"/>
    <m/>
    <n v="0"/>
    <n v="59354510"/>
    <m/>
    <m/>
    <m/>
    <m/>
    <m/>
    <m/>
    <m/>
    <m/>
    <m/>
    <m/>
    <m/>
    <n v="0"/>
    <n v="17.79"/>
    <n v="12.65"/>
    <n v="0"/>
    <n v="0"/>
    <n v="0"/>
    <m/>
    <m/>
    <n v="47.7"/>
    <n v="103.81"/>
    <n v="104.43"/>
    <n v="104.06"/>
    <n v="93.79"/>
    <n v="79.94"/>
    <n v="74.430000000000007"/>
    <m/>
  </r>
  <r>
    <x v="0"/>
    <x v="0"/>
    <x v="12"/>
    <x v="1"/>
    <n v="11068843"/>
    <m/>
    <n v="1294960"/>
    <n v="14759738"/>
    <m/>
    <m/>
    <m/>
    <m/>
    <m/>
    <m/>
    <m/>
    <m/>
    <m/>
    <m/>
    <m/>
    <n v="0"/>
    <n v="13.95"/>
    <n v="11.14"/>
    <n v="0"/>
    <n v="0"/>
    <n v="0"/>
    <m/>
    <m/>
    <n v="58.44"/>
    <n v="93.78"/>
    <n v="97.5"/>
    <n v="98.46"/>
    <n v="83.03"/>
    <n v="66.8"/>
    <n v="64.19"/>
    <m/>
  </r>
  <r>
    <x v="0"/>
    <x v="1"/>
    <x v="13"/>
    <x v="1"/>
    <n v="20699552"/>
    <m/>
    <n v="0"/>
    <n v="38170595"/>
    <m/>
    <m/>
    <m/>
    <m/>
    <m/>
    <m/>
    <m/>
    <m/>
    <m/>
    <m/>
    <m/>
    <n v="0"/>
    <n v="15.35"/>
    <n v="11.11"/>
    <n v="0"/>
    <n v="0"/>
    <n v="0"/>
    <m/>
    <m/>
    <n v="98.53"/>
    <n v="100.33"/>
    <n v="105.18"/>
    <n v="89.91"/>
    <n v="89.08"/>
    <n v="73.73"/>
    <n v="60.98"/>
    <m/>
  </r>
  <r>
    <x v="0"/>
    <x v="1"/>
    <x v="14"/>
    <x v="1"/>
    <n v="12230991"/>
    <m/>
    <n v="0"/>
    <n v="37491841"/>
    <m/>
    <m/>
    <m/>
    <m/>
    <m/>
    <m/>
    <m/>
    <m/>
    <m/>
    <m/>
    <m/>
    <n v="0"/>
    <n v="15.2"/>
    <n v="10.91"/>
    <n v="0"/>
    <n v="0"/>
    <n v="0"/>
    <m/>
    <m/>
    <n v="58.89"/>
    <n v="101.74"/>
    <n v="104.24"/>
    <n v="95.79"/>
    <n v="90.49"/>
    <n v="78.099999999999994"/>
    <n v="71.2"/>
    <m/>
  </r>
  <r>
    <x v="0"/>
    <x v="0"/>
    <x v="15"/>
    <x v="1"/>
    <n v="18665959"/>
    <m/>
    <n v="0"/>
    <n v="20928430"/>
    <m/>
    <m/>
    <m/>
    <m/>
    <m/>
    <m/>
    <m/>
    <m/>
    <m/>
    <m/>
    <m/>
    <n v="0"/>
    <n v="13.77"/>
    <n v="8.1999999999999993"/>
    <n v="0"/>
    <n v="0"/>
    <n v="0"/>
    <m/>
    <m/>
    <n v="17.41"/>
    <n v="101.7"/>
    <n v="101.95"/>
    <n v="109.59"/>
    <n v="89.46"/>
    <n v="72.83"/>
    <n v="72.22"/>
    <m/>
  </r>
  <r>
    <x v="0"/>
    <x v="0"/>
    <x v="16"/>
    <x v="1"/>
    <n v="9513969"/>
    <m/>
    <n v="0"/>
    <n v="40292557"/>
    <m/>
    <m/>
    <m/>
    <m/>
    <m/>
    <m/>
    <m/>
    <m/>
    <m/>
    <m/>
    <m/>
    <n v="0"/>
    <n v="13.58"/>
    <n v="8.66"/>
    <n v="0"/>
    <n v="0"/>
    <n v="0"/>
    <m/>
    <m/>
    <n v="33.15"/>
    <n v="97.95"/>
    <n v="103.67"/>
    <n v="92.73"/>
    <n v="87.03"/>
    <n v="71.34"/>
    <n v="65.52"/>
    <m/>
  </r>
  <r>
    <x v="0"/>
    <x v="0"/>
    <x v="17"/>
    <x v="1"/>
    <n v="21639715"/>
    <m/>
    <n v="0"/>
    <n v="27496219"/>
    <m/>
    <m/>
    <m/>
    <m/>
    <m/>
    <m/>
    <m/>
    <m/>
    <m/>
    <m/>
    <m/>
    <n v="0"/>
    <n v="13.98"/>
    <n v="8.6999999999999993"/>
    <n v="0"/>
    <n v="0"/>
    <n v="0"/>
    <m/>
    <m/>
    <n v="30.9"/>
    <n v="101.41"/>
    <n v="112.31"/>
    <n v="106.1"/>
    <n v="89.46"/>
    <n v="81.95"/>
    <n v="61.74"/>
    <m/>
  </r>
  <r>
    <x v="0"/>
    <x v="0"/>
    <x v="18"/>
    <x v="1"/>
    <n v="7258282"/>
    <m/>
    <n v="0"/>
    <n v="44774527"/>
    <m/>
    <m/>
    <m/>
    <m/>
    <m/>
    <m/>
    <m/>
    <m/>
    <m/>
    <m/>
    <m/>
    <n v="0"/>
    <n v="14.13"/>
    <n v="8.68"/>
    <n v="0"/>
    <n v="0"/>
    <n v="0"/>
    <m/>
    <m/>
    <n v="39.54"/>
    <n v="101.53"/>
    <n v="100.39"/>
    <n v="96.26"/>
    <n v="89.74"/>
    <n v="70.040000000000006"/>
    <n v="59.19"/>
    <m/>
  </r>
  <r>
    <x v="0"/>
    <x v="1"/>
    <x v="19"/>
    <x v="1"/>
    <n v="7929322"/>
    <m/>
    <n v="0"/>
    <n v="63317461"/>
    <m/>
    <m/>
    <m/>
    <m/>
    <m/>
    <m/>
    <m/>
    <m/>
    <m/>
    <m/>
    <m/>
    <n v="0"/>
    <n v="13.59"/>
    <n v="8.9"/>
    <n v="0"/>
    <n v="0"/>
    <n v="0"/>
    <m/>
    <m/>
    <n v="26.62"/>
    <n v="95.9"/>
    <n v="99.09"/>
    <n v="93.7"/>
    <n v="83.92"/>
    <n v="69.92"/>
    <n v="65.52"/>
    <m/>
  </r>
  <r>
    <x v="0"/>
    <x v="1"/>
    <x v="20"/>
    <x v="1"/>
    <n v="9422685"/>
    <m/>
    <n v="0"/>
    <n v="34716168"/>
    <m/>
    <m/>
    <m/>
    <m/>
    <m/>
    <m/>
    <m/>
    <m/>
    <m/>
    <m/>
    <m/>
    <n v="0"/>
    <n v="13.46"/>
    <n v="9.7899999999999991"/>
    <n v="0"/>
    <n v="0"/>
    <n v="0"/>
    <m/>
    <m/>
    <n v="43.44"/>
    <n v="103.37"/>
    <n v="103.1"/>
    <n v="97.38"/>
    <n v="93.44"/>
    <n v="78.98"/>
    <n v="71.44"/>
    <m/>
  </r>
  <r>
    <x v="0"/>
    <x v="0"/>
    <x v="21"/>
    <x v="1"/>
    <n v="29090885"/>
    <m/>
    <n v="0"/>
    <n v="42233851"/>
    <m/>
    <m/>
    <m/>
    <m/>
    <m/>
    <m/>
    <m/>
    <m/>
    <m/>
    <m/>
    <m/>
    <n v="0"/>
    <n v="14.82"/>
    <n v="9.33"/>
    <n v="0"/>
    <n v="0"/>
    <n v="0"/>
    <m/>
    <m/>
    <n v="43.28"/>
    <n v="96.86"/>
    <n v="107.24"/>
    <n v="105.29"/>
    <n v="84.31"/>
    <n v="82.01"/>
    <n v="77.09"/>
    <m/>
  </r>
  <r>
    <x v="0"/>
    <x v="0"/>
    <x v="22"/>
    <x v="1"/>
    <n v="11786744"/>
    <m/>
    <n v="0"/>
    <n v="23616056"/>
    <m/>
    <m/>
    <m/>
    <m/>
    <m/>
    <m/>
    <m/>
    <m/>
    <m/>
    <m/>
    <m/>
    <n v="0"/>
    <n v="14.61"/>
    <n v="7.84"/>
    <n v="0"/>
    <n v="0"/>
    <n v="0"/>
    <m/>
    <m/>
    <n v="67.86"/>
    <n v="100.17"/>
    <n v="108.34"/>
    <n v="94.96"/>
    <n v="87.41"/>
    <n v="75.63"/>
    <n v="67.56"/>
    <m/>
  </r>
  <r>
    <x v="0"/>
    <x v="0"/>
    <x v="0"/>
    <x v="2"/>
    <n v="33832573"/>
    <n v="1649210"/>
    <n v="0"/>
    <n v="16676343"/>
    <m/>
    <m/>
    <m/>
    <m/>
    <m/>
    <m/>
    <m/>
    <m/>
    <m/>
    <m/>
    <m/>
    <n v="67.98"/>
    <n v="0"/>
    <n v="0"/>
    <n v="0"/>
    <n v="0"/>
    <n v="0"/>
    <m/>
    <m/>
    <m/>
    <m/>
    <m/>
    <m/>
    <m/>
    <m/>
    <m/>
    <m/>
  </r>
  <r>
    <x v="0"/>
    <x v="0"/>
    <x v="1"/>
    <x v="2"/>
    <n v="29532814"/>
    <n v="578544"/>
    <n v="6947035"/>
    <n v="38305246"/>
    <m/>
    <m/>
    <m/>
    <m/>
    <m/>
    <m/>
    <m/>
    <m/>
    <m/>
    <m/>
    <m/>
    <n v="69.78"/>
    <n v="0"/>
    <n v="0"/>
    <n v="0"/>
    <n v="0"/>
    <n v="0"/>
    <m/>
    <m/>
    <m/>
    <m/>
    <m/>
    <m/>
    <m/>
    <m/>
    <m/>
    <m/>
  </r>
  <r>
    <x v="0"/>
    <x v="0"/>
    <x v="2"/>
    <x v="2"/>
    <n v="46584283"/>
    <n v="3641837"/>
    <n v="0"/>
    <n v="27319341"/>
    <m/>
    <m/>
    <m/>
    <m/>
    <m/>
    <m/>
    <m/>
    <m/>
    <m/>
    <m/>
    <m/>
    <n v="64.349999999999994"/>
    <n v="0"/>
    <n v="0"/>
    <n v="0"/>
    <n v="0"/>
    <n v="0"/>
    <m/>
    <m/>
    <m/>
    <m/>
    <m/>
    <m/>
    <m/>
    <m/>
    <m/>
    <m/>
  </r>
  <r>
    <x v="0"/>
    <x v="0"/>
    <x v="3"/>
    <x v="2"/>
    <n v="25760794"/>
    <n v="2817572"/>
    <n v="8130959"/>
    <n v="14665535"/>
    <m/>
    <m/>
    <m/>
    <m/>
    <m/>
    <m/>
    <m/>
    <m/>
    <m/>
    <m/>
    <m/>
    <n v="67.39"/>
    <n v="0"/>
    <n v="0"/>
    <n v="0"/>
    <n v="0"/>
    <n v="0"/>
    <m/>
    <m/>
    <m/>
    <m/>
    <m/>
    <m/>
    <m/>
    <m/>
    <m/>
    <m/>
  </r>
  <r>
    <x v="0"/>
    <x v="1"/>
    <x v="4"/>
    <x v="2"/>
    <n v="25570031"/>
    <n v="1850366"/>
    <n v="0"/>
    <n v="17710275"/>
    <m/>
    <m/>
    <m/>
    <m/>
    <m/>
    <m/>
    <m/>
    <m/>
    <m/>
    <m/>
    <m/>
    <n v="68.849999999999994"/>
    <n v="0"/>
    <n v="0"/>
    <n v="0"/>
    <n v="0"/>
    <n v="0"/>
    <m/>
    <m/>
    <m/>
    <m/>
    <m/>
    <m/>
    <m/>
    <m/>
    <m/>
    <m/>
  </r>
  <r>
    <x v="0"/>
    <x v="0"/>
    <x v="5"/>
    <x v="2"/>
    <n v="27333625"/>
    <n v="1925099"/>
    <n v="0"/>
    <n v="22442032"/>
    <m/>
    <m/>
    <m/>
    <m/>
    <m/>
    <m/>
    <m/>
    <m/>
    <m/>
    <m/>
    <m/>
    <n v="68.14"/>
    <n v="0"/>
    <n v="0"/>
    <n v="0"/>
    <n v="0"/>
    <n v="0"/>
    <m/>
    <m/>
    <m/>
    <m/>
    <m/>
    <m/>
    <m/>
    <m/>
    <m/>
    <m/>
  </r>
  <r>
    <x v="0"/>
    <x v="1"/>
    <x v="6"/>
    <x v="2"/>
    <n v="21670683"/>
    <n v="649445"/>
    <n v="0"/>
    <n v="35809968"/>
    <m/>
    <m/>
    <m/>
    <m/>
    <m/>
    <m/>
    <m/>
    <m/>
    <m/>
    <m/>
    <m/>
    <n v="68.72"/>
    <n v="0"/>
    <n v="0"/>
    <n v="0"/>
    <n v="0"/>
    <n v="0"/>
    <m/>
    <m/>
    <m/>
    <m/>
    <m/>
    <m/>
    <m/>
    <m/>
    <m/>
    <m/>
  </r>
  <r>
    <x v="0"/>
    <x v="1"/>
    <x v="7"/>
    <x v="2"/>
    <n v="26237544"/>
    <n v="2424478"/>
    <n v="0"/>
    <n v="47268612"/>
    <m/>
    <m/>
    <m/>
    <m/>
    <m/>
    <m/>
    <m/>
    <m/>
    <m/>
    <m/>
    <m/>
    <n v="68.8"/>
    <n v="0"/>
    <n v="0"/>
    <n v="0"/>
    <n v="0"/>
    <n v="0"/>
    <m/>
    <m/>
    <m/>
    <m/>
    <m/>
    <m/>
    <m/>
    <m/>
    <m/>
    <m/>
  </r>
  <r>
    <x v="0"/>
    <x v="1"/>
    <x v="8"/>
    <x v="2"/>
    <n v="10222547"/>
    <n v="3998932"/>
    <n v="123000"/>
    <n v="26467892"/>
    <m/>
    <m/>
    <m/>
    <m/>
    <m/>
    <m/>
    <m/>
    <m/>
    <m/>
    <m/>
    <m/>
    <n v="71.22"/>
    <n v="0"/>
    <n v="0"/>
    <n v="0"/>
    <n v="0"/>
    <n v="0"/>
    <m/>
    <m/>
    <m/>
    <m/>
    <m/>
    <m/>
    <m/>
    <m/>
    <m/>
    <m/>
  </r>
  <r>
    <x v="0"/>
    <x v="0"/>
    <x v="9"/>
    <x v="2"/>
    <n v="53486502"/>
    <n v="4121575"/>
    <n v="0"/>
    <n v="37926168"/>
    <m/>
    <m/>
    <m/>
    <m/>
    <m/>
    <m/>
    <m/>
    <m/>
    <m/>
    <m/>
    <m/>
    <n v="66.94"/>
    <n v="0"/>
    <n v="0"/>
    <n v="0"/>
    <n v="0"/>
    <n v="0"/>
    <m/>
    <m/>
    <m/>
    <m/>
    <m/>
    <m/>
    <m/>
    <m/>
    <m/>
    <m/>
  </r>
  <r>
    <x v="0"/>
    <x v="0"/>
    <x v="10"/>
    <x v="2"/>
    <n v="9036405"/>
    <n v="800345"/>
    <n v="0"/>
    <n v="16234359"/>
    <m/>
    <m/>
    <m/>
    <m/>
    <m/>
    <m/>
    <m/>
    <m/>
    <m/>
    <m/>
    <m/>
    <n v="65.260000000000005"/>
    <n v="0"/>
    <n v="0"/>
    <n v="0"/>
    <n v="0"/>
    <n v="0"/>
    <m/>
    <m/>
    <m/>
    <m/>
    <m/>
    <m/>
    <m/>
    <m/>
    <m/>
    <m/>
  </r>
  <r>
    <x v="0"/>
    <x v="0"/>
    <x v="11"/>
    <x v="2"/>
    <n v="16459143"/>
    <n v="1676936"/>
    <n v="0"/>
    <n v="10467548"/>
    <m/>
    <m/>
    <m/>
    <m/>
    <m/>
    <m/>
    <m/>
    <m/>
    <m/>
    <m/>
    <m/>
    <n v="71.45"/>
    <n v="0"/>
    <n v="0"/>
    <n v="0"/>
    <n v="0"/>
    <n v="0"/>
    <m/>
    <m/>
    <m/>
    <m/>
    <m/>
    <m/>
    <m/>
    <m/>
    <m/>
    <m/>
  </r>
  <r>
    <x v="0"/>
    <x v="0"/>
    <x v="12"/>
    <x v="2"/>
    <n v="15980747"/>
    <m/>
    <n v="0"/>
    <n v="5465128"/>
    <m/>
    <m/>
    <m/>
    <m/>
    <m/>
    <m/>
    <m/>
    <m/>
    <m/>
    <m/>
    <m/>
    <n v="70.510000000000005"/>
    <n v="0"/>
    <n v="0"/>
    <n v="0"/>
    <n v="0"/>
    <n v="0"/>
    <m/>
    <m/>
    <m/>
    <m/>
    <m/>
    <m/>
    <m/>
    <m/>
    <m/>
    <m/>
  </r>
  <r>
    <x v="0"/>
    <x v="1"/>
    <x v="13"/>
    <x v="2"/>
    <n v="20912646"/>
    <n v="296620"/>
    <n v="0"/>
    <n v="6413445"/>
    <m/>
    <m/>
    <m/>
    <m/>
    <m/>
    <m/>
    <m/>
    <m/>
    <m/>
    <m/>
    <m/>
    <n v="69.42"/>
    <n v="0"/>
    <n v="0"/>
    <n v="0"/>
    <n v="0"/>
    <n v="0"/>
    <m/>
    <m/>
    <m/>
    <m/>
    <m/>
    <m/>
    <m/>
    <m/>
    <m/>
    <m/>
  </r>
  <r>
    <x v="0"/>
    <x v="1"/>
    <x v="14"/>
    <x v="2"/>
    <n v="8333965"/>
    <n v="528961"/>
    <n v="0"/>
    <n v="6835900"/>
    <m/>
    <m/>
    <m/>
    <m/>
    <m/>
    <m/>
    <m/>
    <m/>
    <m/>
    <m/>
    <m/>
    <n v="71.599999999999994"/>
    <n v="0"/>
    <n v="0"/>
    <n v="0"/>
    <n v="0"/>
    <n v="0"/>
    <m/>
    <m/>
    <m/>
    <m/>
    <m/>
    <m/>
    <m/>
    <m/>
    <m/>
    <m/>
  </r>
  <r>
    <x v="0"/>
    <x v="0"/>
    <x v="15"/>
    <x v="2"/>
    <n v="27533491"/>
    <n v="770697"/>
    <n v="0"/>
    <n v="15595130"/>
    <m/>
    <m/>
    <m/>
    <m/>
    <m/>
    <m/>
    <m/>
    <m/>
    <m/>
    <m/>
    <m/>
    <n v="65.47"/>
    <n v="0"/>
    <n v="0"/>
    <n v="0"/>
    <n v="0"/>
    <n v="0"/>
    <m/>
    <m/>
    <m/>
    <m/>
    <m/>
    <m/>
    <m/>
    <m/>
    <m/>
    <m/>
  </r>
  <r>
    <x v="0"/>
    <x v="0"/>
    <x v="16"/>
    <x v="2"/>
    <n v="12622613"/>
    <n v="2430085"/>
    <n v="0"/>
    <n v="14047617"/>
    <m/>
    <m/>
    <m/>
    <m/>
    <m/>
    <m/>
    <m/>
    <m/>
    <m/>
    <m/>
    <m/>
    <n v="65"/>
    <n v="0"/>
    <n v="0"/>
    <n v="0"/>
    <n v="0"/>
    <n v="0"/>
    <m/>
    <m/>
    <m/>
    <m/>
    <m/>
    <m/>
    <m/>
    <m/>
    <m/>
    <m/>
  </r>
  <r>
    <x v="0"/>
    <x v="0"/>
    <x v="17"/>
    <x v="2"/>
    <n v="13714683"/>
    <n v="141554"/>
    <n v="0"/>
    <n v="14052582"/>
    <m/>
    <m/>
    <m/>
    <m/>
    <m/>
    <m/>
    <m/>
    <m/>
    <m/>
    <m/>
    <m/>
    <n v="67.16"/>
    <n v="0"/>
    <n v="0"/>
    <n v="0"/>
    <n v="0"/>
    <n v="0"/>
    <m/>
    <m/>
    <m/>
    <m/>
    <m/>
    <m/>
    <m/>
    <m/>
    <m/>
    <m/>
  </r>
  <r>
    <x v="0"/>
    <x v="0"/>
    <x v="18"/>
    <x v="2"/>
    <n v="50361880"/>
    <n v="2941540"/>
    <n v="0"/>
    <n v="17797069"/>
    <m/>
    <m/>
    <m/>
    <m/>
    <m/>
    <m/>
    <m/>
    <m/>
    <m/>
    <m/>
    <m/>
    <n v="69.22"/>
    <n v="0"/>
    <n v="0"/>
    <n v="0"/>
    <n v="0"/>
    <n v="0"/>
    <m/>
    <m/>
    <m/>
    <m/>
    <m/>
    <m/>
    <m/>
    <m/>
    <m/>
    <m/>
  </r>
  <r>
    <x v="0"/>
    <x v="1"/>
    <x v="19"/>
    <x v="2"/>
    <n v="11121695"/>
    <n v="961927"/>
    <n v="0"/>
    <n v="16397580"/>
    <m/>
    <m/>
    <m/>
    <m/>
    <m/>
    <m/>
    <m/>
    <m/>
    <m/>
    <m/>
    <m/>
    <n v="69.58"/>
    <n v="0"/>
    <n v="0"/>
    <n v="0"/>
    <n v="0"/>
    <n v="0"/>
    <m/>
    <m/>
    <m/>
    <m/>
    <m/>
    <m/>
    <m/>
    <m/>
    <m/>
    <m/>
  </r>
  <r>
    <x v="0"/>
    <x v="1"/>
    <x v="20"/>
    <x v="2"/>
    <n v="16352549"/>
    <n v="1975777"/>
    <n v="0"/>
    <n v="14197331"/>
    <m/>
    <m/>
    <m/>
    <m/>
    <m/>
    <m/>
    <m/>
    <m/>
    <m/>
    <m/>
    <m/>
    <n v="69.22"/>
    <n v="0"/>
    <n v="0"/>
    <n v="0"/>
    <n v="0"/>
    <n v="0"/>
    <m/>
    <m/>
    <m/>
    <m/>
    <m/>
    <m/>
    <m/>
    <m/>
    <m/>
    <m/>
  </r>
  <r>
    <x v="0"/>
    <x v="0"/>
    <x v="21"/>
    <x v="2"/>
    <n v="18782794"/>
    <m/>
    <n v="0"/>
    <n v="13953406"/>
    <m/>
    <m/>
    <m/>
    <m/>
    <m/>
    <m/>
    <m/>
    <m/>
    <m/>
    <m/>
    <m/>
    <n v="70.14"/>
    <n v="0"/>
    <n v="0"/>
    <n v="0"/>
    <n v="0"/>
    <n v="0"/>
    <m/>
    <m/>
    <m/>
    <m/>
    <m/>
    <m/>
    <m/>
    <m/>
    <m/>
    <m/>
  </r>
  <r>
    <x v="0"/>
    <x v="0"/>
    <x v="22"/>
    <x v="2"/>
    <n v="8472990"/>
    <n v="659259"/>
    <n v="0"/>
    <n v="8540106"/>
    <m/>
    <m/>
    <m/>
    <m/>
    <m/>
    <m/>
    <m/>
    <m/>
    <m/>
    <m/>
    <m/>
    <n v="64.02"/>
    <n v="0"/>
    <n v="0"/>
    <n v="0"/>
    <n v="0"/>
    <n v="0"/>
    <m/>
    <m/>
    <m/>
    <m/>
    <m/>
    <m/>
    <m/>
    <m/>
    <m/>
    <m/>
  </r>
  <r>
    <x v="0"/>
    <x v="0"/>
    <x v="0"/>
    <x v="3"/>
    <m/>
    <n v="0"/>
    <n v="0"/>
    <n v="0"/>
    <m/>
    <m/>
    <m/>
    <m/>
    <m/>
    <m/>
    <m/>
    <m/>
    <m/>
    <m/>
    <m/>
    <n v="0"/>
    <n v="0"/>
    <n v="0"/>
    <n v="0"/>
    <n v="0"/>
    <n v="0"/>
    <m/>
    <m/>
    <m/>
    <m/>
    <m/>
    <m/>
    <m/>
    <m/>
    <m/>
    <m/>
  </r>
  <r>
    <x v="0"/>
    <x v="0"/>
    <x v="1"/>
    <x v="3"/>
    <m/>
    <n v="0"/>
    <n v="0"/>
    <n v="0"/>
    <m/>
    <m/>
    <m/>
    <m/>
    <m/>
    <m/>
    <m/>
    <m/>
    <m/>
    <m/>
    <m/>
    <n v="0"/>
    <n v="0"/>
    <n v="0"/>
    <n v="0"/>
    <n v="0"/>
    <n v="0"/>
    <m/>
    <m/>
    <m/>
    <m/>
    <m/>
    <m/>
    <m/>
    <m/>
    <m/>
    <m/>
  </r>
  <r>
    <x v="0"/>
    <x v="0"/>
    <x v="2"/>
    <x v="3"/>
    <m/>
    <n v="0"/>
    <n v="0"/>
    <n v="0"/>
    <m/>
    <m/>
    <m/>
    <m/>
    <m/>
    <m/>
    <m/>
    <m/>
    <m/>
    <m/>
    <m/>
    <n v="0"/>
    <n v="0"/>
    <n v="0"/>
    <n v="0"/>
    <n v="0"/>
    <n v="0"/>
    <m/>
    <m/>
    <m/>
    <m/>
    <m/>
    <m/>
    <m/>
    <m/>
    <m/>
    <m/>
  </r>
  <r>
    <x v="0"/>
    <x v="0"/>
    <x v="3"/>
    <x v="3"/>
    <m/>
    <n v="0"/>
    <n v="0"/>
    <n v="0"/>
    <m/>
    <m/>
    <m/>
    <m/>
    <m/>
    <m/>
    <m/>
    <m/>
    <m/>
    <m/>
    <m/>
    <n v="0"/>
    <n v="0"/>
    <n v="0"/>
    <n v="0"/>
    <n v="0"/>
    <n v="0"/>
    <m/>
    <m/>
    <m/>
    <m/>
    <m/>
    <m/>
    <m/>
    <m/>
    <m/>
    <m/>
  </r>
  <r>
    <x v="0"/>
    <x v="1"/>
    <x v="4"/>
    <x v="3"/>
    <m/>
    <n v="0"/>
    <n v="0"/>
    <n v="0"/>
    <m/>
    <m/>
    <m/>
    <m/>
    <m/>
    <m/>
    <m/>
    <m/>
    <m/>
    <m/>
    <m/>
    <n v="0"/>
    <n v="0"/>
    <n v="0"/>
    <n v="0"/>
    <n v="0"/>
    <n v="0"/>
    <m/>
    <m/>
    <m/>
    <m/>
    <m/>
    <m/>
    <m/>
    <m/>
    <m/>
    <m/>
  </r>
  <r>
    <x v="0"/>
    <x v="0"/>
    <x v="5"/>
    <x v="3"/>
    <m/>
    <n v="0"/>
    <n v="0"/>
    <n v="0"/>
    <m/>
    <m/>
    <m/>
    <m/>
    <m/>
    <m/>
    <m/>
    <m/>
    <m/>
    <m/>
    <m/>
    <n v="0"/>
    <n v="0"/>
    <n v="0"/>
    <n v="0"/>
    <n v="0"/>
    <n v="0"/>
    <m/>
    <m/>
    <m/>
    <m/>
    <m/>
    <m/>
    <m/>
    <m/>
    <m/>
    <m/>
  </r>
  <r>
    <x v="0"/>
    <x v="1"/>
    <x v="6"/>
    <x v="3"/>
    <m/>
    <n v="0"/>
    <n v="0"/>
    <n v="0"/>
    <m/>
    <m/>
    <m/>
    <m/>
    <m/>
    <m/>
    <m/>
    <m/>
    <m/>
    <m/>
    <m/>
    <n v="0"/>
    <n v="0"/>
    <n v="0"/>
    <n v="0"/>
    <n v="0"/>
    <n v="0"/>
    <m/>
    <m/>
    <m/>
    <m/>
    <m/>
    <m/>
    <m/>
    <m/>
    <m/>
    <m/>
  </r>
  <r>
    <x v="0"/>
    <x v="1"/>
    <x v="7"/>
    <x v="3"/>
    <m/>
    <n v="0"/>
    <n v="0"/>
    <n v="0"/>
    <m/>
    <m/>
    <m/>
    <m/>
    <m/>
    <m/>
    <m/>
    <m/>
    <m/>
    <m/>
    <m/>
    <n v="0"/>
    <n v="0"/>
    <n v="0"/>
    <n v="0"/>
    <n v="0"/>
    <n v="0"/>
    <m/>
    <m/>
    <m/>
    <m/>
    <m/>
    <m/>
    <m/>
    <m/>
    <m/>
    <m/>
  </r>
  <r>
    <x v="0"/>
    <x v="1"/>
    <x v="8"/>
    <x v="3"/>
    <m/>
    <n v="0"/>
    <n v="0"/>
    <n v="0"/>
    <m/>
    <m/>
    <m/>
    <m/>
    <m/>
    <m/>
    <m/>
    <m/>
    <m/>
    <m/>
    <m/>
    <n v="0"/>
    <n v="0"/>
    <n v="0"/>
    <n v="0"/>
    <n v="0"/>
    <n v="0"/>
    <m/>
    <m/>
    <m/>
    <m/>
    <m/>
    <m/>
    <m/>
    <m/>
    <m/>
    <m/>
  </r>
  <r>
    <x v="0"/>
    <x v="0"/>
    <x v="9"/>
    <x v="3"/>
    <m/>
    <n v="0"/>
    <n v="0"/>
    <n v="0"/>
    <m/>
    <m/>
    <m/>
    <m/>
    <m/>
    <m/>
    <m/>
    <m/>
    <m/>
    <m/>
    <m/>
    <n v="0"/>
    <n v="0"/>
    <n v="0"/>
    <n v="0"/>
    <n v="0"/>
    <n v="0"/>
    <m/>
    <m/>
    <m/>
    <m/>
    <m/>
    <m/>
    <m/>
    <m/>
    <m/>
    <m/>
  </r>
  <r>
    <x v="0"/>
    <x v="0"/>
    <x v="10"/>
    <x v="3"/>
    <m/>
    <n v="0"/>
    <n v="0"/>
    <n v="0"/>
    <m/>
    <m/>
    <m/>
    <m/>
    <m/>
    <m/>
    <m/>
    <m/>
    <m/>
    <m/>
    <m/>
    <n v="0"/>
    <n v="0"/>
    <n v="0"/>
    <n v="0"/>
    <n v="0"/>
    <n v="0"/>
    <m/>
    <m/>
    <m/>
    <m/>
    <m/>
    <m/>
    <m/>
    <m/>
    <m/>
    <m/>
  </r>
  <r>
    <x v="0"/>
    <x v="0"/>
    <x v="11"/>
    <x v="3"/>
    <n v="234557"/>
    <n v="0"/>
    <n v="0"/>
    <n v="0"/>
    <m/>
    <m/>
    <m/>
    <m/>
    <m/>
    <m/>
    <m/>
    <m/>
    <m/>
    <m/>
    <m/>
    <n v="0"/>
    <n v="0"/>
    <n v="0"/>
    <n v="0"/>
    <n v="0"/>
    <n v="0"/>
    <m/>
    <m/>
    <m/>
    <m/>
    <m/>
    <m/>
    <m/>
    <m/>
    <m/>
    <m/>
  </r>
  <r>
    <x v="0"/>
    <x v="0"/>
    <x v="12"/>
    <x v="3"/>
    <m/>
    <n v="0"/>
    <n v="0"/>
    <n v="0"/>
    <m/>
    <m/>
    <m/>
    <m/>
    <m/>
    <m/>
    <m/>
    <m/>
    <m/>
    <m/>
    <m/>
    <n v="0"/>
    <n v="0"/>
    <n v="0"/>
    <n v="0"/>
    <n v="0"/>
    <n v="0"/>
    <m/>
    <m/>
    <m/>
    <m/>
    <m/>
    <m/>
    <m/>
    <m/>
    <m/>
    <m/>
  </r>
  <r>
    <x v="0"/>
    <x v="1"/>
    <x v="13"/>
    <x v="3"/>
    <m/>
    <n v="0"/>
    <n v="0"/>
    <n v="0"/>
    <m/>
    <m/>
    <m/>
    <m/>
    <m/>
    <m/>
    <m/>
    <m/>
    <m/>
    <m/>
    <m/>
    <n v="0"/>
    <n v="0"/>
    <n v="0"/>
    <n v="0"/>
    <n v="0"/>
    <n v="0"/>
    <m/>
    <m/>
    <m/>
    <m/>
    <m/>
    <m/>
    <m/>
    <m/>
    <m/>
    <m/>
  </r>
  <r>
    <x v="0"/>
    <x v="1"/>
    <x v="14"/>
    <x v="3"/>
    <m/>
    <n v="0"/>
    <n v="0"/>
    <n v="0"/>
    <m/>
    <m/>
    <m/>
    <m/>
    <m/>
    <m/>
    <m/>
    <m/>
    <m/>
    <m/>
    <m/>
    <n v="0"/>
    <n v="0"/>
    <n v="0"/>
    <n v="0"/>
    <n v="0"/>
    <n v="0"/>
    <m/>
    <m/>
    <m/>
    <m/>
    <m/>
    <m/>
    <m/>
    <m/>
    <m/>
    <m/>
  </r>
  <r>
    <x v="0"/>
    <x v="0"/>
    <x v="15"/>
    <x v="3"/>
    <m/>
    <n v="0"/>
    <n v="0"/>
    <n v="0"/>
    <m/>
    <m/>
    <m/>
    <m/>
    <m/>
    <m/>
    <m/>
    <m/>
    <m/>
    <m/>
    <m/>
    <n v="0"/>
    <n v="0"/>
    <n v="0"/>
    <n v="0"/>
    <n v="0"/>
    <n v="0"/>
    <m/>
    <m/>
    <m/>
    <m/>
    <m/>
    <m/>
    <m/>
    <m/>
    <m/>
    <m/>
  </r>
  <r>
    <x v="0"/>
    <x v="0"/>
    <x v="16"/>
    <x v="3"/>
    <m/>
    <n v="0"/>
    <n v="0"/>
    <n v="0"/>
    <m/>
    <m/>
    <m/>
    <m/>
    <m/>
    <m/>
    <m/>
    <m/>
    <m/>
    <m/>
    <m/>
    <n v="0"/>
    <n v="0"/>
    <n v="0"/>
    <n v="0"/>
    <n v="0"/>
    <n v="0"/>
    <m/>
    <m/>
    <m/>
    <m/>
    <m/>
    <m/>
    <m/>
    <m/>
    <m/>
    <m/>
  </r>
  <r>
    <x v="0"/>
    <x v="0"/>
    <x v="17"/>
    <x v="3"/>
    <m/>
    <n v="0"/>
    <n v="0"/>
    <n v="0"/>
    <m/>
    <m/>
    <m/>
    <m/>
    <m/>
    <m/>
    <m/>
    <m/>
    <m/>
    <m/>
    <m/>
    <n v="0"/>
    <n v="0"/>
    <n v="0"/>
    <n v="0"/>
    <n v="0"/>
    <n v="0"/>
    <m/>
    <m/>
    <m/>
    <m/>
    <m/>
    <m/>
    <m/>
    <m/>
    <m/>
    <m/>
  </r>
  <r>
    <x v="0"/>
    <x v="0"/>
    <x v="18"/>
    <x v="3"/>
    <m/>
    <n v="0"/>
    <n v="0"/>
    <n v="0"/>
    <m/>
    <m/>
    <m/>
    <m/>
    <m/>
    <m/>
    <m/>
    <m/>
    <m/>
    <m/>
    <m/>
    <n v="0"/>
    <n v="0"/>
    <n v="0"/>
    <n v="0"/>
    <n v="0"/>
    <n v="0"/>
    <m/>
    <m/>
    <m/>
    <m/>
    <m/>
    <m/>
    <m/>
    <m/>
    <m/>
    <m/>
  </r>
  <r>
    <x v="0"/>
    <x v="1"/>
    <x v="19"/>
    <x v="3"/>
    <m/>
    <n v="0"/>
    <n v="0"/>
    <n v="0"/>
    <m/>
    <m/>
    <m/>
    <m/>
    <m/>
    <m/>
    <m/>
    <m/>
    <m/>
    <m/>
    <m/>
    <n v="0"/>
    <n v="0"/>
    <n v="0"/>
    <n v="0"/>
    <n v="0"/>
    <n v="0"/>
    <m/>
    <m/>
    <m/>
    <m/>
    <m/>
    <m/>
    <m/>
    <m/>
    <m/>
    <m/>
  </r>
  <r>
    <x v="0"/>
    <x v="1"/>
    <x v="20"/>
    <x v="3"/>
    <m/>
    <n v="0"/>
    <n v="0"/>
    <n v="0"/>
    <m/>
    <m/>
    <m/>
    <m/>
    <m/>
    <m/>
    <m/>
    <m/>
    <m/>
    <m/>
    <m/>
    <n v="0"/>
    <n v="0"/>
    <n v="0"/>
    <n v="0"/>
    <n v="0"/>
    <n v="0"/>
    <m/>
    <m/>
    <m/>
    <m/>
    <m/>
    <m/>
    <m/>
    <m/>
    <m/>
    <m/>
  </r>
  <r>
    <x v="0"/>
    <x v="0"/>
    <x v="21"/>
    <x v="3"/>
    <m/>
    <n v="0"/>
    <n v="0"/>
    <n v="0"/>
    <m/>
    <m/>
    <m/>
    <m/>
    <m/>
    <m/>
    <m/>
    <m/>
    <m/>
    <m/>
    <m/>
    <n v="0"/>
    <n v="0"/>
    <n v="0"/>
    <n v="0"/>
    <n v="0"/>
    <n v="0"/>
    <m/>
    <m/>
    <m/>
    <m/>
    <m/>
    <m/>
    <m/>
    <m/>
    <m/>
    <m/>
  </r>
  <r>
    <x v="0"/>
    <x v="0"/>
    <x v="22"/>
    <x v="3"/>
    <m/>
    <n v="0"/>
    <n v="0"/>
    <n v="0"/>
    <m/>
    <m/>
    <m/>
    <m/>
    <m/>
    <m/>
    <m/>
    <m/>
    <m/>
    <m/>
    <m/>
    <n v="0"/>
    <n v="0"/>
    <n v="0"/>
    <n v="0"/>
    <n v="0"/>
    <n v="0"/>
    <m/>
    <m/>
    <m/>
    <m/>
    <m/>
    <m/>
    <m/>
    <m/>
    <m/>
    <m/>
  </r>
  <r>
    <x v="0"/>
    <x v="0"/>
    <x v="0"/>
    <x v="4"/>
    <m/>
    <s v="-"/>
    <s v="-"/>
    <n v="0"/>
    <m/>
    <m/>
    <m/>
    <m/>
    <m/>
    <m/>
    <m/>
    <m/>
    <m/>
    <m/>
    <m/>
    <n v="0"/>
    <n v="0"/>
    <n v="0"/>
    <n v="0"/>
    <n v="0"/>
    <n v="0"/>
    <m/>
    <m/>
    <m/>
    <m/>
    <m/>
    <m/>
    <m/>
    <m/>
    <m/>
    <m/>
  </r>
  <r>
    <x v="0"/>
    <x v="0"/>
    <x v="1"/>
    <x v="4"/>
    <n v="19699006"/>
    <n v="4149189"/>
    <n v="4198221"/>
    <n v="0"/>
    <m/>
    <m/>
    <m/>
    <m/>
    <m/>
    <m/>
    <m/>
    <m/>
    <m/>
    <m/>
    <m/>
    <n v="0"/>
    <n v="0"/>
    <n v="0"/>
    <n v="0"/>
    <n v="0"/>
    <n v="0"/>
    <m/>
    <m/>
    <m/>
    <m/>
    <m/>
    <m/>
    <m/>
    <m/>
    <m/>
    <m/>
  </r>
  <r>
    <x v="0"/>
    <x v="0"/>
    <x v="2"/>
    <x v="4"/>
    <m/>
    <s v="-"/>
    <s v="-"/>
    <n v="0"/>
    <m/>
    <m/>
    <m/>
    <m/>
    <m/>
    <m/>
    <m/>
    <m/>
    <m/>
    <m/>
    <m/>
    <n v="0"/>
    <n v="0"/>
    <n v="0"/>
    <n v="0"/>
    <n v="0"/>
    <n v="0"/>
    <m/>
    <m/>
    <m/>
    <m/>
    <m/>
    <m/>
    <m/>
    <m/>
    <m/>
    <m/>
  </r>
  <r>
    <x v="0"/>
    <x v="0"/>
    <x v="3"/>
    <x v="4"/>
    <m/>
    <s v="-"/>
    <s v="-"/>
    <n v="0"/>
    <m/>
    <m/>
    <m/>
    <m/>
    <m/>
    <m/>
    <m/>
    <m/>
    <m/>
    <m/>
    <m/>
    <n v="0"/>
    <n v="0"/>
    <n v="0"/>
    <n v="0"/>
    <n v="0"/>
    <n v="0"/>
    <m/>
    <m/>
    <m/>
    <m/>
    <m/>
    <m/>
    <m/>
    <m/>
    <m/>
    <m/>
  </r>
  <r>
    <x v="0"/>
    <x v="1"/>
    <x v="4"/>
    <x v="4"/>
    <n v="13274712"/>
    <s v="-"/>
    <n v="2544509"/>
    <n v="0"/>
    <m/>
    <m/>
    <m/>
    <m/>
    <m/>
    <m/>
    <m/>
    <m/>
    <m/>
    <m/>
    <m/>
    <n v="0"/>
    <n v="0"/>
    <n v="0"/>
    <n v="0"/>
    <n v="0"/>
    <n v="0"/>
    <m/>
    <m/>
    <m/>
    <m/>
    <m/>
    <m/>
    <m/>
    <m/>
    <m/>
    <m/>
  </r>
  <r>
    <x v="0"/>
    <x v="0"/>
    <x v="5"/>
    <x v="4"/>
    <n v="17241820"/>
    <n v="10411399"/>
    <s v="-"/>
    <n v="0"/>
    <m/>
    <m/>
    <m/>
    <m/>
    <m/>
    <m/>
    <m/>
    <m/>
    <m/>
    <m/>
    <m/>
    <n v="0"/>
    <n v="0"/>
    <n v="0"/>
    <n v="0"/>
    <n v="0"/>
    <n v="0"/>
    <m/>
    <m/>
    <m/>
    <m/>
    <m/>
    <m/>
    <m/>
    <m/>
    <m/>
    <m/>
  </r>
  <r>
    <x v="0"/>
    <x v="1"/>
    <x v="6"/>
    <x v="4"/>
    <m/>
    <s v="-"/>
    <s v="-"/>
    <n v="0"/>
    <m/>
    <m/>
    <m/>
    <m/>
    <m/>
    <m/>
    <m/>
    <m/>
    <m/>
    <m/>
    <m/>
    <n v="0"/>
    <n v="0"/>
    <n v="0"/>
    <n v="0"/>
    <n v="0"/>
    <n v="0"/>
    <m/>
    <m/>
    <m/>
    <m/>
    <m/>
    <m/>
    <m/>
    <m/>
    <m/>
    <m/>
  </r>
  <r>
    <x v="0"/>
    <x v="1"/>
    <x v="7"/>
    <x v="4"/>
    <n v="11425659"/>
    <n v="7449006"/>
    <s v="-"/>
    <n v="0"/>
    <m/>
    <m/>
    <m/>
    <m/>
    <m/>
    <m/>
    <m/>
    <m/>
    <m/>
    <m/>
    <m/>
    <n v="0"/>
    <n v="0"/>
    <n v="0"/>
    <n v="0"/>
    <n v="0"/>
    <n v="0"/>
    <m/>
    <m/>
    <m/>
    <m/>
    <m/>
    <m/>
    <m/>
    <m/>
    <m/>
    <m/>
  </r>
  <r>
    <x v="0"/>
    <x v="1"/>
    <x v="8"/>
    <x v="4"/>
    <n v="13825451"/>
    <n v="3624040"/>
    <n v="2335769"/>
    <n v="0"/>
    <m/>
    <m/>
    <m/>
    <m/>
    <m/>
    <m/>
    <m/>
    <m/>
    <m/>
    <m/>
    <m/>
    <n v="0"/>
    <n v="0"/>
    <n v="0"/>
    <n v="0"/>
    <n v="0"/>
    <n v="0"/>
    <m/>
    <m/>
    <m/>
    <m/>
    <m/>
    <m/>
    <m/>
    <m/>
    <m/>
    <m/>
  </r>
  <r>
    <x v="0"/>
    <x v="0"/>
    <x v="9"/>
    <x v="4"/>
    <m/>
    <s v="-"/>
    <s v="-"/>
    <n v="0"/>
    <m/>
    <m/>
    <m/>
    <m/>
    <m/>
    <m/>
    <m/>
    <m/>
    <m/>
    <m/>
    <m/>
    <n v="0"/>
    <n v="0"/>
    <n v="0"/>
    <n v="0"/>
    <n v="0"/>
    <n v="0"/>
    <m/>
    <m/>
    <m/>
    <m/>
    <m/>
    <m/>
    <m/>
    <m/>
    <m/>
    <m/>
  </r>
  <r>
    <x v="0"/>
    <x v="0"/>
    <x v="10"/>
    <x v="4"/>
    <m/>
    <s v="-"/>
    <s v="-"/>
    <n v="0"/>
    <m/>
    <m/>
    <m/>
    <m/>
    <m/>
    <m/>
    <m/>
    <m/>
    <m/>
    <m/>
    <m/>
    <n v="0"/>
    <n v="0"/>
    <n v="0"/>
    <n v="0"/>
    <n v="0"/>
    <n v="0"/>
    <m/>
    <m/>
    <m/>
    <m/>
    <m/>
    <m/>
    <m/>
    <m/>
    <m/>
    <m/>
  </r>
  <r>
    <x v="0"/>
    <x v="0"/>
    <x v="11"/>
    <x v="4"/>
    <n v="11988417"/>
    <s v="-"/>
    <s v="-"/>
    <n v="0"/>
    <m/>
    <m/>
    <m/>
    <m/>
    <m/>
    <m/>
    <m/>
    <m/>
    <m/>
    <m/>
    <m/>
    <n v="0"/>
    <n v="0"/>
    <n v="0"/>
    <n v="0"/>
    <n v="0"/>
    <n v="0"/>
    <m/>
    <m/>
    <m/>
    <m/>
    <m/>
    <m/>
    <m/>
    <m/>
    <m/>
    <m/>
  </r>
  <r>
    <x v="0"/>
    <x v="0"/>
    <x v="12"/>
    <x v="4"/>
    <n v="6087290"/>
    <n v="6410665"/>
    <n v="3498517"/>
    <n v="0"/>
    <m/>
    <m/>
    <m/>
    <m/>
    <m/>
    <m/>
    <m/>
    <m/>
    <m/>
    <m/>
    <m/>
    <n v="0"/>
    <n v="0"/>
    <n v="0"/>
    <n v="0"/>
    <n v="0"/>
    <n v="0"/>
    <m/>
    <m/>
    <m/>
    <m/>
    <m/>
    <m/>
    <m/>
    <m/>
    <m/>
    <m/>
  </r>
  <r>
    <x v="0"/>
    <x v="1"/>
    <x v="13"/>
    <x v="4"/>
    <m/>
    <s v="-"/>
    <s v="-"/>
    <n v="0"/>
    <m/>
    <m/>
    <m/>
    <m/>
    <m/>
    <m/>
    <m/>
    <m/>
    <m/>
    <m/>
    <m/>
    <n v="0"/>
    <n v="0"/>
    <n v="0"/>
    <n v="0"/>
    <n v="0"/>
    <n v="0"/>
    <m/>
    <m/>
    <m/>
    <m/>
    <m/>
    <m/>
    <m/>
    <m/>
    <m/>
    <m/>
  </r>
  <r>
    <x v="0"/>
    <x v="1"/>
    <x v="14"/>
    <x v="4"/>
    <m/>
    <s v="-"/>
    <s v="-"/>
    <n v="0"/>
    <m/>
    <m/>
    <m/>
    <m/>
    <m/>
    <m/>
    <m/>
    <m/>
    <m/>
    <m/>
    <m/>
    <n v="0"/>
    <n v="0"/>
    <n v="0"/>
    <n v="0"/>
    <n v="0"/>
    <n v="0"/>
    <m/>
    <m/>
    <m/>
    <m/>
    <m/>
    <m/>
    <m/>
    <m/>
    <m/>
    <m/>
  </r>
  <r>
    <x v="0"/>
    <x v="0"/>
    <x v="15"/>
    <x v="4"/>
    <m/>
    <s v="-"/>
    <s v="-"/>
    <n v="0"/>
    <m/>
    <m/>
    <m/>
    <m/>
    <m/>
    <m/>
    <m/>
    <m/>
    <m/>
    <m/>
    <m/>
    <n v="0"/>
    <n v="0"/>
    <n v="0"/>
    <n v="0"/>
    <n v="0"/>
    <n v="0"/>
    <m/>
    <m/>
    <m/>
    <m/>
    <m/>
    <m/>
    <m/>
    <m/>
    <m/>
    <m/>
  </r>
  <r>
    <x v="0"/>
    <x v="0"/>
    <x v="16"/>
    <x v="4"/>
    <m/>
    <s v="-"/>
    <s v="-"/>
    <n v="0"/>
    <m/>
    <m/>
    <m/>
    <m/>
    <m/>
    <m/>
    <m/>
    <m/>
    <m/>
    <m/>
    <m/>
    <n v="0"/>
    <n v="0"/>
    <n v="0"/>
    <n v="0"/>
    <n v="0"/>
    <n v="0"/>
    <m/>
    <m/>
    <m/>
    <m/>
    <m/>
    <m/>
    <m/>
    <m/>
    <m/>
    <m/>
  </r>
  <r>
    <x v="0"/>
    <x v="0"/>
    <x v="17"/>
    <x v="4"/>
    <m/>
    <s v="-"/>
    <s v="-"/>
    <n v="0"/>
    <m/>
    <m/>
    <m/>
    <m/>
    <m/>
    <m/>
    <m/>
    <m/>
    <m/>
    <m/>
    <m/>
    <n v="0"/>
    <n v="0"/>
    <n v="0"/>
    <n v="0"/>
    <n v="0"/>
    <n v="0"/>
    <m/>
    <m/>
    <m/>
    <m/>
    <m/>
    <m/>
    <m/>
    <m/>
    <m/>
    <m/>
  </r>
  <r>
    <x v="0"/>
    <x v="0"/>
    <x v="18"/>
    <x v="4"/>
    <m/>
    <s v="-"/>
    <s v="-"/>
    <n v="0"/>
    <m/>
    <m/>
    <m/>
    <m/>
    <m/>
    <m/>
    <m/>
    <m/>
    <m/>
    <m/>
    <m/>
    <n v="0"/>
    <n v="0"/>
    <n v="0"/>
    <n v="0"/>
    <n v="0"/>
    <n v="0"/>
    <m/>
    <m/>
    <m/>
    <m/>
    <m/>
    <m/>
    <m/>
    <m/>
    <m/>
    <m/>
  </r>
  <r>
    <x v="0"/>
    <x v="1"/>
    <x v="19"/>
    <x v="4"/>
    <m/>
    <s v="-"/>
    <s v="-"/>
    <n v="0"/>
    <m/>
    <m/>
    <m/>
    <m/>
    <m/>
    <m/>
    <m/>
    <m/>
    <m/>
    <m/>
    <m/>
    <n v="0"/>
    <n v="0"/>
    <n v="0"/>
    <n v="0"/>
    <n v="0"/>
    <n v="0"/>
    <m/>
    <m/>
    <m/>
    <m/>
    <m/>
    <m/>
    <m/>
    <m/>
    <m/>
    <m/>
  </r>
  <r>
    <x v="0"/>
    <x v="1"/>
    <x v="20"/>
    <x v="4"/>
    <n v="35766751"/>
    <s v="-"/>
    <s v="-"/>
    <n v="0"/>
    <m/>
    <m/>
    <m/>
    <m/>
    <m/>
    <m/>
    <m/>
    <m/>
    <m/>
    <m/>
    <m/>
    <n v="0"/>
    <n v="0"/>
    <n v="0"/>
    <n v="0"/>
    <n v="0"/>
    <n v="0"/>
    <m/>
    <m/>
    <m/>
    <m/>
    <m/>
    <m/>
    <m/>
    <m/>
    <m/>
    <m/>
  </r>
  <r>
    <x v="0"/>
    <x v="0"/>
    <x v="21"/>
    <x v="4"/>
    <n v="4249032"/>
    <s v="-"/>
    <s v="-"/>
    <n v="0"/>
    <m/>
    <m/>
    <m/>
    <m/>
    <m/>
    <m/>
    <m/>
    <m/>
    <m/>
    <m/>
    <m/>
    <n v="0"/>
    <n v="0"/>
    <n v="0"/>
    <n v="0"/>
    <n v="0"/>
    <n v="0"/>
    <m/>
    <m/>
    <m/>
    <m/>
    <m/>
    <m/>
    <m/>
    <m/>
    <m/>
    <m/>
  </r>
  <r>
    <x v="0"/>
    <x v="0"/>
    <x v="22"/>
    <x v="4"/>
    <m/>
    <s v="-"/>
    <n v="2048218"/>
    <n v="0"/>
    <m/>
    <m/>
    <m/>
    <m/>
    <m/>
    <m/>
    <m/>
    <m/>
    <m/>
    <m/>
    <m/>
    <n v="0"/>
    <n v="0"/>
    <n v="0"/>
    <n v="0"/>
    <n v="0"/>
    <n v="0"/>
    <m/>
    <m/>
    <m/>
    <m/>
    <m/>
    <m/>
    <m/>
    <m/>
    <m/>
    <m/>
  </r>
  <r>
    <x v="0"/>
    <x v="0"/>
    <x v="0"/>
    <x v="5"/>
    <n v="0"/>
    <n v="6481706"/>
    <n v="0"/>
    <n v="0"/>
    <m/>
    <m/>
    <m/>
    <m/>
    <m/>
    <m/>
    <m/>
    <m/>
    <m/>
    <m/>
    <m/>
    <n v="0"/>
    <n v="0"/>
    <n v="0"/>
    <n v="0"/>
    <n v="0"/>
    <n v="0"/>
    <m/>
    <m/>
    <m/>
    <m/>
    <m/>
    <m/>
    <m/>
    <m/>
    <m/>
    <m/>
  </r>
  <r>
    <x v="0"/>
    <x v="0"/>
    <x v="1"/>
    <x v="5"/>
    <n v="0"/>
    <n v="5095216"/>
    <n v="0"/>
    <n v="0"/>
    <m/>
    <m/>
    <m/>
    <m/>
    <m/>
    <m/>
    <m/>
    <m/>
    <m/>
    <m/>
    <m/>
    <n v="0"/>
    <n v="0"/>
    <n v="0"/>
    <n v="0"/>
    <n v="0"/>
    <n v="0"/>
    <m/>
    <m/>
    <m/>
    <m/>
    <m/>
    <m/>
    <m/>
    <m/>
    <m/>
    <m/>
  </r>
  <r>
    <x v="0"/>
    <x v="0"/>
    <x v="2"/>
    <x v="5"/>
    <n v="0"/>
    <n v="5819496"/>
    <n v="0"/>
    <n v="0"/>
    <m/>
    <m/>
    <m/>
    <m/>
    <m/>
    <m/>
    <m/>
    <m/>
    <m/>
    <m/>
    <m/>
    <n v="0"/>
    <n v="0"/>
    <n v="0"/>
    <n v="0"/>
    <n v="0"/>
    <n v="0"/>
    <m/>
    <m/>
    <m/>
    <m/>
    <m/>
    <m/>
    <m/>
    <m/>
    <m/>
    <m/>
  </r>
  <r>
    <x v="0"/>
    <x v="0"/>
    <x v="3"/>
    <x v="5"/>
    <n v="0"/>
    <n v="294000"/>
    <n v="0"/>
    <n v="0"/>
    <m/>
    <m/>
    <m/>
    <m/>
    <m/>
    <m/>
    <m/>
    <m/>
    <m/>
    <m/>
    <m/>
    <n v="0"/>
    <n v="0"/>
    <n v="0"/>
    <n v="0"/>
    <n v="0"/>
    <n v="0"/>
    <m/>
    <m/>
    <m/>
    <m/>
    <m/>
    <m/>
    <m/>
    <m/>
    <m/>
    <m/>
  </r>
  <r>
    <x v="0"/>
    <x v="1"/>
    <x v="4"/>
    <x v="5"/>
    <n v="0"/>
    <n v="5227440"/>
    <n v="0"/>
    <n v="0"/>
    <m/>
    <m/>
    <m/>
    <m/>
    <m/>
    <m/>
    <m/>
    <m/>
    <m/>
    <m/>
    <m/>
    <n v="0"/>
    <n v="0"/>
    <n v="0"/>
    <n v="0"/>
    <n v="0"/>
    <n v="0"/>
    <m/>
    <m/>
    <m/>
    <m/>
    <m/>
    <m/>
    <m/>
    <m/>
    <m/>
    <m/>
  </r>
  <r>
    <x v="0"/>
    <x v="0"/>
    <x v="5"/>
    <x v="5"/>
    <n v="0"/>
    <n v="5029360"/>
    <n v="0"/>
    <n v="0"/>
    <m/>
    <m/>
    <m/>
    <m/>
    <m/>
    <m/>
    <m/>
    <m/>
    <m/>
    <m/>
    <m/>
    <n v="0"/>
    <n v="0"/>
    <n v="0"/>
    <n v="0"/>
    <n v="0"/>
    <n v="0"/>
    <m/>
    <m/>
    <m/>
    <m/>
    <m/>
    <m/>
    <m/>
    <m/>
    <m/>
    <m/>
  </r>
  <r>
    <x v="0"/>
    <x v="1"/>
    <x v="6"/>
    <x v="5"/>
    <n v="0"/>
    <n v="7285709"/>
    <n v="0"/>
    <n v="0"/>
    <m/>
    <m/>
    <m/>
    <m/>
    <m/>
    <m/>
    <m/>
    <m/>
    <m/>
    <m/>
    <m/>
    <n v="0"/>
    <n v="0"/>
    <n v="0"/>
    <n v="0"/>
    <n v="0"/>
    <n v="0"/>
    <m/>
    <m/>
    <m/>
    <m/>
    <m/>
    <m/>
    <m/>
    <m/>
    <m/>
    <m/>
  </r>
  <r>
    <x v="0"/>
    <x v="1"/>
    <x v="7"/>
    <x v="5"/>
    <n v="0"/>
    <n v="6201052"/>
    <n v="0"/>
    <n v="0"/>
    <m/>
    <m/>
    <m/>
    <m/>
    <m/>
    <m/>
    <m/>
    <m/>
    <m/>
    <m/>
    <m/>
    <n v="0"/>
    <n v="0"/>
    <n v="0"/>
    <n v="0"/>
    <n v="0"/>
    <n v="0"/>
    <m/>
    <m/>
    <m/>
    <m/>
    <m/>
    <m/>
    <m/>
    <m/>
    <m/>
    <m/>
  </r>
  <r>
    <x v="0"/>
    <x v="1"/>
    <x v="8"/>
    <x v="5"/>
    <n v="0"/>
    <n v="8454700"/>
    <n v="0"/>
    <n v="0"/>
    <m/>
    <m/>
    <m/>
    <m/>
    <m/>
    <m/>
    <m/>
    <m/>
    <m/>
    <m/>
    <m/>
    <n v="0"/>
    <n v="0"/>
    <n v="0"/>
    <n v="0"/>
    <n v="0"/>
    <n v="0"/>
    <m/>
    <m/>
    <m/>
    <m/>
    <m/>
    <m/>
    <m/>
    <m/>
    <m/>
    <m/>
  </r>
  <r>
    <x v="0"/>
    <x v="0"/>
    <x v="9"/>
    <x v="5"/>
    <n v="0"/>
    <n v="6714999"/>
    <n v="0"/>
    <n v="0"/>
    <m/>
    <m/>
    <m/>
    <m/>
    <m/>
    <m/>
    <m/>
    <m/>
    <m/>
    <m/>
    <m/>
    <n v="0"/>
    <n v="0"/>
    <n v="0"/>
    <n v="0"/>
    <n v="0"/>
    <n v="0"/>
    <m/>
    <m/>
    <m/>
    <m/>
    <m/>
    <m/>
    <m/>
    <m/>
    <m/>
    <m/>
  </r>
  <r>
    <x v="0"/>
    <x v="0"/>
    <x v="10"/>
    <x v="5"/>
    <n v="0"/>
    <n v="7940264"/>
    <n v="0"/>
    <n v="0"/>
    <m/>
    <m/>
    <m/>
    <m/>
    <m/>
    <m/>
    <m/>
    <m/>
    <m/>
    <m/>
    <m/>
    <n v="0"/>
    <n v="0"/>
    <n v="0"/>
    <n v="0"/>
    <n v="0"/>
    <n v="0"/>
    <m/>
    <m/>
    <m/>
    <m/>
    <m/>
    <m/>
    <m/>
    <m/>
    <m/>
    <m/>
  </r>
  <r>
    <x v="0"/>
    <x v="0"/>
    <x v="11"/>
    <x v="5"/>
    <n v="0"/>
    <s v="-"/>
    <n v="0"/>
    <n v="0"/>
    <m/>
    <m/>
    <m/>
    <m/>
    <m/>
    <m/>
    <m/>
    <m/>
    <m/>
    <m/>
    <m/>
    <n v="0"/>
    <n v="0"/>
    <n v="0"/>
    <n v="0"/>
    <n v="0"/>
    <n v="0"/>
    <m/>
    <m/>
    <m/>
    <m/>
    <m/>
    <m/>
    <m/>
    <m/>
    <m/>
    <m/>
  </r>
  <r>
    <x v="0"/>
    <x v="0"/>
    <x v="12"/>
    <x v="5"/>
    <n v="0"/>
    <s v="-"/>
    <n v="0"/>
    <n v="0"/>
    <m/>
    <m/>
    <m/>
    <m/>
    <m/>
    <m/>
    <m/>
    <m/>
    <m/>
    <m/>
    <m/>
    <n v="0"/>
    <n v="0"/>
    <n v="0"/>
    <n v="0"/>
    <n v="0"/>
    <n v="0"/>
    <m/>
    <m/>
    <m/>
    <m/>
    <m/>
    <m/>
    <m/>
    <m/>
    <m/>
    <m/>
  </r>
  <r>
    <x v="0"/>
    <x v="1"/>
    <x v="13"/>
    <x v="5"/>
    <n v="0"/>
    <n v="3480670"/>
    <n v="0"/>
    <n v="0"/>
    <m/>
    <m/>
    <m/>
    <m/>
    <m/>
    <m/>
    <m/>
    <m/>
    <m/>
    <m/>
    <m/>
    <n v="0"/>
    <n v="0"/>
    <n v="0"/>
    <n v="0"/>
    <n v="0"/>
    <n v="0"/>
    <m/>
    <m/>
    <m/>
    <m/>
    <m/>
    <m/>
    <m/>
    <m/>
    <m/>
    <m/>
  </r>
  <r>
    <x v="0"/>
    <x v="1"/>
    <x v="14"/>
    <x v="5"/>
    <n v="0"/>
    <s v="-"/>
    <n v="0"/>
    <n v="0"/>
    <m/>
    <m/>
    <m/>
    <m/>
    <m/>
    <m/>
    <m/>
    <m/>
    <m/>
    <m/>
    <m/>
    <n v="0"/>
    <n v="0"/>
    <n v="0"/>
    <n v="0"/>
    <n v="0"/>
    <n v="0"/>
    <m/>
    <m/>
    <m/>
    <m/>
    <m/>
    <m/>
    <m/>
    <m/>
    <m/>
    <m/>
  </r>
  <r>
    <x v="0"/>
    <x v="0"/>
    <x v="15"/>
    <x v="5"/>
    <n v="0"/>
    <n v="5258138"/>
    <n v="0"/>
    <n v="0"/>
    <m/>
    <m/>
    <m/>
    <m/>
    <m/>
    <m/>
    <m/>
    <m/>
    <m/>
    <m/>
    <m/>
    <n v="0"/>
    <n v="0"/>
    <n v="0"/>
    <n v="0"/>
    <n v="0"/>
    <n v="0"/>
    <m/>
    <m/>
    <m/>
    <m/>
    <m/>
    <m/>
    <m/>
    <m/>
    <m/>
    <m/>
  </r>
  <r>
    <x v="0"/>
    <x v="0"/>
    <x v="16"/>
    <x v="5"/>
    <n v="0"/>
    <n v="6756706"/>
    <n v="0"/>
    <n v="0"/>
    <m/>
    <m/>
    <m/>
    <m/>
    <m/>
    <m/>
    <m/>
    <m/>
    <m/>
    <m/>
    <m/>
    <n v="0"/>
    <n v="0"/>
    <n v="0"/>
    <n v="0"/>
    <n v="0"/>
    <n v="0"/>
    <m/>
    <m/>
    <m/>
    <m/>
    <m/>
    <m/>
    <m/>
    <m/>
    <m/>
    <m/>
  </r>
  <r>
    <x v="0"/>
    <x v="0"/>
    <x v="17"/>
    <x v="5"/>
    <n v="0"/>
    <n v="6868662"/>
    <n v="0"/>
    <n v="0"/>
    <m/>
    <m/>
    <m/>
    <m/>
    <m/>
    <m/>
    <m/>
    <m/>
    <m/>
    <m/>
    <m/>
    <n v="0"/>
    <n v="0"/>
    <n v="0"/>
    <n v="0"/>
    <n v="0"/>
    <n v="0"/>
    <m/>
    <m/>
    <m/>
    <m/>
    <m/>
    <m/>
    <m/>
    <m/>
    <m/>
    <m/>
  </r>
  <r>
    <x v="0"/>
    <x v="0"/>
    <x v="18"/>
    <x v="5"/>
    <n v="0"/>
    <n v="7494823"/>
    <n v="0"/>
    <n v="0"/>
    <m/>
    <m/>
    <m/>
    <m/>
    <m/>
    <m/>
    <m/>
    <m/>
    <m/>
    <m/>
    <m/>
    <n v="0"/>
    <n v="0"/>
    <n v="0"/>
    <n v="0"/>
    <n v="0"/>
    <n v="0"/>
    <m/>
    <m/>
    <m/>
    <m/>
    <m/>
    <m/>
    <m/>
    <m/>
    <m/>
    <m/>
  </r>
  <r>
    <x v="0"/>
    <x v="1"/>
    <x v="19"/>
    <x v="5"/>
    <n v="0"/>
    <n v="4572868"/>
    <n v="0"/>
    <n v="0"/>
    <m/>
    <m/>
    <m/>
    <m/>
    <m/>
    <m/>
    <m/>
    <m/>
    <m/>
    <m/>
    <m/>
    <n v="0"/>
    <n v="0"/>
    <n v="0"/>
    <n v="0"/>
    <n v="0"/>
    <n v="0"/>
    <m/>
    <m/>
    <m/>
    <m/>
    <m/>
    <m/>
    <m/>
    <m/>
    <m/>
    <m/>
  </r>
  <r>
    <x v="0"/>
    <x v="1"/>
    <x v="20"/>
    <x v="5"/>
    <n v="0"/>
    <n v="3259161"/>
    <n v="0"/>
    <n v="0"/>
    <m/>
    <m/>
    <m/>
    <m/>
    <m/>
    <m/>
    <m/>
    <m/>
    <m/>
    <m/>
    <m/>
    <n v="0"/>
    <n v="0"/>
    <n v="0"/>
    <n v="0"/>
    <n v="0"/>
    <n v="0"/>
    <m/>
    <m/>
    <m/>
    <m/>
    <m/>
    <m/>
    <m/>
    <m/>
    <m/>
    <m/>
  </r>
  <r>
    <x v="0"/>
    <x v="0"/>
    <x v="21"/>
    <x v="5"/>
    <n v="0"/>
    <n v="7702329"/>
    <n v="0"/>
    <n v="0"/>
    <m/>
    <m/>
    <m/>
    <m/>
    <m/>
    <m/>
    <m/>
    <m/>
    <m/>
    <m/>
    <m/>
    <n v="0"/>
    <n v="0"/>
    <n v="0"/>
    <n v="0"/>
    <n v="0"/>
    <n v="0"/>
    <m/>
    <m/>
    <m/>
    <m/>
    <m/>
    <m/>
    <m/>
    <m/>
    <m/>
    <m/>
  </r>
  <r>
    <x v="0"/>
    <x v="0"/>
    <x v="22"/>
    <x v="5"/>
    <n v="0"/>
    <s v="-"/>
    <n v="0"/>
    <n v="0"/>
    <m/>
    <m/>
    <m/>
    <m/>
    <m/>
    <m/>
    <m/>
    <m/>
    <m/>
    <m/>
    <m/>
    <n v="0"/>
    <n v="0"/>
    <n v="0"/>
    <n v="0"/>
    <n v="0"/>
    <n v="0"/>
    <m/>
    <m/>
    <m/>
    <m/>
    <m/>
    <m/>
    <m/>
    <m/>
    <m/>
    <m/>
  </r>
  <r>
    <x v="0"/>
    <x v="0"/>
    <x v="0"/>
    <x v="6"/>
    <n v="0"/>
    <n v="2007400"/>
    <n v="0"/>
    <n v="0"/>
    <m/>
    <m/>
    <m/>
    <m/>
    <m/>
    <m/>
    <m/>
    <m/>
    <m/>
    <m/>
    <m/>
    <n v="0"/>
    <n v="0"/>
    <n v="0"/>
    <n v="9516"/>
    <n v="7.3"/>
    <n v="59.41"/>
    <m/>
    <m/>
    <m/>
    <m/>
    <m/>
    <m/>
    <m/>
    <m/>
    <m/>
    <m/>
  </r>
  <r>
    <x v="0"/>
    <x v="0"/>
    <x v="1"/>
    <x v="6"/>
    <n v="0"/>
    <s v="-"/>
    <n v="0"/>
    <n v="0"/>
    <m/>
    <m/>
    <m/>
    <m/>
    <m/>
    <m/>
    <m/>
    <m/>
    <m/>
    <m/>
    <m/>
    <n v="0"/>
    <n v="0"/>
    <n v="0"/>
    <n v="9641"/>
    <n v="7.62"/>
    <n v="60.02"/>
    <m/>
    <m/>
    <m/>
    <m/>
    <m/>
    <m/>
    <m/>
    <m/>
    <m/>
    <m/>
  </r>
  <r>
    <x v="0"/>
    <x v="0"/>
    <x v="2"/>
    <x v="6"/>
    <n v="0"/>
    <s v="-"/>
    <n v="0"/>
    <n v="0"/>
    <m/>
    <m/>
    <m/>
    <m/>
    <m/>
    <m/>
    <m/>
    <m/>
    <m/>
    <m/>
    <m/>
    <n v="0"/>
    <n v="0"/>
    <n v="0"/>
    <n v="8089"/>
    <n v="6.54"/>
    <n v="61.41"/>
    <m/>
    <m/>
    <m/>
    <m/>
    <m/>
    <m/>
    <m/>
    <m/>
    <m/>
    <m/>
  </r>
  <r>
    <x v="0"/>
    <x v="0"/>
    <x v="3"/>
    <x v="6"/>
    <n v="0"/>
    <s v="-"/>
    <n v="0"/>
    <n v="0"/>
    <m/>
    <m/>
    <m/>
    <m/>
    <m/>
    <m/>
    <m/>
    <m/>
    <m/>
    <m/>
    <m/>
    <n v="0"/>
    <n v="0"/>
    <n v="0"/>
    <n v="8707"/>
    <n v="8.24"/>
    <n v="61.97"/>
    <m/>
    <m/>
    <m/>
    <m/>
    <m/>
    <m/>
    <m/>
    <m/>
    <m/>
    <m/>
  </r>
  <r>
    <x v="0"/>
    <x v="1"/>
    <x v="4"/>
    <x v="6"/>
    <n v="0"/>
    <s v="-"/>
    <n v="0"/>
    <n v="0"/>
    <m/>
    <m/>
    <m/>
    <m/>
    <m/>
    <m/>
    <m/>
    <m/>
    <m/>
    <m/>
    <m/>
    <n v="0"/>
    <n v="0"/>
    <n v="0"/>
    <n v="10673"/>
    <n v="3.05"/>
    <n v="79.959999999999994"/>
    <m/>
    <m/>
    <m/>
    <m/>
    <m/>
    <m/>
    <m/>
    <m/>
    <m/>
    <m/>
  </r>
  <r>
    <x v="0"/>
    <x v="0"/>
    <x v="5"/>
    <x v="6"/>
    <n v="0"/>
    <s v="-"/>
    <n v="0"/>
    <n v="0"/>
    <m/>
    <m/>
    <m/>
    <m/>
    <m/>
    <m/>
    <m/>
    <m/>
    <m/>
    <m/>
    <m/>
    <n v="0"/>
    <n v="0"/>
    <n v="0"/>
    <n v="8020"/>
    <n v="5.72"/>
    <n v="71.33"/>
    <m/>
    <m/>
    <m/>
    <m/>
    <m/>
    <m/>
    <m/>
    <m/>
    <m/>
    <m/>
  </r>
  <r>
    <x v="0"/>
    <x v="1"/>
    <x v="6"/>
    <x v="6"/>
    <n v="0"/>
    <s v="-"/>
    <n v="0"/>
    <n v="0"/>
    <m/>
    <m/>
    <m/>
    <m/>
    <m/>
    <m/>
    <m/>
    <m/>
    <m/>
    <m/>
    <m/>
    <n v="0"/>
    <n v="0"/>
    <n v="0"/>
    <n v="8489"/>
    <n v="7.26"/>
    <n v="61.92"/>
    <m/>
    <m/>
    <m/>
    <m/>
    <m/>
    <m/>
    <m/>
    <m/>
    <m/>
    <m/>
  </r>
  <r>
    <x v="0"/>
    <x v="1"/>
    <x v="7"/>
    <x v="6"/>
    <n v="0"/>
    <s v="-"/>
    <n v="0"/>
    <n v="0"/>
    <m/>
    <m/>
    <m/>
    <m/>
    <m/>
    <m/>
    <m/>
    <m/>
    <m/>
    <m/>
    <m/>
    <n v="0"/>
    <n v="0"/>
    <n v="0"/>
    <n v="8122"/>
    <n v="8.56"/>
    <n v="60.31"/>
    <m/>
    <m/>
    <m/>
    <m/>
    <m/>
    <m/>
    <m/>
    <m/>
    <m/>
    <m/>
  </r>
  <r>
    <x v="0"/>
    <x v="1"/>
    <x v="8"/>
    <x v="6"/>
    <n v="0"/>
    <s v="-"/>
    <n v="0"/>
    <n v="0"/>
    <m/>
    <m/>
    <m/>
    <m/>
    <m/>
    <m/>
    <m/>
    <m/>
    <m/>
    <m/>
    <m/>
    <n v="0"/>
    <n v="0"/>
    <n v="0"/>
    <n v="8857"/>
    <n v="4.12"/>
    <n v="67.06"/>
    <m/>
    <m/>
    <m/>
    <m/>
    <m/>
    <m/>
    <m/>
    <m/>
    <m/>
    <m/>
  </r>
  <r>
    <x v="0"/>
    <x v="0"/>
    <x v="9"/>
    <x v="6"/>
    <n v="0"/>
    <s v="-"/>
    <n v="0"/>
    <n v="0"/>
    <m/>
    <m/>
    <m/>
    <m/>
    <m/>
    <m/>
    <m/>
    <m/>
    <m/>
    <m/>
    <m/>
    <n v="0"/>
    <n v="0"/>
    <n v="0"/>
    <n v="9816"/>
    <n v="6.45"/>
    <n v="65.55"/>
    <m/>
    <m/>
    <m/>
    <m/>
    <m/>
    <m/>
    <m/>
    <m/>
    <m/>
    <m/>
  </r>
  <r>
    <x v="0"/>
    <x v="0"/>
    <x v="10"/>
    <x v="6"/>
    <n v="0"/>
    <s v="-"/>
    <n v="0"/>
    <n v="0"/>
    <m/>
    <m/>
    <m/>
    <m/>
    <m/>
    <m/>
    <m/>
    <m/>
    <m/>
    <m/>
    <m/>
    <n v="0"/>
    <n v="0"/>
    <n v="0"/>
    <n v="7085"/>
    <n v="5.47"/>
    <n v="70.37"/>
    <m/>
    <m/>
    <m/>
    <m/>
    <m/>
    <m/>
    <m/>
    <m/>
    <m/>
    <m/>
  </r>
  <r>
    <x v="0"/>
    <x v="0"/>
    <x v="11"/>
    <x v="6"/>
    <n v="0"/>
    <s v="-"/>
    <n v="0"/>
    <n v="0"/>
    <m/>
    <m/>
    <m/>
    <m/>
    <m/>
    <m/>
    <m/>
    <m/>
    <m/>
    <m/>
    <m/>
    <n v="0"/>
    <n v="0"/>
    <n v="0"/>
    <n v="16778"/>
    <n v="9.5399999999999991"/>
    <n v="61.54"/>
    <m/>
    <m/>
    <m/>
    <m/>
    <m/>
    <m/>
    <m/>
    <m/>
    <m/>
    <m/>
  </r>
  <r>
    <x v="0"/>
    <x v="0"/>
    <x v="12"/>
    <x v="6"/>
    <n v="0"/>
    <s v="-"/>
    <n v="0"/>
    <n v="417358"/>
    <m/>
    <m/>
    <m/>
    <m/>
    <m/>
    <m/>
    <m/>
    <m/>
    <m/>
    <m/>
    <m/>
    <n v="0"/>
    <n v="0"/>
    <n v="0"/>
    <n v="11273"/>
    <n v="4.8099999999999996"/>
    <n v="71.55"/>
    <m/>
    <m/>
    <m/>
    <m/>
    <m/>
    <m/>
    <m/>
    <m/>
    <m/>
    <m/>
  </r>
  <r>
    <x v="0"/>
    <x v="1"/>
    <x v="13"/>
    <x v="6"/>
    <n v="0"/>
    <s v="-"/>
    <n v="0"/>
    <n v="0"/>
    <m/>
    <m/>
    <m/>
    <m/>
    <m/>
    <m/>
    <m/>
    <m/>
    <m/>
    <m/>
    <m/>
    <n v="0"/>
    <n v="0"/>
    <n v="0"/>
    <n v="12057"/>
    <n v="9.75"/>
    <n v="66.58"/>
    <m/>
    <m/>
    <m/>
    <m/>
    <m/>
    <m/>
    <m/>
    <m/>
    <m/>
    <m/>
  </r>
  <r>
    <x v="0"/>
    <x v="1"/>
    <x v="14"/>
    <x v="6"/>
    <n v="0"/>
    <s v="-"/>
    <n v="0"/>
    <n v="0"/>
    <m/>
    <m/>
    <m/>
    <m/>
    <m/>
    <m/>
    <m/>
    <m/>
    <m/>
    <m/>
    <m/>
    <n v="0"/>
    <n v="0"/>
    <n v="0"/>
    <n v="11367"/>
    <n v="11.99"/>
    <n v="63.17"/>
    <m/>
    <m/>
    <m/>
    <m/>
    <m/>
    <m/>
    <m/>
    <m/>
    <m/>
    <m/>
  </r>
  <r>
    <x v="0"/>
    <x v="0"/>
    <x v="15"/>
    <x v="6"/>
    <n v="0"/>
    <s v="-"/>
    <n v="0"/>
    <n v="0"/>
    <m/>
    <m/>
    <m/>
    <m/>
    <m/>
    <m/>
    <m/>
    <m/>
    <m/>
    <m/>
    <m/>
    <n v="0"/>
    <n v="0"/>
    <n v="0"/>
    <n v="8791"/>
    <n v="2.0099999999999998"/>
    <n v="86.36"/>
    <m/>
    <m/>
    <m/>
    <m/>
    <m/>
    <m/>
    <m/>
    <m/>
    <m/>
    <m/>
  </r>
  <r>
    <x v="0"/>
    <x v="0"/>
    <x v="16"/>
    <x v="6"/>
    <n v="0"/>
    <s v="-"/>
    <n v="0"/>
    <n v="0"/>
    <m/>
    <m/>
    <m/>
    <m/>
    <m/>
    <m/>
    <m/>
    <m/>
    <m/>
    <m/>
    <m/>
    <n v="0"/>
    <n v="0"/>
    <n v="0"/>
    <n v="8316"/>
    <n v="3.93"/>
    <n v="57.58"/>
    <m/>
    <m/>
    <m/>
    <m/>
    <m/>
    <m/>
    <m/>
    <m/>
    <m/>
    <m/>
  </r>
  <r>
    <x v="0"/>
    <x v="0"/>
    <x v="17"/>
    <x v="6"/>
    <n v="0"/>
    <s v="-"/>
    <n v="0"/>
    <n v="0"/>
    <m/>
    <m/>
    <m/>
    <m/>
    <m/>
    <m/>
    <m/>
    <m/>
    <m/>
    <m/>
    <m/>
    <n v="0"/>
    <n v="0"/>
    <n v="0"/>
    <n v="9615"/>
    <n v="4.08"/>
    <n v="75.319999999999993"/>
    <m/>
    <m/>
    <m/>
    <m/>
    <m/>
    <m/>
    <m/>
    <m/>
    <m/>
    <m/>
  </r>
  <r>
    <x v="0"/>
    <x v="0"/>
    <x v="18"/>
    <x v="6"/>
    <n v="0"/>
    <s v="-"/>
    <n v="0"/>
    <n v="0"/>
    <m/>
    <m/>
    <m/>
    <m/>
    <m/>
    <m/>
    <m/>
    <m/>
    <m/>
    <m/>
    <m/>
    <n v="0"/>
    <n v="0"/>
    <n v="0"/>
    <n v="8216"/>
    <n v="5.1100000000000003"/>
    <n v="66.61"/>
    <m/>
    <m/>
    <m/>
    <m/>
    <m/>
    <m/>
    <m/>
    <m/>
    <m/>
    <m/>
  </r>
  <r>
    <x v="0"/>
    <x v="1"/>
    <x v="19"/>
    <x v="6"/>
    <n v="0"/>
    <s v="-"/>
    <n v="0"/>
    <n v="0"/>
    <m/>
    <m/>
    <m/>
    <m/>
    <m/>
    <m/>
    <m/>
    <m/>
    <m/>
    <m/>
    <m/>
    <n v="0"/>
    <n v="0"/>
    <n v="0"/>
    <n v="8327"/>
    <n v="7.97"/>
    <n v="64.84"/>
    <m/>
    <m/>
    <m/>
    <m/>
    <m/>
    <m/>
    <m/>
    <m/>
    <m/>
    <m/>
  </r>
  <r>
    <x v="0"/>
    <x v="1"/>
    <x v="20"/>
    <x v="6"/>
    <n v="0"/>
    <s v="-"/>
    <n v="0"/>
    <n v="0"/>
    <m/>
    <m/>
    <m/>
    <m/>
    <m/>
    <m/>
    <m/>
    <m/>
    <m/>
    <m/>
    <m/>
    <n v="0"/>
    <n v="0"/>
    <n v="0"/>
    <n v="11098"/>
    <n v="1.35"/>
    <n v="82.52"/>
    <m/>
    <m/>
    <m/>
    <m/>
    <m/>
    <m/>
    <m/>
    <m/>
    <m/>
    <m/>
  </r>
  <r>
    <x v="0"/>
    <x v="0"/>
    <x v="21"/>
    <x v="6"/>
    <n v="0"/>
    <s v="-"/>
    <n v="0"/>
    <n v="417358"/>
    <m/>
    <m/>
    <m/>
    <m/>
    <m/>
    <m/>
    <m/>
    <m/>
    <m/>
    <m/>
    <m/>
    <n v="0"/>
    <n v="0"/>
    <n v="0"/>
    <n v="10071"/>
    <n v="6.58"/>
    <n v="62.13"/>
    <m/>
    <m/>
    <m/>
    <m/>
    <m/>
    <m/>
    <m/>
    <m/>
    <m/>
    <m/>
  </r>
  <r>
    <x v="0"/>
    <x v="0"/>
    <x v="22"/>
    <x v="6"/>
    <n v="0"/>
    <s v="-"/>
    <n v="0"/>
    <n v="0"/>
    <m/>
    <m/>
    <m/>
    <m/>
    <m/>
    <m/>
    <m/>
    <m/>
    <m/>
    <m/>
    <m/>
    <n v="0"/>
    <n v="0"/>
    <n v="0"/>
    <n v="7317"/>
    <n v="6.93"/>
    <n v="64.180000000000007"/>
    <m/>
    <m/>
    <m/>
    <m/>
    <m/>
    <m/>
    <m/>
    <m/>
    <m/>
    <m/>
  </r>
  <r>
    <x v="0"/>
    <x v="0"/>
    <x v="0"/>
    <x v="7"/>
    <n v="0"/>
    <n v="1214967"/>
    <n v="0"/>
    <n v="0"/>
    <m/>
    <m/>
    <m/>
    <m/>
    <m/>
    <m/>
    <m/>
    <m/>
    <m/>
    <m/>
    <m/>
    <n v="0"/>
    <n v="0"/>
    <n v="0"/>
    <n v="0"/>
    <n v="0"/>
    <n v="0"/>
    <m/>
    <m/>
    <m/>
    <m/>
    <m/>
    <m/>
    <m/>
    <m/>
    <m/>
    <m/>
  </r>
  <r>
    <x v="0"/>
    <x v="0"/>
    <x v="1"/>
    <x v="7"/>
    <n v="0"/>
    <n v="1297558"/>
    <n v="0"/>
    <n v="0"/>
    <m/>
    <m/>
    <m/>
    <m/>
    <m/>
    <m/>
    <m/>
    <m/>
    <m/>
    <m/>
    <m/>
    <n v="0"/>
    <n v="0"/>
    <n v="0"/>
    <n v="0"/>
    <n v="0"/>
    <n v="0"/>
    <m/>
    <m/>
    <m/>
    <m/>
    <m/>
    <m/>
    <m/>
    <m/>
    <m/>
    <m/>
  </r>
  <r>
    <x v="0"/>
    <x v="0"/>
    <x v="2"/>
    <x v="7"/>
    <n v="0"/>
    <n v="1449960"/>
    <n v="0"/>
    <n v="0"/>
    <m/>
    <m/>
    <m/>
    <m/>
    <m/>
    <m/>
    <m/>
    <m/>
    <m/>
    <m/>
    <m/>
    <n v="0"/>
    <n v="0"/>
    <n v="0"/>
    <n v="0"/>
    <n v="0"/>
    <n v="0"/>
    <m/>
    <m/>
    <m/>
    <m/>
    <m/>
    <m/>
    <m/>
    <m/>
    <m/>
    <m/>
  </r>
  <r>
    <x v="0"/>
    <x v="0"/>
    <x v="3"/>
    <x v="7"/>
    <n v="0"/>
    <n v="1179926"/>
    <n v="0"/>
    <n v="0"/>
    <m/>
    <m/>
    <m/>
    <m/>
    <m/>
    <m/>
    <m/>
    <m/>
    <m/>
    <m/>
    <m/>
    <n v="0"/>
    <n v="0"/>
    <n v="0"/>
    <n v="0"/>
    <n v="0"/>
    <n v="0"/>
    <m/>
    <m/>
    <m/>
    <m/>
    <m/>
    <m/>
    <m/>
    <m/>
    <m/>
    <m/>
  </r>
  <r>
    <x v="0"/>
    <x v="1"/>
    <x v="4"/>
    <x v="7"/>
    <n v="0"/>
    <n v="1388762"/>
    <n v="0"/>
    <n v="0"/>
    <m/>
    <m/>
    <m/>
    <m/>
    <m/>
    <m/>
    <m/>
    <m/>
    <m/>
    <m/>
    <m/>
    <n v="0"/>
    <n v="0"/>
    <n v="0"/>
    <n v="0"/>
    <n v="0"/>
    <n v="0"/>
    <m/>
    <m/>
    <m/>
    <m/>
    <m/>
    <m/>
    <m/>
    <m/>
    <m/>
    <m/>
  </r>
  <r>
    <x v="0"/>
    <x v="0"/>
    <x v="5"/>
    <x v="7"/>
    <n v="0"/>
    <m/>
    <n v="0"/>
    <n v="0"/>
    <m/>
    <m/>
    <m/>
    <m/>
    <m/>
    <m/>
    <m/>
    <m/>
    <m/>
    <m/>
    <m/>
    <n v="0"/>
    <n v="0"/>
    <n v="0"/>
    <n v="0"/>
    <n v="0"/>
    <n v="0"/>
    <m/>
    <m/>
    <m/>
    <m/>
    <m/>
    <m/>
    <m/>
    <m/>
    <m/>
    <m/>
  </r>
  <r>
    <x v="0"/>
    <x v="1"/>
    <x v="6"/>
    <x v="7"/>
    <n v="0"/>
    <n v="1953940"/>
    <n v="0"/>
    <n v="0"/>
    <m/>
    <m/>
    <m/>
    <m/>
    <m/>
    <m/>
    <m/>
    <m/>
    <m/>
    <m/>
    <m/>
    <n v="0"/>
    <n v="0"/>
    <n v="0"/>
    <n v="0"/>
    <n v="0"/>
    <n v="0"/>
    <m/>
    <m/>
    <m/>
    <m/>
    <m/>
    <m/>
    <m/>
    <m/>
    <m/>
    <m/>
  </r>
  <r>
    <x v="0"/>
    <x v="1"/>
    <x v="7"/>
    <x v="7"/>
    <n v="0"/>
    <n v="1451960"/>
    <n v="0"/>
    <n v="0"/>
    <m/>
    <m/>
    <m/>
    <m/>
    <m/>
    <m/>
    <m/>
    <m/>
    <m/>
    <m/>
    <m/>
    <n v="0"/>
    <n v="0"/>
    <n v="0"/>
    <n v="0"/>
    <n v="0"/>
    <n v="0"/>
    <m/>
    <m/>
    <m/>
    <m/>
    <m/>
    <m/>
    <m/>
    <m/>
    <m/>
    <m/>
  </r>
  <r>
    <x v="0"/>
    <x v="1"/>
    <x v="8"/>
    <x v="7"/>
    <n v="0"/>
    <n v="1403341"/>
    <n v="0"/>
    <n v="0"/>
    <m/>
    <m/>
    <m/>
    <m/>
    <m/>
    <m/>
    <m/>
    <m/>
    <m/>
    <m/>
    <m/>
    <n v="0"/>
    <n v="0"/>
    <n v="0"/>
    <n v="0"/>
    <n v="0"/>
    <n v="0"/>
    <m/>
    <m/>
    <m/>
    <m/>
    <m/>
    <m/>
    <m/>
    <m/>
    <m/>
    <m/>
  </r>
  <r>
    <x v="0"/>
    <x v="0"/>
    <x v="9"/>
    <x v="7"/>
    <n v="0"/>
    <n v="1336006"/>
    <n v="0"/>
    <n v="0"/>
    <m/>
    <m/>
    <m/>
    <m/>
    <m/>
    <m/>
    <m/>
    <m/>
    <m/>
    <m/>
    <m/>
    <n v="0"/>
    <n v="0"/>
    <n v="0"/>
    <n v="0"/>
    <n v="0"/>
    <n v="0"/>
    <m/>
    <m/>
    <m/>
    <m/>
    <m/>
    <m/>
    <m/>
    <m/>
    <m/>
    <m/>
  </r>
  <r>
    <x v="0"/>
    <x v="0"/>
    <x v="10"/>
    <x v="7"/>
    <n v="0"/>
    <n v="1453048"/>
    <n v="0"/>
    <n v="0"/>
    <m/>
    <m/>
    <m/>
    <m/>
    <m/>
    <m/>
    <m/>
    <m/>
    <m/>
    <m/>
    <m/>
    <n v="0"/>
    <n v="0"/>
    <n v="0"/>
    <n v="0"/>
    <n v="0"/>
    <n v="0"/>
    <m/>
    <m/>
    <m/>
    <m/>
    <m/>
    <m/>
    <m/>
    <m/>
    <m/>
    <m/>
  </r>
  <r>
    <x v="0"/>
    <x v="0"/>
    <x v="11"/>
    <x v="7"/>
    <n v="0"/>
    <m/>
    <n v="0"/>
    <n v="0"/>
    <m/>
    <m/>
    <m/>
    <m/>
    <m/>
    <m/>
    <m/>
    <m/>
    <m/>
    <m/>
    <m/>
    <n v="0"/>
    <n v="0"/>
    <n v="0"/>
    <n v="0"/>
    <n v="0"/>
    <n v="0"/>
    <m/>
    <m/>
    <m/>
    <m/>
    <m/>
    <m/>
    <m/>
    <m/>
    <m/>
    <m/>
  </r>
  <r>
    <x v="0"/>
    <x v="0"/>
    <x v="12"/>
    <x v="7"/>
    <n v="0"/>
    <n v="1423589"/>
    <n v="0"/>
    <n v="0"/>
    <m/>
    <m/>
    <m/>
    <m/>
    <m/>
    <m/>
    <m/>
    <m/>
    <m/>
    <m/>
    <m/>
    <n v="0"/>
    <n v="0"/>
    <n v="0"/>
    <n v="0"/>
    <n v="0"/>
    <n v="0"/>
    <m/>
    <m/>
    <m/>
    <m/>
    <m/>
    <m/>
    <m/>
    <m/>
    <m/>
    <m/>
  </r>
  <r>
    <x v="0"/>
    <x v="1"/>
    <x v="13"/>
    <x v="7"/>
    <n v="0"/>
    <n v="970737"/>
    <n v="0"/>
    <n v="0"/>
    <m/>
    <m/>
    <m/>
    <m/>
    <m/>
    <m/>
    <m/>
    <m/>
    <m/>
    <m/>
    <m/>
    <n v="0"/>
    <n v="0"/>
    <n v="0"/>
    <n v="0"/>
    <n v="0"/>
    <n v="0"/>
    <m/>
    <m/>
    <m/>
    <m/>
    <m/>
    <m/>
    <m/>
    <m/>
    <m/>
    <m/>
  </r>
  <r>
    <x v="0"/>
    <x v="1"/>
    <x v="14"/>
    <x v="7"/>
    <n v="0"/>
    <n v="1258438"/>
    <n v="0"/>
    <n v="0"/>
    <m/>
    <m/>
    <m/>
    <m/>
    <m/>
    <m/>
    <m/>
    <m/>
    <m/>
    <m/>
    <m/>
    <n v="0"/>
    <n v="0"/>
    <n v="0"/>
    <n v="0"/>
    <n v="0"/>
    <n v="0"/>
    <m/>
    <m/>
    <m/>
    <m/>
    <m/>
    <m/>
    <m/>
    <m/>
    <m/>
    <m/>
  </r>
  <r>
    <x v="0"/>
    <x v="0"/>
    <x v="15"/>
    <x v="7"/>
    <n v="0"/>
    <n v="496886"/>
    <n v="0"/>
    <n v="0"/>
    <m/>
    <m/>
    <m/>
    <m/>
    <m/>
    <m/>
    <m/>
    <m/>
    <m/>
    <m/>
    <m/>
    <n v="0"/>
    <n v="0"/>
    <n v="0"/>
    <n v="0"/>
    <n v="0"/>
    <n v="0"/>
    <m/>
    <m/>
    <m/>
    <m/>
    <m/>
    <m/>
    <m/>
    <m/>
    <m/>
    <m/>
  </r>
  <r>
    <x v="0"/>
    <x v="0"/>
    <x v="16"/>
    <x v="7"/>
    <n v="0"/>
    <n v="1007972"/>
    <n v="0"/>
    <n v="0"/>
    <m/>
    <m/>
    <m/>
    <m/>
    <m/>
    <m/>
    <m/>
    <m/>
    <m/>
    <m/>
    <m/>
    <n v="0"/>
    <n v="0"/>
    <n v="0"/>
    <n v="0"/>
    <n v="0"/>
    <n v="0"/>
    <m/>
    <m/>
    <m/>
    <m/>
    <m/>
    <m/>
    <m/>
    <m/>
    <m/>
    <m/>
  </r>
  <r>
    <x v="0"/>
    <x v="0"/>
    <x v="17"/>
    <x v="7"/>
    <n v="0"/>
    <n v="1648860"/>
    <n v="0"/>
    <n v="0"/>
    <m/>
    <m/>
    <m/>
    <m/>
    <m/>
    <m/>
    <m/>
    <m/>
    <m/>
    <m/>
    <m/>
    <n v="0"/>
    <n v="0"/>
    <n v="0"/>
    <n v="0"/>
    <n v="0"/>
    <n v="0"/>
    <m/>
    <m/>
    <m/>
    <m/>
    <m/>
    <m/>
    <m/>
    <m/>
    <m/>
    <m/>
  </r>
  <r>
    <x v="0"/>
    <x v="0"/>
    <x v="18"/>
    <x v="7"/>
    <n v="0"/>
    <n v="888276"/>
    <n v="0"/>
    <n v="0"/>
    <m/>
    <m/>
    <m/>
    <m/>
    <m/>
    <m/>
    <m/>
    <m/>
    <m/>
    <m/>
    <m/>
    <n v="0"/>
    <n v="0"/>
    <n v="0"/>
    <n v="0"/>
    <n v="0"/>
    <n v="0"/>
    <m/>
    <m/>
    <m/>
    <m/>
    <m/>
    <m/>
    <m/>
    <m/>
    <m/>
    <m/>
  </r>
  <r>
    <x v="0"/>
    <x v="1"/>
    <x v="19"/>
    <x v="7"/>
    <n v="0"/>
    <n v="1581288"/>
    <n v="0"/>
    <n v="0"/>
    <m/>
    <m/>
    <m/>
    <m/>
    <m/>
    <m/>
    <m/>
    <m/>
    <m/>
    <m/>
    <m/>
    <n v="0"/>
    <n v="0"/>
    <n v="0"/>
    <n v="0"/>
    <n v="0"/>
    <n v="0"/>
    <m/>
    <m/>
    <m/>
    <m/>
    <m/>
    <m/>
    <m/>
    <m/>
    <m/>
    <m/>
  </r>
  <r>
    <x v="0"/>
    <x v="1"/>
    <x v="20"/>
    <x v="7"/>
    <n v="0"/>
    <n v="658382"/>
    <n v="0"/>
    <n v="0"/>
    <m/>
    <m/>
    <m/>
    <m/>
    <m/>
    <m/>
    <m/>
    <m/>
    <m/>
    <m/>
    <m/>
    <n v="0"/>
    <n v="0"/>
    <n v="0"/>
    <n v="0"/>
    <n v="0"/>
    <n v="0"/>
    <m/>
    <m/>
    <m/>
    <m/>
    <m/>
    <m/>
    <m/>
    <m/>
    <m/>
    <m/>
  </r>
  <r>
    <x v="0"/>
    <x v="0"/>
    <x v="21"/>
    <x v="7"/>
    <n v="0"/>
    <n v="1543201"/>
    <n v="0"/>
    <n v="0"/>
    <m/>
    <m/>
    <m/>
    <m/>
    <m/>
    <m/>
    <m/>
    <m/>
    <m/>
    <m/>
    <m/>
    <n v="0"/>
    <n v="0"/>
    <n v="0"/>
    <n v="0"/>
    <n v="0"/>
    <n v="0"/>
    <m/>
    <m/>
    <m/>
    <m/>
    <m/>
    <m/>
    <m/>
    <m/>
    <m/>
    <m/>
  </r>
  <r>
    <x v="0"/>
    <x v="0"/>
    <x v="22"/>
    <x v="7"/>
    <n v="0"/>
    <n v="819977"/>
    <n v="0"/>
    <n v="0"/>
    <m/>
    <m/>
    <m/>
    <m/>
    <m/>
    <m/>
    <m/>
    <m/>
    <m/>
    <m/>
    <m/>
    <n v="0"/>
    <n v="0"/>
    <n v="0"/>
    <n v="0"/>
    <n v="0"/>
    <n v="0"/>
    <m/>
    <m/>
    <m/>
    <m/>
    <m/>
    <m/>
    <m/>
    <m/>
    <m/>
    <m/>
  </r>
  <r>
    <x v="0"/>
    <x v="0"/>
    <x v="0"/>
    <x v="8"/>
    <n v="0"/>
    <m/>
    <n v="0"/>
    <n v="0"/>
    <m/>
    <m/>
    <m/>
    <m/>
    <m/>
    <m/>
    <m/>
    <m/>
    <m/>
    <m/>
    <m/>
    <n v="0"/>
    <n v="0"/>
    <n v="0"/>
    <n v="0"/>
    <n v="0"/>
    <n v="0"/>
    <m/>
    <m/>
    <m/>
    <m/>
    <m/>
    <m/>
    <m/>
    <m/>
    <m/>
    <m/>
  </r>
  <r>
    <x v="0"/>
    <x v="0"/>
    <x v="1"/>
    <x v="8"/>
    <n v="0"/>
    <m/>
    <n v="0"/>
    <n v="344050"/>
    <m/>
    <m/>
    <m/>
    <m/>
    <m/>
    <m/>
    <m/>
    <m/>
    <m/>
    <m/>
    <m/>
    <n v="0"/>
    <n v="0"/>
    <n v="0"/>
    <n v="0"/>
    <n v="0"/>
    <n v="0"/>
    <m/>
    <m/>
    <m/>
    <m/>
    <m/>
    <m/>
    <m/>
    <m/>
    <m/>
    <m/>
  </r>
  <r>
    <x v="0"/>
    <x v="0"/>
    <x v="2"/>
    <x v="8"/>
    <n v="0"/>
    <m/>
    <n v="0"/>
    <n v="0"/>
    <m/>
    <m/>
    <m/>
    <m/>
    <m/>
    <m/>
    <m/>
    <m/>
    <m/>
    <m/>
    <m/>
    <n v="0"/>
    <n v="0"/>
    <n v="0"/>
    <n v="0"/>
    <n v="0"/>
    <n v="0"/>
    <m/>
    <m/>
    <m/>
    <m/>
    <m/>
    <m/>
    <m/>
    <m/>
    <m/>
    <m/>
  </r>
  <r>
    <x v="0"/>
    <x v="0"/>
    <x v="3"/>
    <x v="8"/>
    <n v="0"/>
    <n v="1710658"/>
    <n v="0"/>
    <n v="0"/>
    <m/>
    <m/>
    <m/>
    <m/>
    <m/>
    <m/>
    <m/>
    <m/>
    <m/>
    <m/>
    <m/>
    <n v="0"/>
    <n v="0"/>
    <n v="0"/>
    <n v="0"/>
    <n v="0"/>
    <n v="0"/>
    <m/>
    <m/>
    <m/>
    <m/>
    <m/>
    <m/>
    <m/>
    <m/>
    <m/>
    <m/>
  </r>
  <r>
    <x v="0"/>
    <x v="1"/>
    <x v="4"/>
    <x v="8"/>
    <n v="0"/>
    <n v="3490040"/>
    <n v="0"/>
    <n v="255870"/>
    <m/>
    <m/>
    <m/>
    <m/>
    <m/>
    <m/>
    <m/>
    <m/>
    <m/>
    <m/>
    <m/>
    <n v="0"/>
    <n v="0"/>
    <n v="0"/>
    <n v="0"/>
    <n v="0"/>
    <n v="0"/>
    <m/>
    <m/>
    <m/>
    <m/>
    <m/>
    <m/>
    <m/>
    <m/>
    <m/>
    <m/>
  </r>
  <r>
    <x v="0"/>
    <x v="0"/>
    <x v="5"/>
    <x v="8"/>
    <n v="0"/>
    <m/>
    <n v="0"/>
    <n v="0"/>
    <m/>
    <m/>
    <m/>
    <m/>
    <m/>
    <m/>
    <m/>
    <m/>
    <m/>
    <m/>
    <m/>
    <n v="0"/>
    <n v="0"/>
    <n v="0"/>
    <n v="0"/>
    <n v="0"/>
    <n v="0"/>
    <m/>
    <m/>
    <m/>
    <m/>
    <m/>
    <m/>
    <m/>
    <m/>
    <m/>
    <m/>
  </r>
  <r>
    <x v="0"/>
    <x v="1"/>
    <x v="6"/>
    <x v="8"/>
    <n v="0"/>
    <m/>
    <n v="0"/>
    <n v="0"/>
    <m/>
    <m/>
    <m/>
    <m/>
    <m/>
    <m/>
    <m/>
    <m/>
    <m/>
    <m/>
    <m/>
    <n v="0"/>
    <n v="0"/>
    <n v="0"/>
    <n v="0"/>
    <n v="0"/>
    <n v="0"/>
    <m/>
    <m/>
    <m/>
    <m/>
    <m/>
    <m/>
    <m/>
    <m/>
    <m/>
    <m/>
  </r>
  <r>
    <x v="0"/>
    <x v="1"/>
    <x v="7"/>
    <x v="8"/>
    <n v="0"/>
    <m/>
    <n v="0"/>
    <n v="255870"/>
    <m/>
    <m/>
    <m/>
    <m/>
    <m/>
    <m/>
    <m/>
    <m/>
    <m/>
    <m/>
    <m/>
    <n v="0"/>
    <n v="0"/>
    <n v="0"/>
    <n v="0"/>
    <n v="0"/>
    <n v="0"/>
    <m/>
    <m/>
    <m/>
    <m/>
    <m/>
    <m/>
    <m/>
    <m/>
    <m/>
    <m/>
  </r>
  <r>
    <x v="0"/>
    <x v="1"/>
    <x v="8"/>
    <x v="8"/>
    <n v="0"/>
    <m/>
    <n v="0"/>
    <n v="0"/>
    <m/>
    <m/>
    <m/>
    <m/>
    <m/>
    <m/>
    <m/>
    <m/>
    <m/>
    <m/>
    <m/>
    <n v="0"/>
    <n v="0"/>
    <n v="0"/>
    <n v="0"/>
    <n v="0"/>
    <n v="0"/>
    <m/>
    <m/>
    <m/>
    <m/>
    <m/>
    <m/>
    <m/>
    <m/>
    <m/>
    <m/>
  </r>
  <r>
    <x v="0"/>
    <x v="0"/>
    <x v="9"/>
    <x v="8"/>
    <n v="0"/>
    <m/>
    <n v="0"/>
    <n v="0"/>
    <m/>
    <m/>
    <m/>
    <m/>
    <m/>
    <m/>
    <m/>
    <m/>
    <m/>
    <m/>
    <m/>
    <n v="0"/>
    <n v="0"/>
    <n v="0"/>
    <n v="0"/>
    <n v="0"/>
    <n v="0"/>
    <m/>
    <m/>
    <m/>
    <m/>
    <m/>
    <m/>
    <m/>
    <m/>
    <m/>
    <m/>
  </r>
  <r>
    <x v="0"/>
    <x v="0"/>
    <x v="10"/>
    <x v="8"/>
    <n v="0"/>
    <n v="2666244"/>
    <n v="0"/>
    <n v="675870"/>
    <m/>
    <m/>
    <m/>
    <m/>
    <m/>
    <m/>
    <m/>
    <m/>
    <m/>
    <m/>
    <m/>
    <n v="0"/>
    <n v="0"/>
    <n v="0"/>
    <n v="0"/>
    <n v="0"/>
    <n v="0"/>
    <m/>
    <m/>
    <m/>
    <m/>
    <m/>
    <m/>
    <m/>
    <m/>
    <m/>
    <m/>
  </r>
  <r>
    <x v="0"/>
    <x v="0"/>
    <x v="11"/>
    <x v="8"/>
    <n v="0"/>
    <m/>
    <n v="0"/>
    <n v="255870"/>
    <m/>
    <m/>
    <m/>
    <m/>
    <m/>
    <m/>
    <m/>
    <m/>
    <m/>
    <m/>
    <m/>
    <n v="0"/>
    <n v="0"/>
    <n v="0"/>
    <n v="0"/>
    <n v="0"/>
    <n v="0"/>
    <m/>
    <m/>
    <m/>
    <m/>
    <m/>
    <m/>
    <m/>
    <m/>
    <m/>
    <m/>
  </r>
  <r>
    <x v="0"/>
    <x v="0"/>
    <x v="12"/>
    <x v="8"/>
    <n v="0"/>
    <n v="2895812"/>
    <n v="0"/>
    <n v="664050"/>
    <m/>
    <m/>
    <m/>
    <m/>
    <m/>
    <m/>
    <m/>
    <m/>
    <m/>
    <m/>
    <m/>
    <n v="0"/>
    <n v="0"/>
    <n v="0"/>
    <n v="0"/>
    <n v="0"/>
    <n v="0"/>
    <m/>
    <m/>
    <m/>
    <m/>
    <m/>
    <m/>
    <m/>
    <m/>
    <m/>
    <m/>
  </r>
  <r>
    <x v="0"/>
    <x v="1"/>
    <x v="13"/>
    <x v="8"/>
    <n v="0"/>
    <m/>
    <n v="0"/>
    <n v="0"/>
    <m/>
    <m/>
    <m/>
    <m/>
    <m/>
    <m/>
    <m/>
    <m/>
    <m/>
    <m/>
    <m/>
    <n v="0"/>
    <n v="0"/>
    <n v="0"/>
    <n v="0"/>
    <n v="0"/>
    <n v="0"/>
    <m/>
    <m/>
    <m/>
    <m/>
    <m/>
    <m/>
    <m/>
    <m/>
    <m/>
    <m/>
  </r>
  <r>
    <x v="0"/>
    <x v="1"/>
    <x v="14"/>
    <x v="8"/>
    <n v="0"/>
    <m/>
    <n v="0"/>
    <n v="0"/>
    <m/>
    <m/>
    <m/>
    <m/>
    <m/>
    <m/>
    <m/>
    <m/>
    <m/>
    <m/>
    <m/>
    <n v="0"/>
    <n v="0"/>
    <n v="0"/>
    <n v="0"/>
    <n v="0"/>
    <n v="0"/>
    <m/>
    <m/>
    <m/>
    <m/>
    <m/>
    <m/>
    <m/>
    <m/>
    <m/>
    <m/>
  </r>
  <r>
    <x v="0"/>
    <x v="0"/>
    <x v="15"/>
    <x v="8"/>
    <n v="0"/>
    <m/>
    <n v="0"/>
    <n v="0"/>
    <m/>
    <m/>
    <m/>
    <m/>
    <m/>
    <m/>
    <m/>
    <m/>
    <m/>
    <m/>
    <m/>
    <n v="0"/>
    <n v="0"/>
    <n v="0"/>
    <n v="0"/>
    <n v="0"/>
    <n v="0"/>
    <m/>
    <m/>
    <m/>
    <m/>
    <m/>
    <m/>
    <m/>
    <m/>
    <m/>
    <m/>
  </r>
  <r>
    <x v="0"/>
    <x v="0"/>
    <x v="16"/>
    <x v="8"/>
    <n v="0"/>
    <m/>
    <n v="0"/>
    <n v="0"/>
    <m/>
    <m/>
    <m/>
    <m/>
    <m/>
    <m/>
    <m/>
    <m/>
    <m/>
    <m/>
    <m/>
    <n v="0"/>
    <n v="0"/>
    <n v="0"/>
    <n v="0"/>
    <n v="0"/>
    <n v="0"/>
    <m/>
    <m/>
    <m/>
    <m/>
    <m/>
    <m/>
    <m/>
    <m/>
    <m/>
    <m/>
  </r>
  <r>
    <x v="0"/>
    <x v="0"/>
    <x v="17"/>
    <x v="8"/>
    <n v="0"/>
    <m/>
    <n v="0"/>
    <n v="0"/>
    <m/>
    <m/>
    <m/>
    <m/>
    <m/>
    <m/>
    <m/>
    <m/>
    <m/>
    <m/>
    <m/>
    <n v="0"/>
    <n v="0"/>
    <n v="0"/>
    <n v="0"/>
    <n v="0"/>
    <n v="0"/>
    <m/>
    <m/>
    <m/>
    <m/>
    <m/>
    <m/>
    <m/>
    <m/>
    <m/>
    <m/>
  </r>
  <r>
    <x v="0"/>
    <x v="0"/>
    <x v="18"/>
    <x v="8"/>
    <n v="0"/>
    <m/>
    <n v="0"/>
    <n v="0"/>
    <m/>
    <m/>
    <m/>
    <m/>
    <m/>
    <m/>
    <m/>
    <m/>
    <m/>
    <m/>
    <m/>
    <n v="0"/>
    <n v="0"/>
    <n v="0"/>
    <n v="0"/>
    <n v="0"/>
    <n v="0"/>
    <m/>
    <m/>
    <m/>
    <m/>
    <m/>
    <m/>
    <m/>
    <m/>
    <m/>
    <m/>
  </r>
  <r>
    <x v="0"/>
    <x v="1"/>
    <x v="19"/>
    <x v="8"/>
    <n v="0"/>
    <m/>
    <n v="0"/>
    <n v="0"/>
    <m/>
    <m/>
    <m/>
    <m/>
    <m/>
    <m/>
    <m/>
    <m/>
    <m/>
    <m/>
    <m/>
    <n v="0"/>
    <n v="0"/>
    <n v="0"/>
    <n v="0"/>
    <n v="0"/>
    <n v="0"/>
    <m/>
    <m/>
    <m/>
    <m/>
    <m/>
    <m/>
    <m/>
    <m/>
    <m/>
    <m/>
  </r>
  <r>
    <x v="0"/>
    <x v="1"/>
    <x v="20"/>
    <x v="8"/>
    <n v="0"/>
    <n v="2056579"/>
    <n v="0"/>
    <n v="355870"/>
    <m/>
    <m/>
    <m/>
    <m/>
    <m/>
    <m/>
    <m/>
    <m/>
    <m/>
    <m/>
    <m/>
    <n v="0"/>
    <n v="0"/>
    <n v="0"/>
    <n v="0"/>
    <n v="0"/>
    <n v="0"/>
    <m/>
    <m/>
    <m/>
    <m/>
    <m/>
    <m/>
    <m/>
    <m/>
    <m/>
    <m/>
  </r>
  <r>
    <x v="0"/>
    <x v="0"/>
    <x v="21"/>
    <x v="8"/>
    <n v="0"/>
    <m/>
    <n v="0"/>
    <n v="0"/>
    <m/>
    <m/>
    <m/>
    <m/>
    <m/>
    <m/>
    <m/>
    <m/>
    <m/>
    <m/>
    <m/>
    <n v="0"/>
    <n v="0"/>
    <n v="0"/>
    <n v="0"/>
    <n v="0"/>
    <n v="0"/>
    <m/>
    <m/>
    <m/>
    <m/>
    <m/>
    <m/>
    <m/>
    <m/>
    <m/>
    <m/>
  </r>
  <r>
    <x v="0"/>
    <x v="0"/>
    <x v="22"/>
    <x v="8"/>
    <n v="0"/>
    <m/>
    <n v="0"/>
    <n v="0"/>
    <m/>
    <m/>
    <m/>
    <m/>
    <m/>
    <m/>
    <m/>
    <m/>
    <m/>
    <m/>
    <m/>
    <n v="0"/>
    <n v="0"/>
    <n v="0"/>
    <n v="0"/>
    <n v="0"/>
    <n v="0"/>
    <m/>
    <m/>
    <m/>
    <m/>
    <m/>
    <m/>
    <m/>
    <m/>
    <m/>
    <m/>
  </r>
  <r>
    <x v="0"/>
    <x v="0"/>
    <x v="0"/>
    <x v="9"/>
    <n v="5639597"/>
    <n v="6182027"/>
    <s v="-"/>
    <n v="0"/>
    <m/>
    <m/>
    <m/>
    <m/>
    <m/>
    <m/>
    <m/>
    <m/>
    <m/>
    <m/>
    <m/>
    <n v="0"/>
    <n v="0"/>
    <n v="0"/>
    <n v="0"/>
    <n v="0"/>
    <n v="0"/>
    <m/>
    <m/>
    <m/>
    <m/>
    <m/>
    <m/>
    <m/>
    <m/>
    <m/>
    <m/>
  </r>
  <r>
    <x v="0"/>
    <x v="0"/>
    <x v="1"/>
    <x v="9"/>
    <n v="2339470"/>
    <n v="1551153"/>
    <s v="-"/>
    <n v="0"/>
    <m/>
    <m/>
    <m/>
    <m/>
    <m/>
    <m/>
    <m/>
    <m/>
    <m/>
    <m/>
    <m/>
    <n v="0"/>
    <n v="0"/>
    <n v="0"/>
    <n v="0"/>
    <n v="0"/>
    <n v="0"/>
    <m/>
    <m/>
    <m/>
    <m/>
    <m/>
    <m/>
    <m/>
    <m/>
    <m/>
    <m/>
  </r>
  <r>
    <x v="0"/>
    <x v="0"/>
    <x v="2"/>
    <x v="9"/>
    <n v="7344601"/>
    <n v="945000"/>
    <s v="-"/>
    <n v="0"/>
    <m/>
    <m/>
    <m/>
    <m/>
    <m/>
    <m/>
    <m/>
    <m/>
    <m/>
    <m/>
    <m/>
    <n v="0"/>
    <n v="0"/>
    <n v="0"/>
    <n v="0"/>
    <n v="0"/>
    <n v="0"/>
    <m/>
    <m/>
    <m/>
    <m/>
    <m/>
    <m/>
    <m/>
    <m/>
    <m/>
    <m/>
  </r>
  <r>
    <x v="0"/>
    <x v="0"/>
    <x v="3"/>
    <x v="9"/>
    <n v="658440"/>
    <s v="-"/>
    <n v="6234512"/>
    <n v="0"/>
    <m/>
    <m/>
    <m/>
    <m/>
    <m/>
    <m/>
    <m/>
    <m/>
    <m/>
    <m/>
    <m/>
    <n v="0"/>
    <n v="0"/>
    <n v="0"/>
    <n v="0"/>
    <n v="0"/>
    <n v="0"/>
    <m/>
    <m/>
    <m/>
    <m/>
    <m/>
    <m/>
    <m/>
    <m/>
    <m/>
    <m/>
  </r>
  <r>
    <x v="0"/>
    <x v="1"/>
    <x v="4"/>
    <x v="9"/>
    <n v="6605602"/>
    <n v="6622810"/>
    <n v="2860000"/>
    <n v="0"/>
    <m/>
    <m/>
    <m/>
    <m/>
    <m/>
    <m/>
    <m/>
    <m/>
    <m/>
    <m/>
    <m/>
    <n v="0"/>
    <n v="0"/>
    <n v="0"/>
    <n v="0"/>
    <n v="0"/>
    <n v="0"/>
    <m/>
    <m/>
    <m/>
    <m/>
    <m/>
    <m/>
    <m/>
    <m/>
    <m/>
    <m/>
  </r>
  <r>
    <x v="0"/>
    <x v="0"/>
    <x v="5"/>
    <x v="9"/>
    <n v="7150951"/>
    <n v="7744656"/>
    <s v="-"/>
    <n v="0"/>
    <m/>
    <m/>
    <m/>
    <m/>
    <m/>
    <m/>
    <m/>
    <m/>
    <m/>
    <m/>
    <m/>
    <n v="0"/>
    <n v="0"/>
    <n v="0"/>
    <n v="0"/>
    <n v="0"/>
    <n v="0"/>
    <m/>
    <m/>
    <m/>
    <m/>
    <m/>
    <m/>
    <m/>
    <m/>
    <m/>
    <m/>
  </r>
  <r>
    <x v="0"/>
    <x v="1"/>
    <x v="6"/>
    <x v="9"/>
    <n v="6668063"/>
    <n v="2974428"/>
    <s v="-"/>
    <n v="0"/>
    <m/>
    <m/>
    <m/>
    <m/>
    <m/>
    <m/>
    <m/>
    <m/>
    <m/>
    <m/>
    <m/>
    <n v="0"/>
    <n v="0"/>
    <n v="0"/>
    <n v="0"/>
    <n v="0"/>
    <n v="0"/>
    <m/>
    <m/>
    <m/>
    <m/>
    <m/>
    <m/>
    <m/>
    <m/>
    <m/>
    <m/>
  </r>
  <r>
    <x v="0"/>
    <x v="1"/>
    <x v="7"/>
    <x v="9"/>
    <n v="9849655"/>
    <n v="5329040"/>
    <s v="-"/>
    <n v="0"/>
    <m/>
    <m/>
    <m/>
    <m/>
    <m/>
    <m/>
    <m/>
    <m/>
    <m/>
    <m/>
    <m/>
    <n v="0"/>
    <n v="0"/>
    <n v="0"/>
    <n v="0"/>
    <n v="0"/>
    <n v="0"/>
    <m/>
    <m/>
    <m/>
    <m/>
    <m/>
    <m/>
    <m/>
    <m/>
    <m/>
    <m/>
  </r>
  <r>
    <x v="0"/>
    <x v="1"/>
    <x v="8"/>
    <x v="9"/>
    <n v="8776190"/>
    <n v="462000"/>
    <n v="4759960"/>
    <n v="0"/>
    <m/>
    <m/>
    <m/>
    <m/>
    <m/>
    <m/>
    <m/>
    <m/>
    <m/>
    <m/>
    <m/>
    <n v="0"/>
    <n v="0"/>
    <n v="0"/>
    <n v="0"/>
    <n v="0"/>
    <n v="0"/>
    <m/>
    <m/>
    <m/>
    <m/>
    <m/>
    <m/>
    <m/>
    <m/>
    <m/>
    <m/>
  </r>
  <r>
    <x v="0"/>
    <x v="0"/>
    <x v="9"/>
    <x v="9"/>
    <n v="8401641"/>
    <n v="3322830"/>
    <s v="-"/>
    <n v="0"/>
    <m/>
    <m/>
    <m/>
    <m/>
    <m/>
    <m/>
    <m/>
    <m/>
    <m/>
    <m/>
    <m/>
    <n v="0"/>
    <n v="0"/>
    <n v="0"/>
    <n v="0"/>
    <n v="0"/>
    <n v="0"/>
    <m/>
    <m/>
    <m/>
    <m/>
    <m/>
    <m/>
    <m/>
    <m/>
    <m/>
    <m/>
  </r>
  <r>
    <x v="0"/>
    <x v="0"/>
    <x v="10"/>
    <x v="9"/>
    <n v="3510690"/>
    <n v="3632077"/>
    <s v="-"/>
    <n v="0"/>
    <m/>
    <m/>
    <m/>
    <m/>
    <m/>
    <m/>
    <m/>
    <m/>
    <m/>
    <m/>
    <m/>
    <n v="0"/>
    <n v="0"/>
    <n v="0"/>
    <n v="0"/>
    <n v="0"/>
    <n v="0"/>
    <m/>
    <m/>
    <m/>
    <m/>
    <m/>
    <m/>
    <m/>
    <m/>
    <m/>
    <m/>
  </r>
  <r>
    <x v="0"/>
    <x v="0"/>
    <x v="11"/>
    <x v="9"/>
    <n v="2894071"/>
    <n v="5625800"/>
    <s v="-"/>
    <n v="0"/>
    <m/>
    <m/>
    <m/>
    <m/>
    <m/>
    <m/>
    <m/>
    <m/>
    <m/>
    <m/>
    <m/>
    <n v="0"/>
    <n v="0"/>
    <n v="0"/>
    <n v="0"/>
    <n v="0"/>
    <n v="0"/>
    <m/>
    <m/>
    <m/>
    <m/>
    <m/>
    <m/>
    <m/>
    <m/>
    <m/>
    <m/>
  </r>
  <r>
    <x v="0"/>
    <x v="0"/>
    <x v="12"/>
    <x v="9"/>
    <s v="-"/>
    <s v="-"/>
    <n v="7405508"/>
    <n v="0"/>
    <m/>
    <m/>
    <m/>
    <m/>
    <m/>
    <m/>
    <m/>
    <m/>
    <m/>
    <m/>
    <m/>
    <n v="0"/>
    <n v="0"/>
    <n v="0"/>
    <n v="0"/>
    <n v="0"/>
    <n v="0"/>
    <m/>
    <m/>
    <m/>
    <m/>
    <m/>
    <m/>
    <m/>
    <m/>
    <m/>
    <m/>
  </r>
  <r>
    <x v="0"/>
    <x v="1"/>
    <x v="13"/>
    <x v="9"/>
    <n v="2782673"/>
    <s v="-"/>
    <s v="-"/>
    <n v="0"/>
    <m/>
    <m/>
    <m/>
    <m/>
    <m/>
    <m/>
    <m/>
    <m/>
    <m/>
    <m/>
    <m/>
    <n v="0"/>
    <n v="0"/>
    <n v="0"/>
    <n v="0"/>
    <n v="0"/>
    <n v="0"/>
    <m/>
    <m/>
    <m/>
    <m/>
    <m/>
    <m/>
    <m/>
    <m/>
    <m/>
    <m/>
  </r>
  <r>
    <x v="0"/>
    <x v="1"/>
    <x v="14"/>
    <x v="9"/>
    <n v="2218727"/>
    <n v="11298581"/>
    <s v="-"/>
    <n v="0"/>
    <m/>
    <m/>
    <m/>
    <m/>
    <m/>
    <m/>
    <m/>
    <m/>
    <m/>
    <m/>
    <m/>
    <n v="0"/>
    <n v="0"/>
    <n v="0"/>
    <n v="0"/>
    <n v="0"/>
    <n v="0"/>
    <m/>
    <m/>
    <m/>
    <m/>
    <m/>
    <m/>
    <m/>
    <m/>
    <m/>
    <m/>
  </r>
  <r>
    <x v="0"/>
    <x v="0"/>
    <x v="15"/>
    <x v="9"/>
    <n v="4843517"/>
    <n v="3724262"/>
    <s v="-"/>
    <n v="0"/>
    <m/>
    <m/>
    <m/>
    <m/>
    <m/>
    <m/>
    <m/>
    <m/>
    <m/>
    <m/>
    <m/>
    <n v="0"/>
    <n v="0"/>
    <n v="0"/>
    <n v="0"/>
    <n v="0"/>
    <n v="0"/>
    <m/>
    <m/>
    <m/>
    <m/>
    <m/>
    <m/>
    <m/>
    <m/>
    <m/>
    <m/>
  </r>
  <r>
    <x v="0"/>
    <x v="0"/>
    <x v="16"/>
    <x v="9"/>
    <n v="11181392"/>
    <n v="8840011"/>
    <s v="-"/>
    <n v="0"/>
    <m/>
    <m/>
    <m/>
    <m/>
    <m/>
    <m/>
    <m/>
    <m/>
    <m/>
    <m/>
    <m/>
    <n v="0"/>
    <n v="0"/>
    <n v="0"/>
    <n v="0"/>
    <n v="0"/>
    <n v="0"/>
    <m/>
    <m/>
    <m/>
    <m/>
    <m/>
    <m/>
    <m/>
    <m/>
    <m/>
    <m/>
  </r>
  <r>
    <x v="0"/>
    <x v="0"/>
    <x v="17"/>
    <x v="9"/>
    <s v="-"/>
    <n v="1000000"/>
    <s v="-"/>
    <n v="0"/>
    <m/>
    <m/>
    <m/>
    <m/>
    <m/>
    <m/>
    <m/>
    <m/>
    <m/>
    <m/>
    <m/>
    <n v="0"/>
    <n v="0"/>
    <n v="0"/>
    <n v="0"/>
    <n v="0"/>
    <n v="0"/>
    <m/>
    <m/>
    <m/>
    <m/>
    <m/>
    <m/>
    <m/>
    <m/>
    <m/>
    <m/>
  </r>
  <r>
    <x v="0"/>
    <x v="0"/>
    <x v="18"/>
    <x v="9"/>
    <n v="4034984"/>
    <n v="390000"/>
    <s v="-"/>
    <n v="0"/>
    <m/>
    <m/>
    <m/>
    <m/>
    <m/>
    <m/>
    <m/>
    <m/>
    <m/>
    <m/>
    <m/>
    <n v="0"/>
    <n v="0"/>
    <n v="0"/>
    <n v="0"/>
    <n v="0"/>
    <n v="0"/>
    <m/>
    <m/>
    <m/>
    <m/>
    <m/>
    <m/>
    <m/>
    <m/>
    <m/>
    <m/>
  </r>
  <r>
    <x v="0"/>
    <x v="1"/>
    <x v="19"/>
    <x v="9"/>
    <n v="9444089"/>
    <n v="1047000"/>
    <s v="-"/>
    <n v="0"/>
    <m/>
    <m/>
    <m/>
    <m/>
    <m/>
    <m/>
    <m/>
    <m/>
    <m/>
    <m/>
    <m/>
    <n v="0"/>
    <n v="0"/>
    <n v="0"/>
    <n v="0"/>
    <n v="0"/>
    <n v="0"/>
    <m/>
    <m/>
    <m/>
    <m/>
    <m/>
    <m/>
    <m/>
    <m/>
    <m/>
    <m/>
  </r>
  <r>
    <x v="0"/>
    <x v="1"/>
    <x v="20"/>
    <x v="9"/>
    <n v="9892303"/>
    <n v="1050000"/>
    <s v="-"/>
    <n v="0"/>
    <m/>
    <m/>
    <m/>
    <m/>
    <m/>
    <m/>
    <m/>
    <m/>
    <m/>
    <m/>
    <m/>
    <n v="0"/>
    <n v="0"/>
    <n v="0"/>
    <n v="0"/>
    <n v="0"/>
    <n v="0"/>
    <m/>
    <m/>
    <m/>
    <m/>
    <m/>
    <m/>
    <m/>
    <m/>
    <m/>
    <m/>
  </r>
  <r>
    <x v="0"/>
    <x v="0"/>
    <x v="21"/>
    <x v="9"/>
    <n v="2296875"/>
    <n v="1863408"/>
    <s v="-"/>
    <n v="0"/>
    <m/>
    <m/>
    <m/>
    <m/>
    <m/>
    <m/>
    <m/>
    <m/>
    <m/>
    <m/>
    <m/>
    <n v="0"/>
    <n v="0"/>
    <n v="0"/>
    <n v="0"/>
    <n v="0"/>
    <n v="0"/>
    <m/>
    <m/>
    <m/>
    <m/>
    <m/>
    <m/>
    <m/>
    <m/>
    <m/>
    <m/>
  </r>
  <r>
    <x v="0"/>
    <x v="0"/>
    <x v="22"/>
    <x v="9"/>
    <n v="4919355"/>
    <s v="-"/>
    <s v="-"/>
    <n v="0"/>
    <m/>
    <m/>
    <m/>
    <m/>
    <m/>
    <m/>
    <m/>
    <m/>
    <m/>
    <m/>
    <m/>
    <n v="0"/>
    <n v="0"/>
    <n v="0"/>
    <n v="0"/>
    <n v="0"/>
    <n v="0"/>
    <m/>
    <m/>
    <m/>
    <m/>
    <m/>
    <m/>
    <m/>
    <m/>
    <m/>
    <m/>
  </r>
  <r>
    <x v="0"/>
    <x v="0"/>
    <x v="0"/>
    <x v="10"/>
    <n v="0"/>
    <n v="0"/>
    <n v="0"/>
    <s v="-"/>
    <m/>
    <m/>
    <m/>
    <m/>
    <m/>
    <m/>
    <m/>
    <m/>
    <m/>
    <m/>
    <m/>
    <n v="0"/>
    <n v="0"/>
    <n v="0"/>
    <n v="0"/>
    <n v="0"/>
    <n v="0"/>
    <m/>
    <m/>
    <m/>
    <m/>
    <m/>
    <m/>
    <m/>
    <m/>
    <m/>
    <m/>
  </r>
  <r>
    <x v="0"/>
    <x v="0"/>
    <x v="1"/>
    <x v="10"/>
    <n v="0"/>
    <n v="0"/>
    <n v="0"/>
    <s v="-"/>
    <m/>
    <m/>
    <m/>
    <m/>
    <m/>
    <m/>
    <m/>
    <m/>
    <m/>
    <m/>
    <m/>
    <n v="0"/>
    <n v="0"/>
    <n v="0"/>
    <n v="0"/>
    <n v="0"/>
    <n v="0"/>
    <m/>
    <m/>
    <m/>
    <m/>
    <m/>
    <m/>
    <m/>
    <m/>
    <m/>
    <m/>
  </r>
  <r>
    <x v="0"/>
    <x v="0"/>
    <x v="2"/>
    <x v="10"/>
    <n v="0"/>
    <n v="0"/>
    <n v="0"/>
    <s v="-"/>
    <m/>
    <m/>
    <m/>
    <m/>
    <m/>
    <m/>
    <m/>
    <m/>
    <m/>
    <m/>
    <m/>
    <n v="0"/>
    <n v="0"/>
    <n v="0"/>
    <n v="0"/>
    <n v="0"/>
    <n v="0"/>
    <m/>
    <m/>
    <m/>
    <m/>
    <m/>
    <m/>
    <m/>
    <m/>
    <m/>
    <m/>
  </r>
  <r>
    <x v="0"/>
    <x v="0"/>
    <x v="3"/>
    <x v="10"/>
    <n v="0"/>
    <n v="0"/>
    <n v="0"/>
    <s v="-"/>
    <m/>
    <m/>
    <m/>
    <m/>
    <m/>
    <m/>
    <m/>
    <m/>
    <m/>
    <m/>
    <m/>
    <n v="0"/>
    <n v="0"/>
    <n v="0"/>
    <n v="0"/>
    <n v="0"/>
    <n v="0"/>
    <m/>
    <m/>
    <m/>
    <m/>
    <m/>
    <m/>
    <m/>
    <m/>
    <m/>
    <m/>
  </r>
  <r>
    <x v="0"/>
    <x v="1"/>
    <x v="4"/>
    <x v="10"/>
    <n v="0"/>
    <n v="0"/>
    <n v="0"/>
    <n v="600000"/>
    <m/>
    <m/>
    <m/>
    <m/>
    <m/>
    <m/>
    <m/>
    <m/>
    <m/>
    <m/>
    <m/>
    <n v="0"/>
    <n v="0"/>
    <n v="0"/>
    <n v="0"/>
    <n v="0"/>
    <n v="0"/>
    <m/>
    <m/>
    <m/>
    <m/>
    <m/>
    <m/>
    <m/>
    <m/>
    <m/>
    <m/>
  </r>
  <r>
    <x v="0"/>
    <x v="0"/>
    <x v="5"/>
    <x v="10"/>
    <n v="0"/>
    <n v="0"/>
    <n v="0"/>
    <s v="-"/>
    <m/>
    <m/>
    <m/>
    <m/>
    <m/>
    <m/>
    <m/>
    <m/>
    <m/>
    <m/>
    <m/>
    <n v="0"/>
    <n v="0"/>
    <n v="0"/>
    <n v="0"/>
    <n v="0"/>
    <n v="0"/>
    <m/>
    <m/>
    <m/>
    <m/>
    <m/>
    <m/>
    <m/>
    <m/>
    <m/>
    <m/>
  </r>
  <r>
    <x v="0"/>
    <x v="1"/>
    <x v="6"/>
    <x v="10"/>
    <n v="0"/>
    <n v="0"/>
    <n v="0"/>
    <s v="-"/>
    <m/>
    <m/>
    <m/>
    <m/>
    <m/>
    <m/>
    <m/>
    <m/>
    <m/>
    <m/>
    <m/>
    <n v="0"/>
    <n v="0"/>
    <n v="0"/>
    <n v="0"/>
    <n v="0"/>
    <n v="0"/>
    <m/>
    <m/>
    <m/>
    <m/>
    <m/>
    <m/>
    <m/>
    <m/>
    <m/>
    <m/>
  </r>
  <r>
    <x v="0"/>
    <x v="1"/>
    <x v="7"/>
    <x v="10"/>
    <n v="0"/>
    <n v="0"/>
    <n v="0"/>
    <n v="600000"/>
    <m/>
    <m/>
    <m/>
    <m/>
    <m/>
    <m/>
    <m/>
    <m/>
    <m/>
    <m/>
    <m/>
    <n v="0"/>
    <n v="0"/>
    <n v="0"/>
    <n v="0"/>
    <n v="0"/>
    <n v="0"/>
    <m/>
    <m/>
    <m/>
    <m/>
    <m/>
    <m/>
    <m/>
    <m/>
    <m/>
    <m/>
  </r>
  <r>
    <x v="0"/>
    <x v="1"/>
    <x v="8"/>
    <x v="10"/>
    <n v="0"/>
    <n v="0"/>
    <n v="0"/>
    <s v="-"/>
    <m/>
    <m/>
    <m/>
    <m/>
    <m/>
    <m/>
    <m/>
    <m/>
    <m/>
    <m/>
    <m/>
    <n v="0"/>
    <n v="0"/>
    <n v="0"/>
    <n v="0"/>
    <n v="0"/>
    <n v="0"/>
    <m/>
    <m/>
    <m/>
    <m/>
    <m/>
    <m/>
    <m/>
    <m/>
    <m/>
    <m/>
  </r>
  <r>
    <x v="0"/>
    <x v="0"/>
    <x v="9"/>
    <x v="10"/>
    <n v="0"/>
    <n v="0"/>
    <n v="0"/>
    <s v="-"/>
    <m/>
    <m/>
    <m/>
    <m/>
    <m/>
    <m/>
    <m/>
    <m/>
    <m/>
    <m/>
    <m/>
    <n v="0"/>
    <n v="0"/>
    <n v="0"/>
    <n v="0"/>
    <n v="0"/>
    <n v="0"/>
    <m/>
    <m/>
    <m/>
    <m/>
    <m/>
    <m/>
    <m/>
    <m/>
    <m/>
    <m/>
  </r>
  <r>
    <x v="0"/>
    <x v="0"/>
    <x v="10"/>
    <x v="10"/>
    <n v="0"/>
    <n v="0"/>
    <n v="0"/>
    <s v="-"/>
    <m/>
    <m/>
    <m/>
    <m/>
    <m/>
    <m/>
    <m/>
    <m/>
    <m/>
    <m/>
    <m/>
    <n v="0"/>
    <n v="0"/>
    <n v="0"/>
    <n v="0"/>
    <n v="0"/>
    <n v="0"/>
    <m/>
    <m/>
    <m/>
    <m/>
    <m/>
    <m/>
    <m/>
    <m/>
    <m/>
    <m/>
  </r>
  <r>
    <x v="0"/>
    <x v="0"/>
    <x v="11"/>
    <x v="10"/>
    <n v="0"/>
    <n v="0"/>
    <n v="0"/>
    <s v="-"/>
    <m/>
    <m/>
    <m/>
    <m/>
    <m/>
    <m/>
    <m/>
    <m/>
    <m/>
    <m/>
    <m/>
    <n v="0"/>
    <n v="0"/>
    <n v="0"/>
    <n v="0"/>
    <n v="0"/>
    <n v="0"/>
    <m/>
    <m/>
    <m/>
    <m/>
    <m/>
    <m/>
    <m/>
    <m/>
    <m/>
    <m/>
  </r>
  <r>
    <x v="0"/>
    <x v="0"/>
    <x v="12"/>
    <x v="10"/>
    <n v="0"/>
    <n v="0"/>
    <n v="0"/>
    <s v="-"/>
    <m/>
    <m/>
    <m/>
    <m/>
    <m/>
    <m/>
    <m/>
    <m/>
    <m/>
    <m/>
    <m/>
    <n v="0"/>
    <n v="0"/>
    <n v="0"/>
    <n v="0"/>
    <n v="0"/>
    <n v="0"/>
    <m/>
    <m/>
    <m/>
    <m/>
    <m/>
    <m/>
    <m/>
    <m/>
    <m/>
    <m/>
  </r>
  <r>
    <x v="0"/>
    <x v="1"/>
    <x v="13"/>
    <x v="10"/>
    <n v="0"/>
    <n v="0"/>
    <n v="0"/>
    <s v="-"/>
    <m/>
    <m/>
    <m/>
    <m/>
    <m/>
    <m/>
    <m/>
    <m/>
    <m/>
    <m/>
    <m/>
    <n v="0"/>
    <n v="0"/>
    <n v="0"/>
    <n v="0"/>
    <n v="0"/>
    <n v="0"/>
    <m/>
    <m/>
    <m/>
    <m/>
    <m/>
    <m/>
    <m/>
    <m/>
    <m/>
    <m/>
  </r>
  <r>
    <x v="0"/>
    <x v="1"/>
    <x v="14"/>
    <x v="10"/>
    <n v="0"/>
    <n v="0"/>
    <n v="0"/>
    <s v="-"/>
    <m/>
    <m/>
    <m/>
    <m/>
    <m/>
    <m/>
    <m/>
    <m/>
    <m/>
    <m/>
    <m/>
    <n v="0"/>
    <n v="0"/>
    <n v="0"/>
    <n v="0"/>
    <n v="0"/>
    <n v="0"/>
    <m/>
    <m/>
    <m/>
    <m/>
    <m/>
    <m/>
    <m/>
    <m/>
    <m/>
    <m/>
  </r>
  <r>
    <x v="0"/>
    <x v="0"/>
    <x v="15"/>
    <x v="10"/>
    <n v="0"/>
    <n v="0"/>
    <n v="0"/>
    <s v="-"/>
    <m/>
    <m/>
    <m/>
    <m/>
    <m/>
    <m/>
    <m/>
    <m/>
    <m/>
    <m/>
    <m/>
    <n v="0"/>
    <n v="0"/>
    <n v="0"/>
    <n v="0"/>
    <n v="0"/>
    <n v="0"/>
    <m/>
    <m/>
    <m/>
    <m/>
    <m/>
    <m/>
    <m/>
    <m/>
    <m/>
    <m/>
  </r>
  <r>
    <x v="0"/>
    <x v="0"/>
    <x v="16"/>
    <x v="10"/>
    <n v="0"/>
    <n v="0"/>
    <n v="0"/>
    <s v="-"/>
    <m/>
    <m/>
    <m/>
    <m/>
    <m/>
    <m/>
    <m/>
    <m/>
    <m/>
    <m/>
    <m/>
    <n v="0"/>
    <n v="0"/>
    <n v="0"/>
    <n v="0"/>
    <n v="0"/>
    <n v="0"/>
    <m/>
    <m/>
    <m/>
    <m/>
    <m/>
    <m/>
    <m/>
    <m/>
    <m/>
    <m/>
  </r>
  <r>
    <x v="0"/>
    <x v="0"/>
    <x v="17"/>
    <x v="10"/>
    <n v="0"/>
    <n v="0"/>
    <n v="0"/>
    <s v="-"/>
    <m/>
    <m/>
    <m/>
    <m/>
    <m/>
    <m/>
    <m/>
    <m/>
    <m/>
    <m/>
    <m/>
    <n v="0"/>
    <n v="0"/>
    <n v="0"/>
    <n v="0"/>
    <n v="0"/>
    <n v="0"/>
    <m/>
    <m/>
    <m/>
    <m/>
    <m/>
    <m/>
    <m/>
    <m/>
    <m/>
    <m/>
  </r>
  <r>
    <x v="0"/>
    <x v="0"/>
    <x v="18"/>
    <x v="10"/>
    <n v="0"/>
    <n v="0"/>
    <n v="0"/>
    <s v="-"/>
    <m/>
    <m/>
    <m/>
    <m/>
    <m/>
    <m/>
    <m/>
    <m/>
    <m/>
    <m/>
    <m/>
    <n v="0"/>
    <n v="0"/>
    <n v="0"/>
    <n v="0"/>
    <n v="0"/>
    <n v="0"/>
    <m/>
    <m/>
    <m/>
    <m/>
    <m/>
    <m/>
    <m/>
    <m/>
    <m/>
    <m/>
  </r>
  <r>
    <x v="0"/>
    <x v="1"/>
    <x v="19"/>
    <x v="10"/>
    <n v="0"/>
    <n v="0"/>
    <n v="0"/>
    <s v="-"/>
    <m/>
    <m/>
    <m/>
    <m/>
    <m/>
    <m/>
    <m/>
    <m/>
    <m/>
    <m/>
    <m/>
    <n v="0"/>
    <n v="0"/>
    <n v="0"/>
    <n v="0"/>
    <n v="0"/>
    <n v="0"/>
    <m/>
    <m/>
    <m/>
    <m/>
    <m/>
    <m/>
    <m/>
    <m/>
    <m/>
    <m/>
  </r>
  <r>
    <x v="0"/>
    <x v="1"/>
    <x v="20"/>
    <x v="10"/>
    <n v="0"/>
    <n v="0"/>
    <n v="0"/>
    <s v="-"/>
    <m/>
    <m/>
    <m/>
    <m/>
    <m/>
    <m/>
    <m/>
    <m/>
    <m/>
    <m/>
    <m/>
    <n v="0"/>
    <n v="0"/>
    <n v="0"/>
    <n v="0"/>
    <n v="0"/>
    <n v="0"/>
    <m/>
    <m/>
    <m/>
    <m/>
    <m/>
    <m/>
    <m/>
    <m/>
    <m/>
    <m/>
  </r>
  <r>
    <x v="0"/>
    <x v="0"/>
    <x v="21"/>
    <x v="10"/>
    <n v="0"/>
    <n v="0"/>
    <n v="0"/>
    <s v="-"/>
    <m/>
    <m/>
    <m/>
    <m/>
    <m/>
    <m/>
    <m/>
    <m/>
    <m/>
    <m/>
    <m/>
    <n v="0"/>
    <n v="0"/>
    <n v="0"/>
    <n v="0"/>
    <n v="0"/>
    <n v="0"/>
    <m/>
    <m/>
    <m/>
    <m/>
    <m/>
    <m/>
    <m/>
    <m/>
    <m/>
    <m/>
  </r>
  <r>
    <x v="0"/>
    <x v="0"/>
    <x v="22"/>
    <x v="10"/>
    <n v="0"/>
    <n v="0"/>
    <n v="0"/>
    <s v="-"/>
    <m/>
    <m/>
    <m/>
    <m/>
    <m/>
    <m/>
    <m/>
    <m/>
    <m/>
    <m/>
    <m/>
    <n v="0"/>
    <n v="0"/>
    <n v="0"/>
    <n v="0"/>
    <n v="0"/>
    <n v="0"/>
    <m/>
    <m/>
    <m/>
    <m/>
    <m/>
    <m/>
    <m/>
    <m/>
    <m/>
    <m/>
  </r>
  <r>
    <x v="1"/>
    <x v="0"/>
    <x v="0"/>
    <x v="0"/>
    <n v="0"/>
    <n v="0"/>
    <n v="0"/>
    <n v="1532117"/>
    <n v="561819533"/>
    <n v="7148713"/>
    <n v="250632328"/>
    <n v="6039433"/>
    <n v="5907628"/>
    <n v="27445"/>
    <n v="22366967"/>
    <n v="12409"/>
    <n v="1128319"/>
    <n v="15460"/>
    <n v="71.67"/>
    <n v="0"/>
    <n v="0"/>
    <n v="0"/>
    <n v="0"/>
    <m/>
    <m/>
    <m/>
    <m/>
    <m/>
    <m/>
    <m/>
    <m/>
    <m/>
    <m/>
    <m/>
    <m/>
  </r>
  <r>
    <x v="1"/>
    <x v="0"/>
    <x v="1"/>
    <x v="0"/>
    <n v="0"/>
    <n v="0"/>
    <n v="0"/>
    <n v="1639770"/>
    <n v="771619306"/>
    <n v="38384703"/>
    <n v="437555848"/>
    <n v="7508150"/>
    <n v="4404263"/>
    <n v="27445"/>
    <n v="1607630"/>
    <n v="15458"/>
    <n v="1128319"/>
    <n v="296681"/>
    <n v="73.58"/>
    <n v="0"/>
    <n v="0"/>
    <n v="0"/>
    <n v="0"/>
    <m/>
    <m/>
    <m/>
    <m/>
    <m/>
    <m/>
    <m/>
    <m/>
    <m/>
    <m/>
    <m/>
    <m/>
  </r>
  <r>
    <x v="1"/>
    <x v="0"/>
    <x v="2"/>
    <x v="0"/>
    <n v="0"/>
    <n v="0"/>
    <n v="0"/>
    <n v="1118575"/>
    <n v="615381713"/>
    <n v="9103430"/>
    <n v="205268050"/>
    <n v="4551777"/>
    <n v="4407240"/>
    <n v="27445"/>
    <n v="1259761"/>
    <n v="19105"/>
    <n v="1128319"/>
    <n v="15460"/>
    <n v="67.44"/>
    <n v="0"/>
    <n v="0"/>
    <n v="0"/>
    <n v="0"/>
    <m/>
    <m/>
    <m/>
    <m/>
    <m/>
    <m/>
    <m/>
    <m/>
    <m/>
    <m/>
    <m/>
    <m/>
  </r>
  <r>
    <x v="1"/>
    <x v="0"/>
    <x v="3"/>
    <x v="0"/>
    <n v="0"/>
    <n v="0"/>
    <n v="0"/>
    <n v="1627744"/>
    <n v="419635713"/>
    <n v="25827190"/>
    <n v="108080283"/>
    <n v="3080375"/>
    <n v="7786317"/>
    <n v="27445"/>
    <n v="1152032"/>
    <n v="13932"/>
    <n v="1128319"/>
    <n v="15460"/>
    <n v="69.22"/>
    <n v="0"/>
    <n v="0"/>
    <n v="0"/>
    <n v="0"/>
    <m/>
    <m/>
    <m/>
    <m/>
    <m/>
    <m/>
    <m/>
    <m/>
    <m/>
    <m/>
    <m/>
    <m/>
  </r>
  <r>
    <x v="1"/>
    <x v="1"/>
    <x v="4"/>
    <x v="0"/>
    <n v="0"/>
    <n v="0"/>
    <n v="0"/>
    <n v="1341332"/>
    <n v="584064494"/>
    <n v="42865889"/>
    <n v="223350548"/>
    <n v="4734601"/>
    <n v="4646337"/>
    <n v="27445"/>
    <n v="1486326"/>
    <n v="50748"/>
    <n v="1128319"/>
    <n v="15460"/>
    <n v="73.37"/>
    <n v="0"/>
    <n v="0"/>
    <n v="0"/>
    <n v="0"/>
    <m/>
    <m/>
    <m/>
    <m/>
    <m/>
    <m/>
    <m/>
    <m/>
    <m/>
    <m/>
    <m/>
    <m/>
  </r>
  <r>
    <x v="1"/>
    <x v="0"/>
    <x v="5"/>
    <x v="0"/>
    <n v="0"/>
    <n v="0"/>
    <n v="0"/>
    <n v="1106171"/>
    <n v="557064494"/>
    <n v="8055037"/>
    <n v="284561253"/>
    <n v="2438442"/>
    <n v="3990008"/>
    <n v="27445"/>
    <n v="1152032"/>
    <n v="7954"/>
    <n v="1128319"/>
    <n v="15460"/>
    <n v="69.44"/>
    <n v="0"/>
    <n v="0"/>
    <n v="0"/>
    <n v="0"/>
    <m/>
    <m/>
    <m/>
    <m/>
    <m/>
    <m/>
    <m/>
    <m/>
    <m/>
    <m/>
    <m/>
    <m/>
  </r>
  <r>
    <x v="1"/>
    <x v="1"/>
    <x v="6"/>
    <x v="0"/>
    <n v="0"/>
    <n v="0"/>
    <n v="0"/>
    <n v="1253340"/>
    <n v="784643932"/>
    <n v="17979983"/>
    <n v="387787938"/>
    <n v="5169513"/>
    <n v="25748770"/>
    <n v="27445"/>
    <n v="1152032"/>
    <n v="21448"/>
    <n v="1128319"/>
    <n v="15460"/>
    <n v="67.83"/>
    <n v="0"/>
    <n v="0"/>
    <n v="0"/>
    <n v="0"/>
    <m/>
    <m/>
    <m/>
    <m/>
    <m/>
    <m/>
    <m/>
    <m/>
    <m/>
    <m/>
    <m/>
    <m/>
  </r>
  <r>
    <x v="1"/>
    <x v="1"/>
    <x v="7"/>
    <x v="0"/>
    <n v="0"/>
    <n v="0"/>
    <n v="0"/>
    <n v="1687039"/>
    <n v="911862322"/>
    <n v="28920030"/>
    <n v="626338212"/>
    <n v="4905451"/>
    <n v="51216848"/>
    <n v="137595"/>
    <n v="1152032"/>
    <n v="13075"/>
    <n v="1128319"/>
    <n v="15460"/>
    <n v="69.459999999999994"/>
    <n v="0"/>
    <n v="0"/>
    <n v="0"/>
    <n v="0"/>
    <m/>
    <m/>
    <m/>
    <m/>
    <m/>
    <m/>
    <m/>
    <m/>
    <m/>
    <m/>
    <m/>
    <m/>
  </r>
  <r>
    <x v="1"/>
    <x v="1"/>
    <x v="8"/>
    <x v="0"/>
    <n v="0"/>
    <n v="0"/>
    <n v="0"/>
    <n v="1681114"/>
    <n v="827762183"/>
    <n v="27803658"/>
    <n v="455523085"/>
    <n v="5398841"/>
    <n v="5061608"/>
    <n v="27445"/>
    <n v="1152032"/>
    <n v="7954"/>
    <n v="1128319"/>
    <n v="15460"/>
    <n v="72.33"/>
    <n v="0"/>
    <n v="0"/>
    <n v="0"/>
    <n v="0"/>
    <m/>
    <m/>
    <m/>
    <m/>
    <m/>
    <m/>
    <m/>
    <m/>
    <m/>
    <m/>
    <m/>
    <m/>
  </r>
  <r>
    <x v="1"/>
    <x v="0"/>
    <x v="9"/>
    <x v="0"/>
    <n v="0"/>
    <n v="0"/>
    <n v="0"/>
    <n v="1567686"/>
    <n v="850490420"/>
    <m/>
    <n v="524715756"/>
    <n v="5427486"/>
    <n v="4103824"/>
    <n v="27445"/>
    <n v="1502000"/>
    <n v="9055"/>
    <n v="1128319"/>
    <n v="15460"/>
    <n v="70.7"/>
    <n v="0"/>
    <n v="0"/>
    <n v="0"/>
    <n v="0"/>
    <m/>
    <m/>
    <m/>
    <m/>
    <m/>
    <m/>
    <m/>
    <m/>
    <m/>
    <m/>
    <m/>
    <m/>
  </r>
  <r>
    <x v="1"/>
    <x v="0"/>
    <x v="10"/>
    <x v="0"/>
    <n v="0"/>
    <n v="0"/>
    <n v="0"/>
    <n v="881811"/>
    <n v="432894090"/>
    <m/>
    <n v="119684330"/>
    <n v="2383675"/>
    <n v="3818181"/>
    <n v="27445"/>
    <n v="1152032"/>
    <n v="22361"/>
    <n v="1128319"/>
    <n v="15460"/>
    <n v="66.41"/>
    <n v="0"/>
    <n v="0"/>
    <n v="0"/>
    <n v="0"/>
    <m/>
    <m/>
    <m/>
    <m/>
    <m/>
    <m/>
    <m/>
    <m/>
    <m/>
    <m/>
    <m/>
    <m/>
  </r>
  <r>
    <x v="1"/>
    <x v="0"/>
    <x v="11"/>
    <x v="0"/>
    <n v="0"/>
    <n v="0"/>
    <n v="0"/>
    <n v="1089981"/>
    <n v="557079909"/>
    <n v="10998041"/>
    <n v="77702442"/>
    <n v="25984751"/>
    <n v="3559737"/>
    <n v="27445"/>
    <n v="1152032"/>
    <n v="7954"/>
    <n v="1128319"/>
    <n v="15460"/>
    <n v="85.71"/>
    <n v="0"/>
    <n v="0"/>
    <n v="0"/>
    <n v="0"/>
    <m/>
    <m/>
    <m/>
    <m/>
    <m/>
    <m/>
    <m/>
    <m/>
    <m/>
    <m/>
    <m/>
    <m/>
  </r>
  <r>
    <x v="1"/>
    <x v="0"/>
    <x v="12"/>
    <x v="0"/>
    <n v="0"/>
    <n v="0"/>
    <n v="0"/>
    <n v="620205"/>
    <n v="343123774"/>
    <n v="17145258"/>
    <n v="26798027"/>
    <n v="2781511"/>
    <n v="3531324"/>
    <n v="27445"/>
    <n v="1152032"/>
    <n v="7954"/>
    <n v="1128319"/>
    <n v="68256"/>
    <n v="76.11"/>
    <n v="0"/>
    <n v="0"/>
    <n v="0"/>
    <n v="0"/>
    <m/>
    <m/>
    <m/>
    <m/>
    <m/>
    <m/>
    <m/>
    <m/>
    <m/>
    <m/>
    <m/>
    <m/>
  </r>
  <r>
    <x v="1"/>
    <x v="1"/>
    <x v="13"/>
    <x v="0"/>
    <n v="0"/>
    <n v="0"/>
    <n v="0"/>
    <n v="996455"/>
    <n v="421002694"/>
    <n v="15224797"/>
    <n v="60706341"/>
    <n v="5237563"/>
    <n v="4179639"/>
    <n v="27445"/>
    <n v="1152032"/>
    <n v="8128"/>
    <n v="1128319"/>
    <n v="15460"/>
    <n v="77.44"/>
    <n v="0"/>
    <n v="0"/>
    <n v="0"/>
    <n v="0"/>
    <m/>
    <m/>
    <m/>
    <m/>
    <m/>
    <m/>
    <m/>
    <m/>
    <m/>
    <m/>
    <m/>
    <m/>
  </r>
  <r>
    <x v="1"/>
    <x v="1"/>
    <x v="14"/>
    <x v="0"/>
    <n v="0"/>
    <n v="0"/>
    <n v="0"/>
    <n v="997973"/>
    <n v="432477774"/>
    <n v="16156027"/>
    <n v="61983149"/>
    <n v="9139869"/>
    <n v="11185883"/>
    <n v="27445"/>
    <n v="1152032"/>
    <n v="7954"/>
    <n v="1128319"/>
    <n v="15460"/>
    <n v="77.569999999999993"/>
    <n v="0"/>
    <n v="0"/>
    <n v="0"/>
    <n v="0"/>
    <m/>
    <m/>
    <m/>
    <m/>
    <m/>
    <m/>
    <m/>
    <m/>
    <m/>
    <m/>
    <m/>
    <m/>
  </r>
  <r>
    <x v="1"/>
    <x v="0"/>
    <x v="15"/>
    <x v="0"/>
    <n v="0"/>
    <n v="0"/>
    <n v="0"/>
    <n v="893226"/>
    <n v="433649541"/>
    <n v="20622820"/>
    <n v="114381709"/>
    <n v="2303081"/>
    <n v="4263799"/>
    <n v="27445"/>
    <n v="1180755"/>
    <n v="10496"/>
    <n v="1128319"/>
    <n v="15460"/>
    <n v="67.56"/>
    <n v="0"/>
    <n v="0"/>
    <n v="0"/>
    <n v="0"/>
    <m/>
    <m/>
    <m/>
    <m/>
    <m/>
    <m/>
    <m/>
    <m/>
    <m/>
    <m/>
    <m/>
    <m/>
  </r>
  <r>
    <x v="1"/>
    <x v="0"/>
    <x v="16"/>
    <x v="0"/>
    <n v="0"/>
    <n v="0"/>
    <n v="0"/>
    <n v="957538"/>
    <n v="424470065"/>
    <n v="33260089"/>
    <n v="119823288"/>
    <n v="3002909"/>
    <n v="4222025"/>
    <n v="27445"/>
    <n v="1213088"/>
    <n v="7954"/>
    <n v="1128319"/>
    <n v="15460"/>
    <n v="66.989999999999995"/>
    <n v="0"/>
    <n v="0"/>
    <n v="0"/>
    <n v="0"/>
    <m/>
    <m/>
    <m/>
    <m/>
    <m/>
    <m/>
    <m/>
    <m/>
    <m/>
    <m/>
    <m/>
    <m/>
  </r>
  <r>
    <x v="1"/>
    <x v="0"/>
    <x v="17"/>
    <x v="0"/>
    <n v="0"/>
    <n v="0"/>
    <n v="0"/>
    <n v="867637"/>
    <n v="405647701"/>
    <n v="47386753"/>
    <n v="135065795"/>
    <n v="2732844"/>
    <n v="4233097"/>
    <n v="27445"/>
    <n v="1152032"/>
    <n v="17526"/>
    <n v="1128319"/>
    <n v="15460"/>
    <n v="69.84"/>
    <n v="0"/>
    <n v="0"/>
    <n v="0"/>
    <n v="0"/>
    <m/>
    <m/>
    <m/>
    <m/>
    <m/>
    <m/>
    <m/>
    <m/>
    <m/>
    <m/>
    <m/>
    <m/>
  </r>
  <r>
    <x v="1"/>
    <x v="0"/>
    <x v="18"/>
    <x v="0"/>
    <n v="0"/>
    <n v="0"/>
    <n v="0"/>
    <n v="989677"/>
    <n v="492894146"/>
    <n v="26023813"/>
    <n v="175871395"/>
    <n v="3813314"/>
    <n v="7996613"/>
    <n v="27445"/>
    <n v="5011670"/>
    <n v="19381"/>
    <n v="1128319"/>
    <n v="15460"/>
    <n v="69.31"/>
    <n v="0"/>
    <n v="0"/>
    <n v="0"/>
    <n v="0"/>
    <m/>
    <m/>
    <m/>
    <m/>
    <m/>
    <m/>
    <m/>
    <m/>
    <m/>
    <m/>
    <m/>
    <m/>
  </r>
  <r>
    <x v="1"/>
    <x v="1"/>
    <x v="19"/>
    <x v="0"/>
    <n v="0"/>
    <n v="0"/>
    <n v="0"/>
    <n v="1192840"/>
    <n v="504489012"/>
    <n v="15868483"/>
    <n v="171672967"/>
    <n v="5179967"/>
    <n v="71753768"/>
    <n v="493632"/>
    <n v="1152032"/>
    <n v="11859"/>
    <n v="1128319"/>
    <n v="15460"/>
    <n v="69.48"/>
    <n v="0"/>
    <n v="0"/>
    <n v="0"/>
    <n v="0"/>
    <m/>
    <m/>
    <m/>
    <m/>
    <m/>
    <m/>
    <m/>
    <m/>
    <m/>
    <m/>
    <m/>
    <m/>
  </r>
  <r>
    <x v="1"/>
    <x v="1"/>
    <x v="20"/>
    <x v="0"/>
    <n v="0"/>
    <n v="0"/>
    <n v="0"/>
    <n v="978560"/>
    <n v="431518927"/>
    <n v="63865968"/>
    <n v="182834539"/>
    <n v="2713628"/>
    <n v="3850406"/>
    <n v="27445"/>
    <n v="1152032"/>
    <n v="29846"/>
    <n v="1128319"/>
    <n v="15460"/>
    <n v="73.27"/>
    <n v="0"/>
    <n v="0"/>
    <n v="0"/>
    <n v="0"/>
    <m/>
    <m/>
    <m/>
    <m/>
    <m/>
    <m/>
    <m/>
    <m/>
    <m/>
    <m/>
    <m/>
    <m/>
  </r>
  <r>
    <x v="1"/>
    <x v="0"/>
    <x v="21"/>
    <x v="0"/>
    <n v="0"/>
    <n v="0"/>
    <n v="0"/>
    <n v="1260540"/>
    <n v="417678904"/>
    <n v="39790452"/>
    <n v="165862465"/>
    <n v="3063924"/>
    <n v="3688738"/>
    <n v="27445"/>
    <n v="1206390"/>
    <n v="7954"/>
    <n v="1128319"/>
    <n v="15460"/>
    <n v="73.599999999999994"/>
    <n v="0"/>
    <n v="0"/>
    <n v="0"/>
    <n v="0"/>
    <m/>
    <m/>
    <m/>
    <m/>
    <m/>
    <m/>
    <m/>
    <m/>
    <m/>
    <m/>
    <m/>
    <m/>
  </r>
  <r>
    <x v="1"/>
    <x v="0"/>
    <x v="22"/>
    <x v="0"/>
    <n v="0"/>
    <n v="0"/>
    <n v="0"/>
    <n v="1119145"/>
    <n v="324247442"/>
    <m/>
    <n v="70422534"/>
    <n v="3277428"/>
    <n v="4384940"/>
    <n v="27445"/>
    <n v="1178953"/>
    <n v="7954"/>
    <n v="1128319"/>
    <n v="15460"/>
    <n v="65.27"/>
    <n v="0"/>
    <n v="0"/>
    <n v="0"/>
    <n v="0"/>
    <m/>
    <m/>
    <m/>
    <m/>
    <m/>
    <m/>
    <m/>
    <m/>
    <m/>
    <m/>
    <m/>
    <m/>
  </r>
  <r>
    <x v="1"/>
    <x v="0"/>
    <x v="0"/>
    <x v="1"/>
    <n v="51102825"/>
    <n v="0"/>
    <n v="0"/>
    <n v="56970918"/>
    <m/>
    <m/>
    <m/>
    <m/>
    <m/>
    <m/>
    <m/>
    <m/>
    <m/>
    <m/>
    <m/>
    <n v="0"/>
    <n v="14.61"/>
    <n v="9.5500000000000007"/>
    <n v="0"/>
    <n v="0"/>
    <n v="0"/>
    <m/>
    <m/>
    <n v="26.91"/>
    <n v="100.49"/>
    <n v="101.12"/>
    <n v="97.57"/>
    <n v="88.97"/>
    <n v="70.94"/>
    <n v="53.56"/>
    <m/>
  </r>
  <r>
    <x v="1"/>
    <x v="0"/>
    <x v="1"/>
    <x v="1"/>
    <n v="33280877"/>
    <n v="0"/>
    <n v="0"/>
    <n v="94421652"/>
    <m/>
    <m/>
    <m/>
    <m/>
    <m/>
    <m/>
    <m/>
    <m/>
    <m/>
    <m/>
    <m/>
    <n v="0"/>
    <n v="14.73"/>
    <n v="10.33"/>
    <n v="0"/>
    <n v="0"/>
    <n v="0"/>
    <m/>
    <m/>
    <n v="40.46"/>
    <n v="99.24"/>
    <n v="105.52"/>
    <n v="103.99"/>
    <n v="88.37"/>
    <n v="78.03"/>
    <n v="65.599999999999994"/>
    <m/>
  </r>
  <r>
    <x v="1"/>
    <x v="0"/>
    <x v="2"/>
    <x v="1"/>
    <n v="28190854"/>
    <n v="0"/>
    <n v="0"/>
    <n v="87564902"/>
    <m/>
    <m/>
    <m/>
    <m/>
    <m/>
    <m/>
    <m/>
    <m/>
    <m/>
    <m/>
    <m/>
    <n v="0"/>
    <n v="14.6"/>
    <n v="8.8800000000000008"/>
    <n v="0"/>
    <n v="0"/>
    <n v="0"/>
    <m/>
    <m/>
    <n v="43.8"/>
    <n v="101.2"/>
    <n v="98.26"/>
    <n v="91.36"/>
    <n v="88.41"/>
    <n v="70.260000000000005"/>
    <n v="59.94"/>
    <m/>
  </r>
  <r>
    <x v="1"/>
    <x v="0"/>
    <x v="3"/>
    <x v="1"/>
    <n v="49891754"/>
    <n v="0"/>
    <n v="0"/>
    <n v="36940184"/>
    <m/>
    <m/>
    <m/>
    <m/>
    <m/>
    <m/>
    <m/>
    <m/>
    <m/>
    <m/>
    <m/>
    <n v="0"/>
    <n v="14.32"/>
    <n v="8.68"/>
    <n v="0"/>
    <n v="0"/>
    <n v="0"/>
    <m/>
    <m/>
    <n v="18.239999999999998"/>
    <n v="103.49"/>
    <n v="106.94"/>
    <n v="101.91"/>
    <n v="88.42"/>
    <n v="72.87"/>
    <n v="66.989999999999995"/>
    <m/>
  </r>
  <r>
    <x v="1"/>
    <x v="1"/>
    <x v="4"/>
    <x v="1"/>
    <n v="8099977"/>
    <n v="0"/>
    <n v="0"/>
    <n v="69252828"/>
    <m/>
    <m/>
    <m/>
    <m/>
    <m/>
    <m/>
    <m/>
    <m/>
    <m/>
    <m/>
    <m/>
    <n v="0"/>
    <n v="14.28"/>
    <n v="9.86"/>
    <n v="0"/>
    <n v="0"/>
    <n v="0"/>
    <m/>
    <m/>
    <n v="34.700000000000003"/>
    <n v="105.07"/>
    <n v="101.73"/>
    <n v="90.96"/>
    <n v="93.13"/>
    <n v="71.61"/>
    <n v="60.13"/>
    <m/>
  </r>
  <r>
    <x v="1"/>
    <x v="0"/>
    <x v="5"/>
    <x v="1"/>
    <n v="51485681"/>
    <n v="0"/>
    <n v="0"/>
    <n v="58963074"/>
    <m/>
    <m/>
    <m/>
    <m/>
    <m/>
    <m/>
    <m/>
    <m/>
    <m/>
    <m/>
    <m/>
    <n v="0"/>
    <n v="14.01"/>
    <n v="9.67"/>
    <n v="0"/>
    <n v="0"/>
    <n v="0"/>
    <m/>
    <m/>
    <n v="41.73"/>
    <n v="101.51"/>
    <n v="100.62"/>
    <n v="102.1"/>
    <n v="87.61"/>
    <n v="65.53"/>
    <n v="62.16"/>
    <m/>
  </r>
  <r>
    <x v="1"/>
    <x v="1"/>
    <x v="6"/>
    <x v="1"/>
    <n v="32089205"/>
    <n v="0"/>
    <n v="0"/>
    <n v="96319661"/>
    <m/>
    <m/>
    <m/>
    <m/>
    <m/>
    <m/>
    <m/>
    <m/>
    <m/>
    <m/>
    <m/>
    <n v="0"/>
    <n v="13.04"/>
    <n v="8.2100000000000009"/>
    <n v="0"/>
    <n v="0"/>
    <n v="0"/>
    <m/>
    <m/>
    <n v="34.119999999999997"/>
    <n v="100.58"/>
    <n v="101.15"/>
    <n v="72.17"/>
    <n v="86.3"/>
    <n v="69.13"/>
    <n v="44.95"/>
    <m/>
  </r>
  <r>
    <x v="1"/>
    <x v="1"/>
    <x v="7"/>
    <x v="1"/>
    <n v="54896308"/>
    <n v="0"/>
    <n v="0"/>
    <n v="198556010"/>
    <m/>
    <m/>
    <m/>
    <m/>
    <m/>
    <m/>
    <m/>
    <m/>
    <m/>
    <m/>
    <m/>
    <n v="0"/>
    <n v="14.71"/>
    <n v="8.64"/>
    <n v="0"/>
    <n v="0"/>
    <n v="0"/>
    <m/>
    <m/>
    <n v="37.299999999999997"/>
    <n v="100.08"/>
    <n v="98.99"/>
    <n v="77.39"/>
    <n v="87.94"/>
    <n v="69.22"/>
    <n v="48.04"/>
    <m/>
  </r>
  <r>
    <x v="1"/>
    <x v="1"/>
    <x v="8"/>
    <x v="1"/>
    <n v="27471568"/>
    <n v="0"/>
    <n v="0"/>
    <n v="133116070"/>
    <m/>
    <m/>
    <m/>
    <m/>
    <m/>
    <m/>
    <m/>
    <m/>
    <m/>
    <m/>
    <m/>
    <n v="0"/>
    <n v="14.84"/>
    <n v="9.2899999999999991"/>
    <n v="0"/>
    <n v="0"/>
    <n v="0"/>
    <m/>
    <m/>
    <n v="65.48"/>
    <n v="98.46"/>
    <n v="108.52"/>
    <n v="96.63"/>
    <n v="86.42"/>
    <n v="75.489999999999995"/>
    <n v="59.43"/>
    <m/>
  </r>
  <r>
    <x v="1"/>
    <x v="0"/>
    <x v="9"/>
    <x v="1"/>
    <n v="21303650"/>
    <n v="0"/>
    <n v="0"/>
    <n v="105884009"/>
    <m/>
    <m/>
    <m/>
    <m/>
    <m/>
    <m/>
    <m/>
    <m/>
    <m/>
    <m/>
    <m/>
    <n v="0"/>
    <n v="14.47"/>
    <n v="9"/>
    <n v="0"/>
    <n v="0"/>
    <n v="0"/>
    <m/>
    <m/>
    <n v="24.8"/>
    <n v="98.22"/>
    <n v="106.32"/>
    <n v="86.61"/>
    <n v="84.79"/>
    <n v="74.23"/>
    <n v="56.34"/>
    <m/>
  </r>
  <r>
    <x v="1"/>
    <x v="0"/>
    <x v="10"/>
    <x v="1"/>
    <n v="7283743"/>
    <n v="0"/>
    <n v="0"/>
    <n v="23416088"/>
    <m/>
    <m/>
    <m/>
    <m/>
    <m/>
    <m/>
    <m/>
    <m/>
    <m/>
    <m/>
    <m/>
    <n v="0"/>
    <n v="13.9"/>
    <n v="9.48"/>
    <n v="0"/>
    <n v="0"/>
    <n v="0"/>
    <m/>
    <m/>
    <n v="23.32"/>
    <n v="106.39"/>
    <n v="104.69"/>
    <n v="98.73"/>
    <n v="92.19"/>
    <n v="75.349999999999994"/>
    <n v="62.46"/>
    <m/>
  </r>
  <r>
    <x v="1"/>
    <x v="0"/>
    <x v="11"/>
    <x v="1"/>
    <n v="16689428"/>
    <n v="0"/>
    <n v="0"/>
    <n v="62265037"/>
    <m/>
    <m/>
    <m/>
    <m/>
    <m/>
    <m/>
    <m/>
    <m/>
    <m/>
    <m/>
    <m/>
    <n v="0"/>
    <n v="17.8"/>
    <n v="12.83"/>
    <n v="0"/>
    <n v="0"/>
    <n v="0"/>
    <m/>
    <m/>
    <n v="48.85"/>
    <n v="102.58"/>
    <n v="101.52"/>
    <n v="114.6"/>
    <n v="93.61"/>
    <n v="76.97"/>
    <n v="73.48"/>
    <m/>
  </r>
  <r>
    <x v="1"/>
    <x v="0"/>
    <x v="12"/>
    <x v="1"/>
    <n v="7002072"/>
    <n v="0"/>
    <n v="0"/>
    <n v="17608208"/>
    <m/>
    <m/>
    <m/>
    <m/>
    <m/>
    <m/>
    <m/>
    <m/>
    <m/>
    <m/>
    <m/>
    <n v="0"/>
    <n v="14.13"/>
    <n v="11.18"/>
    <n v="0"/>
    <n v="0"/>
    <n v="0"/>
    <m/>
    <m/>
    <n v="64.989999999999995"/>
    <n v="92.59"/>
    <n v="100.59"/>
    <n v="108.35"/>
    <n v="83.06"/>
    <n v="66.290000000000006"/>
    <n v="68.150000000000006"/>
    <m/>
  </r>
  <r>
    <x v="1"/>
    <x v="1"/>
    <x v="13"/>
    <x v="1"/>
    <n v="51143199"/>
    <n v="0"/>
    <n v="0"/>
    <n v="41051321"/>
    <m/>
    <m/>
    <m/>
    <m/>
    <m/>
    <m/>
    <m/>
    <m/>
    <m/>
    <m/>
    <m/>
    <n v="0"/>
    <n v="15.63"/>
    <n v="11.12"/>
    <n v="0"/>
    <n v="0"/>
    <n v="0"/>
    <m/>
    <m/>
    <n v="107.39"/>
    <n v="101.22"/>
    <n v="104.2"/>
    <n v="91.24"/>
    <n v="88"/>
    <n v="70.7"/>
    <n v="57.22"/>
    <m/>
  </r>
  <r>
    <x v="1"/>
    <x v="1"/>
    <x v="14"/>
    <x v="1"/>
    <n v="13450985"/>
    <n v="0"/>
    <n v="0"/>
    <n v="41159285"/>
    <m/>
    <m/>
    <m/>
    <m/>
    <m/>
    <m/>
    <m/>
    <m/>
    <m/>
    <m/>
    <m/>
    <n v="0"/>
    <n v="15.21"/>
    <n v="11.11"/>
    <n v="0"/>
    <n v="0"/>
    <n v="0"/>
    <m/>
    <m/>
    <n v="58.23"/>
    <n v="99.77"/>
    <n v="100.66"/>
    <n v="92.97"/>
    <n v="90.1"/>
    <n v="74.63"/>
    <n v="65.41"/>
    <m/>
  </r>
  <r>
    <x v="1"/>
    <x v="0"/>
    <x v="15"/>
    <x v="1"/>
    <n v="18505751"/>
    <n v="0"/>
    <n v="0"/>
    <n v="21498329"/>
    <m/>
    <m/>
    <m/>
    <m/>
    <m/>
    <m/>
    <m/>
    <m/>
    <m/>
    <m/>
    <m/>
    <n v="0"/>
    <n v="13.78"/>
    <n v="8.4"/>
    <n v="0"/>
    <n v="0"/>
    <n v="0"/>
    <m/>
    <m/>
    <n v="16.440000000000001"/>
    <n v="104.1"/>
    <n v="99.56"/>
    <n v="107.84"/>
    <n v="90.4"/>
    <n v="67.989999999999995"/>
    <n v="72.16"/>
    <m/>
  </r>
  <r>
    <x v="1"/>
    <x v="0"/>
    <x v="16"/>
    <x v="1"/>
    <n v="23413407"/>
    <n v="0"/>
    <n v="0"/>
    <n v="42359334"/>
    <m/>
    <m/>
    <m/>
    <m/>
    <m/>
    <m/>
    <m/>
    <m/>
    <m/>
    <m/>
    <m/>
    <n v="0"/>
    <n v="13.65"/>
    <n v="8.67"/>
    <n v="0"/>
    <n v="0"/>
    <n v="0"/>
    <m/>
    <m/>
    <n v="41.68"/>
    <n v="101.62"/>
    <n v="103.05"/>
    <n v="96.66"/>
    <n v="90.8"/>
    <n v="73.39"/>
    <n v="57.09"/>
    <m/>
  </r>
  <r>
    <x v="1"/>
    <x v="0"/>
    <x v="17"/>
    <x v="1"/>
    <n v="21494595"/>
    <n v="0"/>
    <n v="0"/>
    <n v="28929795"/>
    <m/>
    <m/>
    <m/>
    <m/>
    <m/>
    <m/>
    <m/>
    <m/>
    <m/>
    <m/>
    <m/>
    <n v="0"/>
    <n v="13.99"/>
    <n v="8.7100000000000009"/>
    <n v="0"/>
    <n v="0"/>
    <n v="0"/>
    <m/>
    <m/>
    <n v="38.770000000000003"/>
    <n v="99.9"/>
    <n v="107.84"/>
    <n v="105.75"/>
    <n v="88.21"/>
    <n v="83.35"/>
    <n v="59.17"/>
    <m/>
  </r>
  <r>
    <x v="1"/>
    <x v="0"/>
    <x v="18"/>
    <x v="1"/>
    <n v="33000767"/>
    <n v="0"/>
    <n v="0"/>
    <n v="47555091"/>
    <m/>
    <m/>
    <m/>
    <m/>
    <m/>
    <m/>
    <m/>
    <m/>
    <m/>
    <m/>
    <m/>
    <n v="0"/>
    <n v="14.14"/>
    <n v="8.69"/>
    <n v="0"/>
    <n v="0"/>
    <n v="0"/>
    <m/>
    <m/>
    <n v="45.6"/>
    <n v="104.87"/>
    <n v="98.32"/>
    <n v="93.88"/>
    <n v="93.52"/>
    <n v="71.239999999999995"/>
    <n v="55.85"/>
    <m/>
  </r>
  <r>
    <x v="1"/>
    <x v="1"/>
    <x v="19"/>
    <x v="1"/>
    <n v="9383156"/>
    <n v="0"/>
    <n v="0"/>
    <n v="69265165"/>
    <m/>
    <m/>
    <m/>
    <m/>
    <m/>
    <m/>
    <m/>
    <m/>
    <m/>
    <m/>
    <m/>
    <n v="0"/>
    <n v="13.76"/>
    <n v="8.91"/>
    <n v="0"/>
    <n v="0"/>
    <n v="0"/>
    <m/>
    <m/>
    <n v="25.25"/>
    <n v="95.3"/>
    <n v="100.29"/>
    <n v="94.44"/>
    <n v="83.07"/>
    <n v="70.13"/>
    <n v="64.22"/>
    <m/>
  </r>
  <r>
    <x v="1"/>
    <x v="1"/>
    <x v="20"/>
    <x v="1"/>
    <n v="10033332"/>
    <n v="0"/>
    <n v="0"/>
    <n v="41136119"/>
    <m/>
    <m/>
    <m/>
    <m/>
    <m/>
    <m/>
    <m/>
    <m/>
    <m/>
    <m/>
    <m/>
    <n v="0"/>
    <n v="13.47"/>
    <n v="10"/>
    <n v="0"/>
    <n v="0"/>
    <n v="0"/>
    <m/>
    <m/>
    <n v="40.880000000000003"/>
    <n v="103.5"/>
    <n v="104.52"/>
    <n v="99.9"/>
    <n v="93.55"/>
    <n v="78.22"/>
    <n v="70.989999999999995"/>
    <m/>
  </r>
  <r>
    <x v="1"/>
    <x v="0"/>
    <x v="21"/>
    <x v="1"/>
    <n v="29801611"/>
    <n v="0"/>
    <n v="0"/>
    <n v="46687394"/>
    <m/>
    <m/>
    <m/>
    <m/>
    <m/>
    <m/>
    <m/>
    <m/>
    <m/>
    <m/>
    <m/>
    <n v="0"/>
    <n v="14.97"/>
    <n v="9.34"/>
    <n v="0"/>
    <n v="0"/>
    <n v="0"/>
    <m/>
    <m/>
    <n v="43.23"/>
    <n v="97.23"/>
    <n v="107.64"/>
    <n v="108.97"/>
    <n v="83.61"/>
    <n v="66.44"/>
    <n v="64.7"/>
    <m/>
  </r>
  <r>
    <x v="1"/>
    <x v="0"/>
    <x v="22"/>
    <x v="1"/>
    <n v="12967190"/>
    <n v="0"/>
    <n v="0"/>
    <n v="23533899"/>
    <m/>
    <m/>
    <m/>
    <m/>
    <m/>
    <m/>
    <m/>
    <m/>
    <m/>
    <m/>
    <m/>
    <n v="0"/>
    <n v="14.62"/>
    <n v="8.0299999999999994"/>
    <n v="0"/>
    <n v="0"/>
    <n v="0"/>
    <m/>
    <m/>
    <n v="64.25"/>
    <n v="101.45"/>
    <n v="105.84"/>
    <n v="92.54"/>
    <n v="88.12"/>
    <n v="73.62"/>
    <n v="61.38"/>
    <m/>
  </r>
  <r>
    <x v="1"/>
    <x v="0"/>
    <x v="0"/>
    <x v="10"/>
    <n v="0"/>
    <n v="0"/>
    <n v="0"/>
    <s v="-"/>
    <m/>
    <m/>
    <m/>
    <m/>
    <m/>
    <m/>
    <m/>
    <m/>
    <m/>
    <m/>
    <m/>
    <n v="0"/>
    <n v="0"/>
    <n v="0"/>
    <n v="0"/>
    <n v="0"/>
    <n v="0"/>
    <m/>
    <m/>
    <m/>
    <m/>
    <m/>
    <m/>
    <m/>
    <m/>
    <m/>
    <m/>
  </r>
  <r>
    <x v="1"/>
    <x v="0"/>
    <x v="1"/>
    <x v="10"/>
    <n v="0"/>
    <n v="0"/>
    <n v="0"/>
    <s v="-"/>
    <m/>
    <m/>
    <m/>
    <m/>
    <m/>
    <m/>
    <m/>
    <m/>
    <m/>
    <m/>
    <m/>
    <n v="0"/>
    <n v="0"/>
    <n v="0"/>
    <n v="0"/>
    <n v="0"/>
    <n v="0"/>
    <m/>
    <m/>
    <m/>
    <m/>
    <m/>
    <m/>
    <m/>
    <m/>
    <m/>
    <m/>
  </r>
  <r>
    <x v="1"/>
    <x v="0"/>
    <x v="2"/>
    <x v="10"/>
    <n v="0"/>
    <n v="0"/>
    <n v="0"/>
    <s v="-"/>
    <m/>
    <m/>
    <m/>
    <m/>
    <m/>
    <m/>
    <m/>
    <m/>
    <m/>
    <m/>
    <m/>
    <n v="0"/>
    <n v="0"/>
    <n v="0"/>
    <n v="0"/>
    <n v="0"/>
    <n v="0"/>
    <m/>
    <m/>
    <m/>
    <m/>
    <m/>
    <m/>
    <m/>
    <m/>
    <m/>
    <m/>
  </r>
  <r>
    <x v="1"/>
    <x v="0"/>
    <x v="3"/>
    <x v="10"/>
    <n v="0"/>
    <n v="0"/>
    <n v="0"/>
    <s v="-"/>
    <m/>
    <m/>
    <m/>
    <m/>
    <m/>
    <m/>
    <m/>
    <m/>
    <m/>
    <m/>
    <m/>
    <n v="0"/>
    <n v="0"/>
    <n v="0"/>
    <n v="0"/>
    <n v="0"/>
    <n v="0"/>
    <m/>
    <m/>
    <m/>
    <m/>
    <m/>
    <m/>
    <m/>
    <m/>
    <m/>
    <m/>
  </r>
  <r>
    <x v="1"/>
    <x v="1"/>
    <x v="4"/>
    <x v="10"/>
    <n v="0"/>
    <n v="0"/>
    <n v="0"/>
    <n v="600000"/>
    <m/>
    <m/>
    <m/>
    <m/>
    <m/>
    <m/>
    <m/>
    <m/>
    <m/>
    <m/>
    <m/>
    <n v="0"/>
    <n v="0"/>
    <n v="0"/>
    <n v="0"/>
    <n v="0"/>
    <n v="0"/>
    <m/>
    <m/>
    <m/>
    <m/>
    <m/>
    <m/>
    <m/>
    <m/>
    <m/>
    <m/>
  </r>
  <r>
    <x v="1"/>
    <x v="0"/>
    <x v="5"/>
    <x v="10"/>
    <n v="0"/>
    <n v="0"/>
    <n v="0"/>
    <s v="-"/>
    <m/>
    <m/>
    <m/>
    <m/>
    <m/>
    <m/>
    <m/>
    <m/>
    <m/>
    <m/>
    <m/>
    <n v="0"/>
    <n v="0"/>
    <n v="0"/>
    <n v="0"/>
    <n v="0"/>
    <n v="0"/>
    <m/>
    <m/>
    <m/>
    <m/>
    <m/>
    <m/>
    <m/>
    <m/>
    <m/>
    <m/>
  </r>
  <r>
    <x v="1"/>
    <x v="1"/>
    <x v="6"/>
    <x v="10"/>
    <n v="0"/>
    <n v="0"/>
    <n v="0"/>
    <s v="-"/>
    <m/>
    <m/>
    <m/>
    <m/>
    <m/>
    <m/>
    <m/>
    <m/>
    <m/>
    <m/>
    <m/>
    <n v="0"/>
    <n v="0"/>
    <n v="0"/>
    <n v="0"/>
    <n v="0"/>
    <n v="0"/>
    <m/>
    <m/>
    <m/>
    <m/>
    <m/>
    <m/>
    <m/>
    <m/>
    <m/>
    <m/>
  </r>
  <r>
    <x v="1"/>
    <x v="1"/>
    <x v="7"/>
    <x v="10"/>
    <n v="0"/>
    <n v="0"/>
    <n v="0"/>
    <n v="600000"/>
    <m/>
    <m/>
    <m/>
    <m/>
    <m/>
    <m/>
    <m/>
    <m/>
    <m/>
    <m/>
    <m/>
    <n v="0"/>
    <n v="0"/>
    <n v="0"/>
    <n v="0"/>
    <n v="0"/>
    <n v="0"/>
    <m/>
    <m/>
    <m/>
    <m/>
    <m/>
    <m/>
    <m/>
    <m/>
    <m/>
    <m/>
  </r>
  <r>
    <x v="1"/>
    <x v="1"/>
    <x v="8"/>
    <x v="10"/>
    <n v="0"/>
    <n v="0"/>
    <n v="0"/>
    <s v="-"/>
    <m/>
    <m/>
    <m/>
    <m/>
    <m/>
    <m/>
    <m/>
    <m/>
    <m/>
    <m/>
    <m/>
    <n v="0"/>
    <n v="0"/>
    <n v="0"/>
    <n v="0"/>
    <n v="0"/>
    <n v="0"/>
    <m/>
    <m/>
    <m/>
    <m/>
    <m/>
    <m/>
    <m/>
    <m/>
    <m/>
    <m/>
  </r>
  <r>
    <x v="1"/>
    <x v="0"/>
    <x v="9"/>
    <x v="10"/>
    <n v="0"/>
    <n v="0"/>
    <n v="0"/>
    <s v="-"/>
    <m/>
    <m/>
    <m/>
    <m/>
    <m/>
    <m/>
    <m/>
    <m/>
    <m/>
    <m/>
    <m/>
    <n v="0"/>
    <n v="0"/>
    <n v="0"/>
    <n v="0"/>
    <n v="0"/>
    <n v="0"/>
    <m/>
    <m/>
    <m/>
    <m/>
    <m/>
    <m/>
    <m/>
    <m/>
    <m/>
    <m/>
  </r>
  <r>
    <x v="1"/>
    <x v="0"/>
    <x v="10"/>
    <x v="10"/>
    <n v="0"/>
    <n v="0"/>
    <n v="0"/>
    <s v="-"/>
    <m/>
    <m/>
    <m/>
    <m/>
    <m/>
    <m/>
    <m/>
    <m/>
    <m/>
    <m/>
    <m/>
    <n v="0"/>
    <n v="0"/>
    <n v="0"/>
    <n v="0"/>
    <n v="0"/>
    <n v="0"/>
    <m/>
    <m/>
    <m/>
    <m/>
    <m/>
    <m/>
    <m/>
    <m/>
    <m/>
    <m/>
  </r>
  <r>
    <x v="1"/>
    <x v="0"/>
    <x v="11"/>
    <x v="10"/>
    <n v="0"/>
    <n v="0"/>
    <n v="0"/>
    <s v="-"/>
    <m/>
    <m/>
    <m/>
    <m/>
    <m/>
    <m/>
    <m/>
    <m/>
    <m/>
    <m/>
    <m/>
    <n v="0"/>
    <n v="0"/>
    <n v="0"/>
    <n v="0"/>
    <n v="0"/>
    <n v="0"/>
    <m/>
    <m/>
    <m/>
    <m/>
    <m/>
    <m/>
    <m/>
    <m/>
    <m/>
    <m/>
  </r>
  <r>
    <x v="1"/>
    <x v="0"/>
    <x v="12"/>
    <x v="10"/>
    <n v="0"/>
    <n v="0"/>
    <n v="0"/>
    <s v="-"/>
    <m/>
    <m/>
    <m/>
    <m/>
    <m/>
    <m/>
    <m/>
    <m/>
    <m/>
    <m/>
    <m/>
    <n v="0"/>
    <n v="0"/>
    <n v="0"/>
    <n v="0"/>
    <n v="0"/>
    <n v="0"/>
    <m/>
    <m/>
    <m/>
    <m/>
    <m/>
    <m/>
    <m/>
    <m/>
    <m/>
    <m/>
  </r>
  <r>
    <x v="1"/>
    <x v="1"/>
    <x v="13"/>
    <x v="10"/>
    <n v="0"/>
    <n v="0"/>
    <n v="0"/>
    <n v="600000"/>
    <m/>
    <m/>
    <m/>
    <m/>
    <m/>
    <m/>
    <m/>
    <m/>
    <m/>
    <m/>
    <m/>
    <n v="0"/>
    <n v="0"/>
    <n v="0"/>
    <n v="0"/>
    <n v="0"/>
    <n v="0"/>
    <m/>
    <m/>
    <m/>
    <m/>
    <m/>
    <m/>
    <m/>
    <m/>
    <m/>
    <m/>
  </r>
  <r>
    <x v="1"/>
    <x v="1"/>
    <x v="14"/>
    <x v="10"/>
    <n v="0"/>
    <n v="0"/>
    <n v="0"/>
    <s v="-"/>
    <m/>
    <m/>
    <m/>
    <m/>
    <m/>
    <m/>
    <m/>
    <m/>
    <m/>
    <m/>
    <m/>
    <n v="0"/>
    <n v="0"/>
    <n v="0"/>
    <n v="0"/>
    <n v="0"/>
    <n v="0"/>
    <m/>
    <m/>
    <m/>
    <m/>
    <m/>
    <m/>
    <m/>
    <m/>
    <m/>
    <m/>
  </r>
  <r>
    <x v="1"/>
    <x v="0"/>
    <x v="15"/>
    <x v="10"/>
    <n v="0"/>
    <n v="0"/>
    <n v="0"/>
    <s v="-"/>
    <m/>
    <m/>
    <m/>
    <m/>
    <m/>
    <m/>
    <m/>
    <m/>
    <m/>
    <m/>
    <m/>
    <n v="0"/>
    <n v="0"/>
    <n v="0"/>
    <n v="0"/>
    <n v="0"/>
    <n v="0"/>
    <m/>
    <m/>
    <m/>
    <m/>
    <m/>
    <m/>
    <m/>
    <m/>
    <m/>
    <m/>
  </r>
  <r>
    <x v="1"/>
    <x v="0"/>
    <x v="16"/>
    <x v="10"/>
    <n v="0"/>
    <n v="0"/>
    <n v="0"/>
    <s v="-"/>
    <m/>
    <m/>
    <m/>
    <m/>
    <m/>
    <m/>
    <m/>
    <m/>
    <m/>
    <m/>
    <m/>
    <n v="0"/>
    <n v="0"/>
    <n v="0"/>
    <n v="0"/>
    <n v="0"/>
    <n v="0"/>
    <m/>
    <m/>
    <m/>
    <m/>
    <m/>
    <m/>
    <m/>
    <m/>
    <m/>
    <m/>
  </r>
  <r>
    <x v="1"/>
    <x v="0"/>
    <x v="17"/>
    <x v="10"/>
    <n v="0"/>
    <n v="0"/>
    <n v="0"/>
    <s v="-"/>
    <m/>
    <m/>
    <m/>
    <m/>
    <m/>
    <m/>
    <m/>
    <m/>
    <m/>
    <m/>
    <m/>
    <n v="0"/>
    <n v="0"/>
    <n v="0"/>
    <n v="0"/>
    <n v="0"/>
    <n v="0"/>
    <m/>
    <m/>
    <m/>
    <m/>
    <m/>
    <m/>
    <m/>
    <m/>
    <m/>
    <m/>
  </r>
  <r>
    <x v="1"/>
    <x v="0"/>
    <x v="18"/>
    <x v="10"/>
    <n v="0"/>
    <n v="0"/>
    <n v="0"/>
    <s v="-"/>
    <m/>
    <m/>
    <m/>
    <m/>
    <m/>
    <m/>
    <m/>
    <m/>
    <m/>
    <m/>
    <m/>
    <n v="0"/>
    <n v="0"/>
    <n v="0"/>
    <n v="0"/>
    <n v="0"/>
    <n v="0"/>
    <m/>
    <m/>
    <m/>
    <m/>
    <m/>
    <m/>
    <m/>
    <m/>
    <m/>
    <m/>
  </r>
  <r>
    <x v="1"/>
    <x v="1"/>
    <x v="19"/>
    <x v="10"/>
    <n v="0"/>
    <n v="0"/>
    <n v="0"/>
    <s v="-"/>
    <m/>
    <m/>
    <m/>
    <m/>
    <m/>
    <m/>
    <m/>
    <m/>
    <m/>
    <m/>
    <m/>
    <n v="0"/>
    <n v="0"/>
    <n v="0"/>
    <n v="0"/>
    <n v="0"/>
    <n v="0"/>
    <m/>
    <m/>
    <m/>
    <m/>
    <m/>
    <m/>
    <m/>
    <m/>
    <m/>
    <m/>
  </r>
  <r>
    <x v="1"/>
    <x v="1"/>
    <x v="20"/>
    <x v="10"/>
    <n v="0"/>
    <n v="0"/>
    <n v="0"/>
    <s v="-"/>
    <m/>
    <m/>
    <m/>
    <m/>
    <m/>
    <m/>
    <m/>
    <m/>
    <m/>
    <m/>
    <m/>
    <n v="0"/>
    <n v="0"/>
    <n v="0"/>
    <n v="0"/>
    <n v="0"/>
    <n v="0"/>
    <m/>
    <m/>
    <m/>
    <m/>
    <m/>
    <m/>
    <m/>
    <m/>
    <m/>
    <m/>
  </r>
  <r>
    <x v="1"/>
    <x v="0"/>
    <x v="21"/>
    <x v="10"/>
    <n v="0"/>
    <n v="0"/>
    <n v="0"/>
    <s v="-"/>
    <m/>
    <m/>
    <m/>
    <m/>
    <m/>
    <m/>
    <m/>
    <m/>
    <m/>
    <m/>
    <m/>
    <n v="0"/>
    <n v="0"/>
    <n v="0"/>
    <n v="0"/>
    <n v="0"/>
    <n v="0"/>
    <m/>
    <m/>
    <m/>
    <m/>
    <m/>
    <m/>
    <m/>
    <m/>
    <m/>
    <m/>
  </r>
  <r>
    <x v="1"/>
    <x v="0"/>
    <x v="22"/>
    <x v="10"/>
    <n v="0"/>
    <n v="0"/>
    <n v="0"/>
    <s v="-"/>
    <m/>
    <m/>
    <m/>
    <m/>
    <m/>
    <m/>
    <m/>
    <m/>
    <m/>
    <m/>
    <m/>
    <n v="0"/>
    <n v="0"/>
    <n v="0"/>
    <n v="0"/>
    <n v="0"/>
    <n v="0"/>
    <m/>
    <m/>
    <m/>
    <m/>
    <m/>
    <m/>
    <m/>
    <m/>
    <m/>
    <m/>
  </r>
  <r>
    <x v="1"/>
    <x v="0"/>
    <x v="0"/>
    <x v="2"/>
    <n v="42817889"/>
    <m/>
    <n v="0"/>
    <n v="18113772"/>
    <m/>
    <m/>
    <m/>
    <m/>
    <m/>
    <m/>
    <m/>
    <m/>
    <m/>
    <m/>
    <m/>
    <n v="67.989999999999995"/>
    <n v="0"/>
    <n v="0"/>
    <n v="0"/>
    <n v="0"/>
    <n v="0"/>
    <m/>
    <m/>
    <m/>
    <m/>
    <m/>
    <m/>
    <m/>
    <m/>
    <m/>
    <m/>
  </r>
  <r>
    <x v="1"/>
    <x v="0"/>
    <x v="1"/>
    <x v="2"/>
    <n v="13830576"/>
    <n v="930000"/>
    <n v="0"/>
    <n v="42749365"/>
    <m/>
    <m/>
    <m/>
    <m/>
    <m/>
    <m/>
    <m/>
    <m/>
    <m/>
    <m/>
    <m/>
    <n v="69.790000000000006"/>
    <n v="0"/>
    <n v="0"/>
    <n v="0"/>
    <n v="0"/>
    <n v="0"/>
    <m/>
    <m/>
    <m/>
    <m/>
    <m/>
    <m/>
    <m/>
    <m/>
    <m/>
    <m/>
  </r>
  <r>
    <x v="1"/>
    <x v="0"/>
    <x v="2"/>
    <x v="2"/>
    <n v="25806952"/>
    <n v="26557714"/>
    <n v="0"/>
    <n v="29498939"/>
    <m/>
    <m/>
    <m/>
    <m/>
    <m/>
    <m/>
    <m/>
    <m/>
    <m/>
    <m/>
    <m/>
    <n v="64.400000000000006"/>
    <n v="0"/>
    <n v="0"/>
    <n v="0"/>
    <n v="0"/>
    <n v="0"/>
    <m/>
    <m/>
    <m/>
    <m/>
    <m/>
    <m/>
    <m/>
    <m/>
    <m/>
    <m/>
  </r>
  <r>
    <x v="1"/>
    <x v="0"/>
    <x v="3"/>
    <x v="2"/>
    <n v="38556382"/>
    <m/>
    <n v="0"/>
    <n v="15747252"/>
    <m/>
    <m/>
    <m/>
    <m/>
    <m/>
    <m/>
    <m/>
    <m/>
    <m/>
    <m/>
    <m/>
    <n v="67.430000000000007"/>
    <n v="0"/>
    <n v="0"/>
    <n v="0"/>
    <n v="0"/>
    <n v="0"/>
    <m/>
    <m/>
    <m/>
    <m/>
    <m/>
    <m/>
    <m/>
    <m/>
    <m/>
    <m/>
  </r>
  <r>
    <x v="1"/>
    <x v="1"/>
    <x v="4"/>
    <x v="2"/>
    <n v="26085119"/>
    <n v="280000"/>
    <n v="0"/>
    <n v="22448211"/>
    <m/>
    <m/>
    <m/>
    <m/>
    <m/>
    <m/>
    <m/>
    <m/>
    <m/>
    <m/>
    <m/>
    <n v="68.86"/>
    <n v="0"/>
    <n v="0"/>
    <n v="0"/>
    <n v="0"/>
    <n v="0"/>
    <m/>
    <m/>
    <m/>
    <m/>
    <m/>
    <m/>
    <m/>
    <m/>
    <m/>
    <m/>
  </r>
  <r>
    <x v="1"/>
    <x v="0"/>
    <x v="5"/>
    <x v="2"/>
    <n v="22789907"/>
    <n v="280000"/>
    <n v="0"/>
    <n v="27048247"/>
    <m/>
    <m/>
    <m/>
    <m/>
    <m/>
    <m/>
    <m/>
    <m/>
    <m/>
    <m/>
    <m/>
    <n v="68.22"/>
    <n v="0"/>
    <n v="0"/>
    <n v="0"/>
    <n v="0"/>
    <n v="0"/>
    <m/>
    <m/>
    <m/>
    <m/>
    <m/>
    <m/>
    <m/>
    <m/>
    <m/>
    <m/>
  </r>
  <r>
    <x v="1"/>
    <x v="1"/>
    <x v="6"/>
    <x v="2"/>
    <n v="27084385"/>
    <n v="4515489"/>
    <n v="0"/>
    <n v="35170767"/>
    <m/>
    <m/>
    <m/>
    <m/>
    <m/>
    <m/>
    <m/>
    <m/>
    <m/>
    <m/>
    <m/>
    <n v="68.739999999999995"/>
    <n v="0"/>
    <n v="0"/>
    <n v="0"/>
    <n v="0"/>
    <n v="0"/>
    <m/>
    <m/>
    <m/>
    <m/>
    <m/>
    <m/>
    <m/>
    <m/>
    <m/>
    <m/>
  </r>
  <r>
    <x v="1"/>
    <x v="1"/>
    <x v="7"/>
    <x v="2"/>
    <n v="10849670"/>
    <n v="6597799"/>
    <n v="0"/>
    <n v="48529599"/>
    <m/>
    <m/>
    <m/>
    <m/>
    <m/>
    <m/>
    <m/>
    <m/>
    <m/>
    <m/>
    <m/>
    <n v="68.81"/>
    <n v="0"/>
    <n v="0"/>
    <n v="0"/>
    <n v="0"/>
    <n v="0"/>
    <m/>
    <m/>
    <m/>
    <m/>
    <m/>
    <m/>
    <m/>
    <m/>
    <m/>
    <m/>
  </r>
  <r>
    <x v="1"/>
    <x v="1"/>
    <x v="8"/>
    <x v="2"/>
    <n v="15632809"/>
    <n v="29787743"/>
    <n v="0"/>
    <n v="27647130"/>
    <m/>
    <m/>
    <m/>
    <m/>
    <m/>
    <m/>
    <m/>
    <m/>
    <m/>
    <m/>
    <m/>
    <n v="71.260000000000005"/>
    <n v="0"/>
    <n v="0"/>
    <n v="0"/>
    <n v="0"/>
    <n v="0"/>
    <m/>
    <m/>
    <m/>
    <m/>
    <m/>
    <m/>
    <m/>
    <m/>
    <m/>
    <m/>
  </r>
  <r>
    <x v="1"/>
    <x v="0"/>
    <x v="9"/>
    <x v="2"/>
    <n v="19514340"/>
    <n v="30312865"/>
    <n v="0"/>
    <n v="36366788"/>
    <m/>
    <m/>
    <m/>
    <m/>
    <m/>
    <m/>
    <m/>
    <m/>
    <m/>
    <m/>
    <m/>
    <n v="66.95"/>
    <n v="0"/>
    <n v="0"/>
    <n v="0"/>
    <n v="0"/>
    <n v="0"/>
    <m/>
    <m/>
    <m/>
    <m/>
    <m/>
    <m/>
    <m/>
    <m/>
    <m/>
    <m/>
  </r>
  <r>
    <x v="1"/>
    <x v="0"/>
    <x v="10"/>
    <x v="2"/>
    <n v="23802846"/>
    <n v="280000"/>
    <n v="0"/>
    <n v="17201816"/>
    <m/>
    <m/>
    <m/>
    <m/>
    <m/>
    <m/>
    <m/>
    <m/>
    <m/>
    <m/>
    <m/>
    <n v="65.28"/>
    <n v="0"/>
    <n v="0"/>
    <n v="0"/>
    <n v="0"/>
    <n v="0"/>
    <m/>
    <m/>
    <m/>
    <m/>
    <m/>
    <m/>
    <m/>
    <m/>
    <m/>
    <m/>
  </r>
  <r>
    <x v="1"/>
    <x v="0"/>
    <x v="11"/>
    <x v="2"/>
    <n v="12352933"/>
    <m/>
    <n v="0"/>
    <n v="10643315"/>
    <m/>
    <m/>
    <m/>
    <m/>
    <m/>
    <m/>
    <m/>
    <m/>
    <m/>
    <m/>
    <m/>
    <n v="71.52"/>
    <n v="0"/>
    <n v="0"/>
    <n v="0"/>
    <n v="0"/>
    <n v="0"/>
    <m/>
    <m/>
    <m/>
    <m/>
    <m/>
    <m/>
    <m/>
    <m/>
    <m/>
    <m/>
  </r>
  <r>
    <x v="1"/>
    <x v="0"/>
    <x v="12"/>
    <x v="2"/>
    <n v="47273376"/>
    <m/>
    <n v="0"/>
    <n v="6510749"/>
    <m/>
    <m/>
    <m/>
    <m/>
    <m/>
    <m/>
    <m/>
    <m/>
    <m/>
    <m/>
    <m/>
    <n v="70.56"/>
    <n v="0"/>
    <n v="0"/>
    <n v="0"/>
    <n v="0"/>
    <n v="0"/>
    <m/>
    <m/>
    <m/>
    <m/>
    <m/>
    <m/>
    <m/>
    <m/>
    <m/>
    <m/>
  </r>
  <r>
    <x v="1"/>
    <x v="1"/>
    <x v="13"/>
    <x v="2"/>
    <n v="10486653"/>
    <m/>
    <n v="0"/>
    <n v="6836536"/>
    <m/>
    <m/>
    <m/>
    <m/>
    <m/>
    <m/>
    <m/>
    <m/>
    <m/>
    <m/>
    <m/>
    <n v="69.430000000000007"/>
    <n v="0"/>
    <n v="0"/>
    <n v="0"/>
    <n v="0"/>
    <n v="0"/>
    <m/>
    <m/>
    <m/>
    <m/>
    <m/>
    <m/>
    <m/>
    <m/>
    <m/>
    <m/>
  </r>
  <r>
    <x v="1"/>
    <x v="1"/>
    <x v="14"/>
    <x v="2"/>
    <n v="7007024"/>
    <m/>
    <n v="0"/>
    <n v="5917637"/>
    <m/>
    <m/>
    <m/>
    <m/>
    <m/>
    <m/>
    <m/>
    <m/>
    <m/>
    <m/>
    <m/>
    <n v="71.64"/>
    <n v="0"/>
    <n v="0"/>
    <n v="0"/>
    <n v="0"/>
    <n v="0"/>
    <m/>
    <m/>
    <m/>
    <m/>
    <m/>
    <m/>
    <m/>
    <m/>
    <m/>
    <m/>
  </r>
  <r>
    <x v="1"/>
    <x v="0"/>
    <x v="15"/>
    <x v="2"/>
    <n v="16202916"/>
    <n v="280000"/>
    <n v="0"/>
    <n v="18323816"/>
    <m/>
    <m/>
    <m/>
    <m/>
    <m/>
    <m/>
    <m/>
    <m/>
    <m/>
    <m/>
    <m/>
    <n v="65.53"/>
    <n v="0"/>
    <n v="0"/>
    <n v="0"/>
    <n v="0"/>
    <n v="0"/>
    <m/>
    <m/>
    <m/>
    <m/>
    <m/>
    <m/>
    <m/>
    <m/>
    <m/>
    <m/>
  </r>
  <r>
    <x v="1"/>
    <x v="0"/>
    <x v="16"/>
    <x v="2"/>
    <n v="20192525"/>
    <m/>
    <n v="0"/>
    <n v="13954108"/>
    <m/>
    <m/>
    <m/>
    <m/>
    <m/>
    <m/>
    <m/>
    <m/>
    <m/>
    <m/>
    <m/>
    <n v="65.06"/>
    <n v="0"/>
    <n v="0"/>
    <n v="0"/>
    <n v="0"/>
    <n v="0"/>
    <m/>
    <m/>
    <m/>
    <m/>
    <m/>
    <m/>
    <m/>
    <m/>
    <m/>
    <m/>
  </r>
  <r>
    <x v="1"/>
    <x v="0"/>
    <x v="17"/>
    <x v="2"/>
    <n v="40029616"/>
    <m/>
    <n v="0"/>
    <n v="14343358"/>
    <m/>
    <m/>
    <m/>
    <m/>
    <m/>
    <m/>
    <m/>
    <m/>
    <m/>
    <m/>
    <m/>
    <n v="67.19"/>
    <n v="0"/>
    <n v="0"/>
    <n v="0"/>
    <n v="0"/>
    <n v="0"/>
    <m/>
    <m/>
    <m/>
    <m/>
    <m/>
    <m/>
    <m/>
    <m/>
    <m/>
    <m/>
  </r>
  <r>
    <x v="1"/>
    <x v="0"/>
    <x v="18"/>
    <x v="2"/>
    <n v="19548966"/>
    <n v="1930000"/>
    <n v="0"/>
    <n v="18019036"/>
    <m/>
    <m/>
    <m/>
    <m/>
    <m/>
    <m/>
    <m/>
    <m/>
    <m/>
    <m/>
    <m/>
    <n v="69.239999999999995"/>
    <n v="0"/>
    <n v="0"/>
    <n v="0"/>
    <n v="0"/>
    <n v="0"/>
    <m/>
    <m/>
    <m/>
    <m/>
    <m/>
    <m/>
    <m/>
    <m/>
    <m/>
    <m/>
  </r>
  <r>
    <x v="1"/>
    <x v="1"/>
    <x v="19"/>
    <x v="2"/>
    <n v="10490280"/>
    <n v="2287846"/>
    <n v="0"/>
    <n v="19538583"/>
    <m/>
    <m/>
    <m/>
    <m/>
    <m/>
    <m/>
    <m/>
    <m/>
    <m/>
    <m/>
    <m/>
    <n v="69.63"/>
    <n v="0"/>
    <n v="0"/>
    <n v="0"/>
    <n v="0"/>
    <n v="0"/>
    <m/>
    <m/>
    <m/>
    <m/>
    <m/>
    <m/>
    <m/>
    <m/>
    <m/>
    <m/>
  </r>
  <r>
    <x v="1"/>
    <x v="1"/>
    <x v="20"/>
    <x v="2"/>
    <n v="22919457"/>
    <n v="1794500"/>
    <n v="0"/>
    <n v="19358677"/>
    <m/>
    <m/>
    <m/>
    <m/>
    <m/>
    <m/>
    <m/>
    <m/>
    <m/>
    <m/>
    <m/>
    <n v="69.260000000000005"/>
    <n v="0"/>
    <n v="0"/>
    <n v="0"/>
    <n v="0"/>
    <n v="0"/>
    <m/>
    <m/>
    <m/>
    <m/>
    <m/>
    <m/>
    <m/>
    <m/>
    <m/>
    <m/>
  </r>
  <r>
    <x v="1"/>
    <x v="0"/>
    <x v="21"/>
    <x v="2"/>
    <n v="18622655"/>
    <m/>
    <n v="0"/>
    <n v="15239780"/>
    <m/>
    <m/>
    <m/>
    <m/>
    <m/>
    <m/>
    <m/>
    <m/>
    <m/>
    <m/>
    <m/>
    <n v="70.180000000000007"/>
    <n v="0"/>
    <n v="0"/>
    <n v="0"/>
    <n v="0"/>
    <n v="0"/>
    <m/>
    <m/>
    <m/>
    <m/>
    <m/>
    <m/>
    <m/>
    <m/>
    <m/>
    <m/>
  </r>
  <r>
    <x v="1"/>
    <x v="0"/>
    <x v="22"/>
    <x v="2"/>
    <n v="12954762"/>
    <n v="844000"/>
    <n v="0"/>
    <n v="10030771"/>
    <m/>
    <m/>
    <m/>
    <m/>
    <m/>
    <m/>
    <m/>
    <m/>
    <m/>
    <m/>
    <m/>
    <n v="64.069999999999993"/>
    <n v="0"/>
    <n v="0"/>
    <n v="0"/>
    <n v="0"/>
    <n v="0"/>
    <m/>
    <m/>
    <m/>
    <m/>
    <m/>
    <m/>
    <m/>
    <m/>
    <m/>
    <m/>
  </r>
  <r>
    <x v="1"/>
    <x v="0"/>
    <x v="0"/>
    <x v="8"/>
    <n v="0"/>
    <m/>
    <n v="0"/>
    <s v="-"/>
    <m/>
    <m/>
    <m/>
    <m/>
    <m/>
    <m/>
    <m/>
    <m/>
    <m/>
    <m/>
    <m/>
    <n v="0"/>
    <n v="0"/>
    <n v="0"/>
    <n v="0"/>
    <n v="0"/>
    <n v="0"/>
    <m/>
    <m/>
    <m/>
    <m/>
    <m/>
    <m/>
    <m/>
    <m/>
    <m/>
    <m/>
  </r>
  <r>
    <x v="1"/>
    <x v="0"/>
    <x v="1"/>
    <x v="8"/>
    <n v="0"/>
    <m/>
    <n v="0"/>
    <s v="-"/>
    <m/>
    <m/>
    <m/>
    <m/>
    <m/>
    <m/>
    <m/>
    <m/>
    <m/>
    <m/>
    <m/>
    <n v="0"/>
    <n v="0"/>
    <n v="0"/>
    <n v="0"/>
    <n v="0"/>
    <n v="0"/>
    <m/>
    <m/>
    <m/>
    <m/>
    <m/>
    <m/>
    <m/>
    <m/>
    <m/>
    <m/>
  </r>
  <r>
    <x v="1"/>
    <x v="0"/>
    <x v="2"/>
    <x v="8"/>
    <n v="0"/>
    <m/>
    <n v="0"/>
    <s v="-"/>
    <m/>
    <m/>
    <m/>
    <m/>
    <m/>
    <m/>
    <m/>
    <m/>
    <m/>
    <m/>
    <m/>
    <n v="0"/>
    <n v="0"/>
    <n v="0"/>
    <n v="0"/>
    <n v="0"/>
    <n v="0"/>
    <m/>
    <m/>
    <m/>
    <m/>
    <m/>
    <m/>
    <m/>
    <m/>
    <m/>
    <m/>
  </r>
  <r>
    <x v="1"/>
    <x v="0"/>
    <x v="3"/>
    <x v="8"/>
    <n v="0"/>
    <m/>
    <n v="0"/>
    <n v="100000"/>
    <m/>
    <m/>
    <m/>
    <m/>
    <m/>
    <m/>
    <m/>
    <m/>
    <m/>
    <m/>
    <m/>
    <n v="0"/>
    <n v="0"/>
    <n v="0"/>
    <n v="0"/>
    <n v="0"/>
    <n v="0"/>
    <m/>
    <m/>
    <m/>
    <m/>
    <m/>
    <m/>
    <m/>
    <m/>
    <m/>
    <m/>
  </r>
  <r>
    <x v="1"/>
    <x v="1"/>
    <x v="4"/>
    <x v="8"/>
    <n v="0"/>
    <m/>
    <n v="0"/>
    <s v="-"/>
    <m/>
    <m/>
    <m/>
    <m/>
    <m/>
    <m/>
    <m/>
    <m/>
    <m/>
    <m/>
    <m/>
    <n v="0"/>
    <n v="0"/>
    <n v="0"/>
    <n v="0"/>
    <n v="0"/>
    <n v="0"/>
    <m/>
    <m/>
    <m/>
    <m/>
    <m/>
    <m/>
    <m/>
    <m/>
    <m/>
    <m/>
  </r>
  <r>
    <x v="1"/>
    <x v="0"/>
    <x v="5"/>
    <x v="8"/>
    <n v="0"/>
    <n v="1434991"/>
    <n v="0"/>
    <s v="-"/>
    <m/>
    <m/>
    <m/>
    <m/>
    <m/>
    <m/>
    <m/>
    <m/>
    <m/>
    <m/>
    <m/>
    <n v="0"/>
    <n v="0"/>
    <n v="0"/>
    <n v="0"/>
    <n v="0"/>
    <n v="0"/>
    <m/>
    <m/>
    <m/>
    <m/>
    <m/>
    <m/>
    <m/>
    <m/>
    <m/>
    <m/>
  </r>
  <r>
    <x v="1"/>
    <x v="1"/>
    <x v="6"/>
    <x v="8"/>
    <n v="0"/>
    <m/>
    <n v="0"/>
    <s v="-"/>
    <m/>
    <m/>
    <m/>
    <m/>
    <m/>
    <m/>
    <m/>
    <m/>
    <m/>
    <m/>
    <m/>
    <n v="0"/>
    <n v="0"/>
    <n v="0"/>
    <n v="0"/>
    <n v="0"/>
    <n v="0"/>
    <m/>
    <m/>
    <m/>
    <m/>
    <m/>
    <m/>
    <m/>
    <m/>
    <m/>
    <m/>
  </r>
  <r>
    <x v="1"/>
    <x v="1"/>
    <x v="7"/>
    <x v="8"/>
    <n v="0"/>
    <m/>
    <n v="0"/>
    <s v="-"/>
    <m/>
    <m/>
    <m/>
    <m/>
    <m/>
    <m/>
    <m/>
    <m/>
    <m/>
    <m/>
    <m/>
    <n v="0"/>
    <n v="0"/>
    <n v="0"/>
    <n v="0"/>
    <n v="0"/>
    <n v="0"/>
    <m/>
    <m/>
    <m/>
    <m/>
    <m/>
    <m/>
    <m/>
    <m/>
    <m/>
    <m/>
  </r>
  <r>
    <x v="1"/>
    <x v="1"/>
    <x v="8"/>
    <x v="8"/>
    <n v="0"/>
    <m/>
    <n v="0"/>
    <s v="-"/>
    <m/>
    <m/>
    <m/>
    <m/>
    <m/>
    <m/>
    <m/>
    <m/>
    <m/>
    <m/>
    <m/>
    <n v="0"/>
    <n v="0"/>
    <n v="0"/>
    <n v="0"/>
    <n v="0"/>
    <n v="0"/>
    <m/>
    <m/>
    <m/>
    <m/>
    <m/>
    <m/>
    <m/>
    <m/>
    <m/>
    <m/>
  </r>
  <r>
    <x v="1"/>
    <x v="0"/>
    <x v="9"/>
    <x v="8"/>
    <n v="0"/>
    <m/>
    <n v="0"/>
    <s v="-"/>
    <m/>
    <m/>
    <m/>
    <m/>
    <m/>
    <m/>
    <m/>
    <m/>
    <m/>
    <m/>
    <m/>
    <n v="0"/>
    <n v="0"/>
    <n v="0"/>
    <n v="0"/>
    <n v="0"/>
    <n v="0"/>
    <m/>
    <m/>
    <m/>
    <m/>
    <m/>
    <m/>
    <m/>
    <m/>
    <m/>
    <m/>
  </r>
  <r>
    <x v="1"/>
    <x v="0"/>
    <x v="10"/>
    <x v="8"/>
    <n v="0"/>
    <m/>
    <n v="0"/>
    <s v="-"/>
    <m/>
    <m/>
    <m/>
    <m/>
    <m/>
    <m/>
    <m/>
    <m/>
    <m/>
    <m/>
    <m/>
    <n v="0"/>
    <n v="0"/>
    <n v="0"/>
    <n v="0"/>
    <n v="0"/>
    <n v="0"/>
    <m/>
    <m/>
    <m/>
    <m/>
    <m/>
    <m/>
    <m/>
    <m/>
    <m/>
    <m/>
  </r>
  <r>
    <x v="1"/>
    <x v="0"/>
    <x v="11"/>
    <x v="8"/>
    <n v="0"/>
    <n v="11803952"/>
    <n v="0"/>
    <s v="-"/>
    <m/>
    <m/>
    <m/>
    <m/>
    <m/>
    <m/>
    <m/>
    <m/>
    <m/>
    <m/>
    <m/>
    <n v="0"/>
    <n v="0"/>
    <n v="0"/>
    <n v="0"/>
    <n v="0"/>
    <n v="0"/>
    <m/>
    <m/>
    <m/>
    <m/>
    <m/>
    <m/>
    <m/>
    <m/>
    <m/>
    <m/>
  </r>
  <r>
    <x v="1"/>
    <x v="0"/>
    <x v="12"/>
    <x v="8"/>
    <n v="0"/>
    <m/>
    <n v="0"/>
    <s v="-"/>
    <m/>
    <m/>
    <m/>
    <m/>
    <m/>
    <m/>
    <m/>
    <m/>
    <m/>
    <m/>
    <m/>
    <n v="0"/>
    <n v="0"/>
    <n v="0"/>
    <n v="0"/>
    <n v="0"/>
    <n v="0"/>
    <m/>
    <m/>
    <m/>
    <m/>
    <m/>
    <m/>
    <m/>
    <m/>
    <m/>
    <m/>
  </r>
  <r>
    <x v="1"/>
    <x v="1"/>
    <x v="13"/>
    <x v="8"/>
    <n v="0"/>
    <m/>
    <n v="0"/>
    <s v="-"/>
    <m/>
    <m/>
    <m/>
    <m/>
    <m/>
    <m/>
    <m/>
    <m/>
    <m/>
    <m/>
    <m/>
    <n v="0"/>
    <n v="0"/>
    <n v="0"/>
    <n v="0"/>
    <n v="0"/>
    <n v="0"/>
    <m/>
    <m/>
    <m/>
    <m/>
    <m/>
    <m/>
    <m/>
    <m/>
    <m/>
    <m/>
  </r>
  <r>
    <x v="1"/>
    <x v="1"/>
    <x v="14"/>
    <x v="8"/>
    <n v="0"/>
    <m/>
    <n v="0"/>
    <s v="-"/>
    <n v="0"/>
    <n v="0"/>
    <n v="0"/>
    <n v="0"/>
    <n v="0"/>
    <n v="0"/>
    <n v="0"/>
    <n v="0"/>
    <n v="0"/>
    <n v="0"/>
    <m/>
    <n v="0"/>
    <n v="0"/>
    <n v="0"/>
    <n v="0"/>
    <n v="0"/>
    <n v="0"/>
    <m/>
    <m/>
    <m/>
    <m/>
    <m/>
    <m/>
    <m/>
    <m/>
    <m/>
    <m/>
  </r>
  <r>
    <x v="1"/>
    <x v="0"/>
    <x v="15"/>
    <x v="8"/>
    <n v="0"/>
    <m/>
    <n v="0"/>
    <s v="-"/>
    <n v="0"/>
    <n v="0"/>
    <n v="0"/>
    <n v="0"/>
    <n v="0"/>
    <n v="0"/>
    <n v="0"/>
    <n v="0"/>
    <n v="0"/>
    <n v="0"/>
    <m/>
    <n v="0"/>
    <n v="0"/>
    <n v="0"/>
    <n v="0"/>
    <n v="0"/>
    <n v="0"/>
    <m/>
    <m/>
    <m/>
    <m/>
    <m/>
    <m/>
    <m/>
    <m/>
    <m/>
    <m/>
  </r>
  <r>
    <x v="1"/>
    <x v="0"/>
    <x v="16"/>
    <x v="8"/>
    <n v="0"/>
    <m/>
    <n v="0"/>
    <s v="-"/>
    <n v="0"/>
    <n v="0"/>
    <n v="0"/>
    <n v="0"/>
    <n v="0"/>
    <n v="0"/>
    <n v="0"/>
    <n v="0"/>
    <n v="0"/>
    <n v="0"/>
    <m/>
    <n v="0"/>
    <n v="0"/>
    <n v="0"/>
    <n v="0"/>
    <n v="0"/>
    <n v="0"/>
    <m/>
    <m/>
    <m/>
    <m/>
    <m/>
    <m/>
    <m/>
    <m/>
    <m/>
    <m/>
  </r>
  <r>
    <x v="1"/>
    <x v="0"/>
    <x v="17"/>
    <x v="8"/>
    <n v="0"/>
    <m/>
    <n v="0"/>
    <s v="-"/>
    <n v="0"/>
    <n v="0"/>
    <n v="0"/>
    <n v="0"/>
    <n v="0"/>
    <n v="0"/>
    <n v="0"/>
    <n v="0"/>
    <n v="0"/>
    <n v="0"/>
    <m/>
    <n v="0"/>
    <n v="0"/>
    <n v="0"/>
    <n v="0"/>
    <n v="0"/>
    <n v="0"/>
    <m/>
    <m/>
    <m/>
    <m/>
    <m/>
    <m/>
    <m/>
    <m/>
    <m/>
    <m/>
  </r>
  <r>
    <x v="1"/>
    <x v="0"/>
    <x v="18"/>
    <x v="8"/>
    <n v="0"/>
    <m/>
    <n v="0"/>
    <s v="-"/>
    <n v="0"/>
    <n v="0"/>
    <n v="0"/>
    <n v="0"/>
    <n v="0"/>
    <n v="0"/>
    <n v="0"/>
    <n v="0"/>
    <n v="0"/>
    <n v="0"/>
    <m/>
    <n v="0"/>
    <n v="0"/>
    <n v="0"/>
    <n v="0"/>
    <n v="0"/>
    <n v="0"/>
    <m/>
    <m/>
    <m/>
    <m/>
    <m/>
    <m/>
    <m/>
    <m/>
    <m/>
    <m/>
  </r>
  <r>
    <x v="1"/>
    <x v="1"/>
    <x v="19"/>
    <x v="8"/>
    <n v="0"/>
    <m/>
    <n v="0"/>
    <s v="-"/>
    <n v="0"/>
    <n v="0"/>
    <n v="0"/>
    <n v="0"/>
    <n v="0"/>
    <n v="0"/>
    <n v="0"/>
    <n v="0"/>
    <n v="0"/>
    <n v="0"/>
    <m/>
    <n v="0"/>
    <n v="0"/>
    <n v="0"/>
    <n v="0"/>
    <n v="0"/>
    <n v="0"/>
    <m/>
    <m/>
    <m/>
    <m/>
    <m/>
    <m/>
    <m/>
    <m/>
    <m/>
    <m/>
  </r>
  <r>
    <x v="1"/>
    <x v="1"/>
    <x v="20"/>
    <x v="8"/>
    <n v="0"/>
    <m/>
    <n v="0"/>
    <s v="-"/>
    <n v="0"/>
    <n v="0"/>
    <n v="0"/>
    <n v="0"/>
    <n v="0"/>
    <n v="0"/>
    <n v="0"/>
    <n v="0"/>
    <n v="0"/>
    <n v="0"/>
    <m/>
    <n v="0"/>
    <n v="0"/>
    <n v="0"/>
    <n v="0"/>
    <n v="0"/>
    <n v="0"/>
    <m/>
    <m/>
    <m/>
    <m/>
    <m/>
    <m/>
    <m/>
    <m/>
    <m/>
    <m/>
  </r>
  <r>
    <x v="1"/>
    <x v="0"/>
    <x v="21"/>
    <x v="8"/>
    <n v="0"/>
    <m/>
    <n v="0"/>
    <s v="-"/>
    <n v="0"/>
    <n v="0"/>
    <n v="0"/>
    <n v="0"/>
    <n v="0"/>
    <n v="0"/>
    <n v="0"/>
    <n v="0"/>
    <n v="0"/>
    <n v="0"/>
    <m/>
    <n v="0"/>
    <n v="0"/>
    <n v="0"/>
    <n v="0"/>
    <n v="0"/>
    <n v="0"/>
    <m/>
    <m/>
    <m/>
    <m/>
    <m/>
    <m/>
    <m/>
    <m/>
    <m/>
    <m/>
  </r>
  <r>
    <x v="1"/>
    <x v="0"/>
    <x v="22"/>
    <x v="8"/>
    <n v="0"/>
    <m/>
    <n v="0"/>
    <s v="-"/>
    <n v="0"/>
    <n v="0"/>
    <n v="0"/>
    <n v="0"/>
    <n v="0"/>
    <n v="0"/>
    <n v="0"/>
    <n v="0"/>
    <n v="0"/>
    <n v="0"/>
    <m/>
    <n v="0"/>
    <n v="0"/>
    <n v="0"/>
    <n v="0"/>
    <n v="0"/>
    <n v="0"/>
    <m/>
    <m/>
    <m/>
    <m/>
    <m/>
    <m/>
    <m/>
    <m/>
    <m/>
    <m/>
  </r>
  <r>
    <x v="1"/>
    <x v="0"/>
    <x v="0"/>
    <x v="6"/>
    <n v="0"/>
    <n v="1184345"/>
    <n v="0"/>
    <n v="326122"/>
    <m/>
    <m/>
    <m/>
    <m/>
    <m/>
    <m/>
    <m/>
    <m/>
    <m/>
    <m/>
    <m/>
    <n v="0"/>
    <n v="0"/>
    <n v="0"/>
    <n v="9593"/>
    <n v="7.09"/>
    <n v="60.05"/>
    <m/>
    <m/>
    <m/>
    <m/>
    <m/>
    <m/>
    <m/>
    <m/>
    <m/>
    <m/>
  </r>
  <r>
    <x v="1"/>
    <x v="0"/>
    <x v="1"/>
    <x v="6"/>
    <n v="0"/>
    <n v="4000389"/>
    <n v="0"/>
    <n v="326122"/>
    <m/>
    <m/>
    <m/>
    <m/>
    <m/>
    <m/>
    <m/>
    <m/>
    <m/>
    <m/>
    <m/>
    <n v="0"/>
    <n v="0"/>
    <n v="0"/>
    <n v="9644"/>
    <n v="7.7"/>
    <n v="61.67"/>
    <m/>
    <m/>
    <m/>
    <m/>
    <m/>
    <m/>
    <m/>
    <m/>
    <m/>
    <m/>
  </r>
  <r>
    <x v="1"/>
    <x v="0"/>
    <x v="2"/>
    <x v="6"/>
    <n v="0"/>
    <n v="3700360"/>
    <n v="0"/>
    <n v="370982"/>
    <m/>
    <m/>
    <m/>
    <m/>
    <m/>
    <m/>
    <m/>
    <m/>
    <m/>
    <m/>
    <m/>
    <n v="0"/>
    <n v="0"/>
    <n v="0"/>
    <n v="8180"/>
    <n v="6.46"/>
    <n v="60.85"/>
    <m/>
    <m/>
    <m/>
    <m/>
    <m/>
    <m/>
    <m/>
    <m/>
    <m/>
    <m/>
  </r>
  <r>
    <x v="1"/>
    <x v="0"/>
    <x v="3"/>
    <x v="6"/>
    <n v="0"/>
    <m/>
    <n v="0"/>
    <n v="326122"/>
    <m/>
    <m/>
    <m/>
    <m/>
    <m/>
    <m/>
    <m/>
    <m/>
    <m/>
    <m/>
    <m/>
    <n v="0"/>
    <n v="0"/>
    <n v="0"/>
    <n v="8776"/>
    <n v="8.36"/>
    <n v="62.85"/>
    <m/>
    <m/>
    <m/>
    <m/>
    <m/>
    <m/>
    <m/>
    <m/>
    <m/>
    <m/>
  </r>
  <r>
    <x v="1"/>
    <x v="1"/>
    <x v="4"/>
    <x v="6"/>
    <n v="0"/>
    <m/>
    <n v="0"/>
    <n v="326122"/>
    <m/>
    <m/>
    <m/>
    <m/>
    <m/>
    <m/>
    <m/>
    <m/>
    <m/>
    <m/>
    <m/>
    <n v="0"/>
    <n v="0"/>
    <n v="0"/>
    <n v="10780"/>
    <n v="2.61"/>
    <n v="76.3"/>
    <m/>
    <m/>
    <m/>
    <m/>
    <m/>
    <m/>
    <m/>
    <m/>
    <m/>
    <m/>
  </r>
  <r>
    <x v="1"/>
    <x v="0"/>
    <x v="5"/>
    <x v="6"/>
    <n v="0"/>
    <m/>
    <n v="0"/>
    <n v="370982"/>
    <m/>
    <m/>
    <m/>
    <m/>
    <m/>
    <m/>
    <m/>
    <m/>
    <m/>
    <m/>
    <m/>
    <n v="0"/>
    <n v="0"/>
    <n v="0"/>
    <n v="8030"/>
    <n v="6.43"/>
    <n v="69.62"/>
    <m/>
    <m/>
    <m/>
    <m/>
    <m/>
    <m/>
    <m/>
    <m/>
    <m/>
    <m/>
  </r>
  <r>
    <x v="1"/>
    <x v="1"/>
    <x v="6"/>
    <x v="6"/>
    <n v="0"/>
    <m/>
    <n v="0"/>
    <n v="326122"/>
    <m/>
    <m/>
    <m/>
    <m/>
    <m/>
    <m/>
    <m/>
    <m/>
    <m/>
    <m/>
    <m/>
    <n v="0"/>
    <n v="0"/>
    <n v="0"/>
    <n v="8577"/>
    <n v="7.13"/>
    <n v="59.48"/>
    <m/>
    <m/>
    <m/>
    <m/>
    <m/>
    <m/>
    <m/>
    <m/>
    <m/>
    <m/>
  </r>
  <r>
    <x v="1"/>
    <x v="1"/>
    <x v="7"/>
    <x v="6"/>
    <n v="0"/>
    <n v="4000389"/>
    <n v="0"/>
    <n v="326122"/>
    <m/>
    <m/>
    <m/>
    <m/>
    <m/>
    <m/>
    <m/>
    <m/>
    <m/>
    <m/>
    <m/>
    <n v="0"/>
    <n v="0"/>
    <n v="0"/>
    <n v="8201"/>
    <n v="8.31"/>
    <n v="58.47"/>
    <m/>
    <m/>
    <m/>
    <m/>
    <m/>
    <m/>
    <m/>
    <m/>
    <m/>
    <m/>
  </r>
  <r>
    <x v="1"/>
    <x v="1"/>
    <x v="8"/>
    <x v="6"/>
    <n v="0"/>
    <m/>
    <n v="0"/>
    <n v="326122"/>
    <m/>
    <m/>
    <m/>
    <m/>
    <m/>
    <m/>
    <m/>
    <m/>
    <m/>
    <m/>
    <m/>
    <n v="0"/>
    <n v="0"/>
    <n v="0"/>
    <n v="8867"/>
    <n v="4.32"/>
    <n v="65.91"/>
    <m/>
    <m/>
    <m/>
    <m/>
    <m/>
    <m/>
    <m/>
    <m/>
    <m/>
    <m/>
  </r>
  <r>
    <x v="1"/>
    <x v="0"/>
    <x v="9"/>
    <x v="6"/>
    <n v="0"/>
    <m/>
    <n v="0"/>
    <n v="326122"/>
    <m/>
    <m/>
    <m/>
    <m/>
    <m/>
    <m/>
    <m/>
    <m/>
    <m/>
    <m/>
    <m/>
    <n v="0"/>
    <n v="0"/>
    <n v="0"/>
    <n v="9860"/>
    <n v="7.28"/>
    <n v="60.29"/>
    <m/>
    <m/>
    <m/>
    <m/>
    <m/>
    <m/>
    <m/>
    <m/>
    <m/>
    <m/>
  </r>
  <r>
    <x v="1"/>
    <x v="0"/>
    <x v="10"/>
    <x v="6"/>
    <n v="0"/>
    <m/>
    <n v="0"/>
    <n v="326122"/>
    <m/>
    <m/>
    <m/>
    <m/>
    <m/>
    <m/>
    <m/>
    <m/>
    <m/>
    <m/>
    <m/>
    <n v="0"/>
    <n v="0"/>
    <n v="0"/>
    <n v="7148"/>
    <n v="5.71"/>
    <n v="71.150000000000006"/>
    <m/>
    <m/>
    <m/>
    <m/>
    <m/>
    <m/>
    <m/>
    <m/>
    <m/>
    <m/>
  </r>
  <r>
    <x v="1"/>
    <x v="0"/>
    <x v="11"/>
    <x v="6"/>
    <n v="0"/>
    <n v="3500340"/>
    <n v="0"/>
    <n v="716426"/>
    <m/>
    <m/>
    <m/>
    <m/>
    <m/>
    <m/>
    <m/>
    <m/>
    <m/>
    <m/>
    <m/>
    <n v="0"/>
    <n v="0"/>
    <n v="0"/>
    <n v="16891"/>
    <n v="8.94"/>
    <n v="63"/>
    <m/>
    <m/>
    <m/>
    <m/>
    <m/>
    <m/>
    <m/>
    <m/>
    <m/>
    <m/>
  </r>
  <r>
    <x v="1"/>
    <x v="0"/>
    <x v="12"/>
    <x v="6"/>
    <n v="0"/>
    <n v="4000389"/>
    <n v="0"/>
    <n v="761286"/>
    <m/>
    <m/>
    <m/>
    <m/>
    <m/>
    <m/>
    <m/>
    <m/>
    <m/>
    <m/>
    <m/>
    <n v="0"/>
    <n v="0"/>
    <n v="0"/>
    <n v="11378"/>
    <n v="3.56"/>
    <n v="63.71"/>
    <m/>
    <m/>
    <m/>
    <m/>
    <m/>
    <m/>
    <m/>
    <m/>
    <m/>
    <m/>
  </r>
  <r>
    <x v="1"/>
    <x v="1"/>
    <x v="13"/>
    <x v="6"/>
    <n v="0"/>
    <n v="600058"/>
    <n v="0"/>
    <n v="716426"/>
    <m/>
    <m/>
    <m/>
    <m/>
    <m/>
    <m/>
    <m/>
    <m/>
    <m/>
    <m/>
    <m/>
    <n v="0"/>
    <n v="0"/>
    <n v="0"/>
    <n v="12067"/>
    <n v="7.21"/>
    <n v="67.040000000000006"/>
    <m/>
    <m/>
    <m/>
    <m/>
    <m/>
    <m/>
    <m/>
    <m/>
    <m/>
    <m/>
  </r>
  <r>
    <x v="1"/>
    <x v="1"/>
    <x v="14"/>
    <x v="6"/>
    <n v="0"/>
    <m/>
    <n v="0"/>
    <n v="716426"/>
    <m/>
    <m/>
    <m/>
    <m/>
    <m/>
    <m/>
    <m/>
    <m/>
    <m/>
    <m/>
    <m/>
    <n v="0"/>
    <n v="0"/>
    <n v="0"/>
    <n v="11390"/>
    <n v="11.16"/>
    <n v="63.91"/>
    <m/>
    <m/>
    <m/>
    <m/>
    <m/>
    <m/>
    <m/>
    <m/>
    <m/>
    <m/>
  </r>
  <r>
    <x v="1"/>
    <x v="0"/>
    <x v="15"/>
    <x v="6"/>
    <n v="0"/>
    <m/>
    <n v="0"/>
    <n v="370982"/>
    <m/>
    <m/>
    <m/>
    <m/>
    <m/>
    <m/>
    <m/>
    <m/>
    <m/>
    <m/>
    <m/>
    <n v="0"/>
    <n v="0"/>
    <n v="0"/>
    <n v="8856"/>
    <n v="1.84"/>
    <n v="78.989999999999995"/>
    <m/>
    <m/>
    <m/>
    <m/>
    <m/>
    <m/>
    <m/>
    <m/>
    <m/>
    <m/>
  </r>
  <r>
    <x v="1"/>
    <x v="0"/>
    <x v="16"/>
    <x v="6"/>
    <n v="0"/>
    <m/>
    <n v="0"/>
    <n v="326122"/>
    <m/>
    <m/>
    <m/>
    <m/>
    <m/>
    <m/>
    <m/>
    <m/>
    <m/>
    <m/>
    <m/>
    <n v="0"/>
    <n v="0"/>
    <n v="0"/>
    <n v="8428"/>
    <n v="4.04"/>
    <n v="57.91"/>
    <m/>
    <m/>
    <m/>
    <m/>
    <m/>
    <m/>
    <m/>
    <m/>
    <m/>
    <m/>
  </r>
  <r>
    <x v="1"/>
    <x v="0"/>
    <x v="17"/>
    <x v="6"/>
    <n v="0"/>
    <n v="12237068"/>
    <n v="0"/>
    <n v="370982"/>
    <m/>
    <m/>
    <m/>
    <m/>
    <m/>
    <m/>
    <m/>
    <m/>
    <m/>
    <m/>
    <m/>
    <n v="0"/>
    <n v="0"/>
    <n v="0"/>
    <n v="9666"/>
    <n v="3.47"/>
    <n v="72.59"/>
    <m/>
    <m/>
    <m/>
    <m/>
    <m/>
    <m/>
    <m/>
    <m/>
    <m/>
    <m/>
  </r>
  <r>
    <x v="1"/>
    <x v="0"/>
    <x v="18"/>
    <x v="6"/>
    <n v="0"/>
    <m/>
    <n v="0"/>
    <n v="370982"/>
    <m/>
    <m/>
    <m/>
    <m/>
    <m/>
    <m/>
    <m/>
    <m/>
    <m/>
    <m/>
    <m/>
    <n v="0"/>
    <n v="0"/>
    <n v="0"/>
    <n v="8292"/>
    <n v="4.99"/>
    <n v="64.989999999999995"/>
    <m/>
    <m/>
    <m/>
    <m/>
    <m/>
    <m/>
    <m/>
    <m/>
    <m/>
    <m/>
  </r>
  <r>
    <x v="1"/>
    <x v="1"/>
    <x v="19"/>
    <x v="6"/>
    <n v="0"/>
    <m/>
    <n v="0"/>
    <n v="370982"/>
    <m/>
    <m/>
    <m/>
    <m/>
    <m/>
    <m/>
    <m/>
    <m/>
    <m/>
    <m/>
    <m/>
    <n v="0"/>
    <n v="0"/>
    <n v="0"/>
    <n v="8367"/>
    <n v="5.87"/>
    <n v="66.430000000000007"/>
    <m/>
    <m/>
    <m/>
    <m/>
    <m/>
    <m/>
    <m/>
    <m/>
    <m/>
    <m/>
  </r>
  <r>
    <x v="1"/>
    <x v="1"/>
    <x v="20"/>
    <x v="6"/>
    <n v="0"/>
    <m/>
    <n v="0"/>
    <n v="716426"/>
    <m/>
    <m/>
    <m/>
    <m/>
    <m/>
    <m/>
    <m/>
    <m/>
    <m/>
    <m/>
    <m/>
    <n v="0"/>
    <n v="0"/>
    <n v="0"/>
    <n v="11118"/>
    <n v="1.24"/>
    <n v="77.53"/>
    <m/>
    <m/>
    <m/>
    <m/>
    <m/>
    <m/>
    <m/>
    <m/>
    <m/>
    <m/>
  </r>
  <r>
    <x v="1"/>
    <x v="0"/>
    <x v="21"/>
    <x v="6"/>
    <n v="0"/>
    <m/>
    <n v="0"/>
    <n v="716426"/>
    <m/>
    <m/>
    <m/>
    <m/>
    <m/>
    <m/>
    <m/>
    <m/>
    <m/>
    <m/>
    <m/>
    <n v="0"/>
    <n v="0"/>
    <n v="0"/>
    <n v="10290"/>
    <n v="3.57"/>
    <n v="57.77"/>
    <m/>
    <m/>
    <m/>
    <m/>
    <m/>
    <m/>
    <m/>
    <m/>
    <m/>
    <m/>
  </r>
  <r>
    <x v="1"/>
    <x v="0"/>
    <x v="22"/>
    <x v="6"/>
    <n v="0"/>
    <m/>
    <n v="0"/>
    <n v="370982"/>
    <m/>
    <m/>
    <m/>
    <m/>
    <m/>
    <m/>
    <m/>
    <m/>
    <m/>
    <m/>
    <m/>
    <n v="0"/>
    <n v="0"/>
    <n v="0"/>
    <n v="7385"/>
    <n v="6.26"/>
    <n v="63.78"/>
    <m/>
    <m/>
    <m/>
    <m/>
    <m/>
    <m/>
    <m/>
    <m/>
    <m/>
    <m/>
  </r>
  <r>
    <x v="1"/>
    <x v="0"/>
    <x v="0"/>
    <x v="5"/>
    <n v="0"/>
    <n v="16407000"/>
    <n v="0"/>
    <n v="613000"/>
    <n v="0"/>
    <n v="0"/>
    <n v="0"/>
    <n v="0"/>
    <n v="0"/>
    <n v="0"/>
    <n v="0"/>
    <n v="0"/>
    <n v="0"/>
    <n v="0"/>
    <m/>
    <n v="0"/>
    <n v="0"/>
    <n v="0"/>
    <m/>
    <n v="0"/>
    <n v="0"/>
    <m/>
    <m/>
    <m/>
    <m/>
    <m/>
    <m/>
    <m/>
    <m/>
    <m/>
    <m/>
  </r>
  <r>
    <x v="1"/>
    <x v="0"/>
    <x v="1"/>
    <x v="5"/>
    <n v="0"/>
    <n v="14235306"/>
    <n v="0"/>
    <n v="324500"/>
    <n v="0"/>
    <n v="0"/>
    <n v="0"/>
    <n v="0"/>
    <n v="0"/>
    <n v="0"/>
    <n v="0"/>
    <n v="0"/>
    <n v="0"/>
    <n v="0"/>
    <m/>
    <n v="0"/>
    <n v="0"/>
    <n v="0"/>
    <n v="0"/>
    <n v="0"/>
    <n v="0"/>
    <m/>
    <m/>
    <m/>
    <m/>
    <m/>
    <m/>
    <m/>
    <m/>
    <m/>
    <m/>
  </r>
  <r>
    <x v="1"/>
    <x v="0"/>
    <x v="2"/>
    <x v="5"/>
    <n v="0"/>
    <n v="6712000"/>
    <n v="0"/>
    <n v="674500"/>
    <n v="0"/>
    <n v="0"/>
    <n v="0"/>
    <n v="0"/>
    <n v="0"/>
    <n v="0"/>
    <n v="0"/>
    <n v="0"/>
    <n v="0"/>
    <n v="0"/>
    <m/>
    <n v="0"/>
    <n v="0"/>
    <n v="0"/>
    <n v="0"/>
    <n v="0"/>
    <n v="0"/>
    <m/>
    <m/>
    <m/>
    <m/>
    <m/>
    <m/>
    <m/>
    <m/>
    <m/>
    <m/>
  </r>
  <r>
    <x v="1"/>
    <x v="0"/>
    <x v="3"/>
    <x v="5"/>
    <n v="0"/>
    <n v="3100000"/>
    <n v="0"/>
    <n v="490000"/>
    <n v="0"/>
    <n v="0"/>
    <n v="0"/>
    <n v="0"/>
    <n v="0"/>
    <n v="0"/>
    <n v="0"/>
    <n v="0"/>
    <n v="0"/>
    <n v="0"/>
    <m/>
    <n v="0"/>
    <n v="0"/>
    <n v="0"/>
    <n v="0"/>
    <n v="0"/>
    <n v="0"/>
    <m/>
    <m/>
    <m/>
    <m/>
    <m/>
    <m/>
    <m/>
    <m/>
    <m/>
    <m/>
  </r>
  <r>
    <x v="1"/>
    <x v="1"/>
    <x v="4"/>
    <x v="5"/>
    <n v="0"/>
    <n v="11488598"/>
    <n v="0"/>
    <n v="490000"/>
    <n v="0"/>
    <n v="0"/>
    <n v="0"/>
    <n v="0"/>
    <n v="0"/>
    <n v="0"/>
    <n v="0"/>
    <n v="0"/>
    <n v="0"/>
    <n v="0"/>
    <m/>
    <n v="0"/>
    <n v="0"/>
    <n v="0"/>
    <n v="0"/>
    <n v="0"/>
    <n v="0"/>
    <m/>
    <m/>
    <m/>
    <m/>
    <m/>
    <m/>
    <m/>
    <m/>
    <m/>
    <m/>
  </r>
  <r>
    <x v="1"/>
    <x v="0"/>
    <x v="5"/>
    <x v="5"/>
    <n v="0"/>
    <n v="10621165"/>
    <n v="0"/>
    <n v="304000"/>
    <n v="0"/>
    <n v="0"/>
    <n v="0"/>
    <n v="0"/>
    <n v="0"/>
    <n v="0"/>
    <n v="0"/>
    <n v="0"/>
    <n v="0"/>
    <n v="0"/>
    <m/>
    <n v="0"/>
    <n v="0"/>
    <n v="0"/>
    <n v="0"/>
    <n v="0"/>
    <n v="0"/>
    <m/>
    <m/>
    <m/>
    <m/>
    <m/>
    <m/>
    <m/>
    <m/>
    <m/>
    <m/>
  </r>
  <r>
    <x v="1"/>
    <x v="1"/>
    <x v="6"/>
    <x v="5"/>
    <n v="0"/>
    <n v="10586154"/>
    <n v="0"/>
    <n v="386000"/>
    <n v="0"/>
    <n v="0"/>
    <n v="0"/>
    <n v="0"/>
    <n v="0"/>
    <n v="0"/>
    <n v="0"/>
    <n v="0"/>
    <n v="0"/>
    <n v="0"/>
    <m/>
    <n v="0"/>
    <n v="0"/>
    <n v="0"/>
    <n v="0"/>
    <n v="0"/>
    <n v="0"/>
    <m/>
    <m/>
    <m/>
    <m/>
    <m/>
    <m/>
    <m/>
    <m/>
    <m/>
    <m/>
  </r>
  <r>
    <x v="1"/>
    <x v="1"/>
    <x v="7"/>
    <x v="5"/>
    <n v="0"/>
    <n v="12099900"/>
    <n v="0"/>
    <n v="396250"/>
    <n v="0"/>
    <n v="0"/>
    <n v="0"/>
    <n v="0"/>
    <n v="0"/>
    <n v="0"/>
    <n v="0"/>
    <n v="0"/>
    <n v="0"/>
    <n v="0"/>
    <m/>
    <n v="0"/>
    <n v="0"/>
    <n v="0"/>
    <n v="0"/>
    <n v="0"/>
    <n v="0"/>
    <m/>
    <m/>
    <m/>
    <m/>
    <m/>
    <m/>
    <m/>
    <m/>
    <m/>
    <m/>
  </r>
  <r>
    <x v="1"/>
    <x v="1"/>
    <x v="8"/>
    <x v="5"/>
    <n v="0"/>
    <n v="19067057"/>
    <n v="0"/>
    <n v="664250"/>
    <n v="0"/>
    <n v="0"/>
    <n v="0"/>
    <n v="0"/>
    <n v="0"/>
    <n v="0"/>
    <n v="0"/>
    <n v="0"/>
    <n v="0"/>
    <n v="0"/>
    <m/>
    <n v="0"/>
    <n v="0"/>
    <n v="0"/>
    <n v="0"/>
    <n v="0"/>
    <n v="0"/>
    <m/>
    <m/>
    <m/>
    <m/>
    <m/>
    <m/>
    <m/>
    <m/>
    <m/>
    <m/>
  </r>
  <r>
    <x v="1"/>
    <x v="0"/>
    <x v="9"/>
    <x v="5"/>
    <n v="0"/>
    <n v="24103183"/>
    <n v="0"/>
    <n v="375750"/>
    <n v="0"/>
    <n v="0"/>
    <n v="0"/>
    <n v="0"/>
    <n v="0"/>
    <n v="0"/>
    <n v="0"/>
    <n v="0"/>
    <n v="0"/>
    <n v="0"/>
    <m/>
    <n v="0"/>
    <n v="0"/>
    <n v="0"/>
    <n v="0"/>
    <n v="0"/>
    <n v="0"/>
    <m/>
    <m/>
    <m/>
    <m/>
    <m/>
    <m/>
    <m/>
    <m/>
    <m/>
    <m/>
  </r>
  <r>
    <x v="1"/>
    <x v="0"/>
    <x v="10"/>
    <x v="5"/>
    <n v="0"/>
    <n v="7275000"/>
    <n v="0"/>
    <n v="242500"/>
    <n v="0"/>
    <n v="0"/>
    <n v="0"/>
    <n v="0"/>
    <n v="0"/>
    <n v="0"/>
    <n v="0"/>
    <n v="0"/>
    <n v="0"/>
    <n v="0"/>
    <m/>
    <n v="0"/>
    <n v="0"/>
    <n v="0"/>
    <n v="0"/>
    <n v="0"/>
    <n v="0"/>
    <m/>
    <m/>
    <m/>
    <m/>
    <m/>
    <m/>
    <m/>
    <m/>
    <m/>
    <m/>
  </r>
  <r>
    <x v="1"/>
    <x v="0"/>
    <x v="11"/>
    <x v="5"/>
    <n v="0"/>
    <n v="10600000"/>
    <n v="0"/>
    <s v="-"/>
    <n v="0"/>
    <n v="0"/>
    <n v="0"/>
    <n v="0"/>
    <n v="0"/>
    <n v="0"/>
    <n v="0"/>
    <n v="0"/>
    <n v="0"/>
    <n v="0"/>
    <m/>
    <n v="0"/>
    <n v="0"/>
    <n v="0"/>
    <n v="0"/>
    <n v="0"/>
    <n v="0"/>
    <m/>
    <m/>
    <m/>
    <m/>
    <m/>
    <m/>
    <m/>
    <m/>
    <m/>
    <m/>
  </r>
  <r>
    <x v="1"/>
    <x v="0"/>
    <x v="12"/>
    <x v="5"/>
    <n v="0"/>
    <s v="-"/>
    <n v="0"/>
    <n v="490000"/>
    <n v="0"/>
    <n v="0"/>
    <n v="0"/>
    <n v="0"/>
    <n v="0"/>
    <n v="0"/>
    <n v="0"/>
    <n v="0"/>
    <n v="0"/>
    <n v="0"/>
    <m/>
    <n v="0"/>
    <n v="0"/>
    <n v="0"/>
    <n v="0"/>
    <n v="0"/>
    <n v="0"/>
    <m/>
    <m/>
    <m/>
    <m/>
    <m/>
    <m/>
    <m/>
    <m/>
    <m/>
    <m/>
  </r>
  <r>
    <x v="1"/>
    <x v="1"/>
    <x v="13"/>
    <x v="5"/>
    <n v="0"/>
    <s v="-"/>
    <n v="0"/>
    <n v="490000"/>
    <n v="0"/>
    <n v="0"/>
    <n v="0"/>
    <n v="0"/>
    <n v="0"/>
    <n v="0"/>
    <n v="0"/>
    <n v="0"/>
    <n v="0"/>
    <n v="0"/>
    <m/>
    <n v="0"/>
    <n v="0"/>
    <n v="0"/>
    <n v="0"/>
    <n v="0"/>
    <n v="0"/>
    <m/>
    <m/>
    <m/>
    <m/>
    <m/>
    <m/>
    <m/>
    <m/>
    <m/>
    <m/>
  </r>
  <r>
    <x v="1"/>
    <x v="1"/>
    <x v="14"/>
    <x v="5"/>
    <n v="0"/>
    <s v="-"/>
    <n v="0"/>
    <n v="490000"/>
    <n v="0"/>
    <n v="0"/>
    <n v="0"/>
    <n v="0"/>
    <n v="0"/>
    <n v="0"/>
    <n v="0"/>
    <n v="0"/>
    <n v="0"/>
    <n v="0"/>
    <m/>
    <n v="0"/>
    <n v="0"/>
    <n v="0"/>
    <n v="0"/>
    <n v="0"/>
    <n v="0"/>
    <m/>
    <m/>
    <m/>
    <m/>
    <m/>
    <m/>
    <m/>
    <m/>
    <m/>
    <m/>
  </r>
  <r>
    <x v="1"/>
    <x v="0"/>
    <x v="15"/>
    <x v="5"/>
    <n v="0"/>
    <n v="7161714"/>
    <n v="0"/>
    <n v="252750"/>
    <n v="0"/>
    <n v="0"/>
    <n v="0"/>
    <n v="0"/>
    <n v="0"/>
    <n v="0"/>
    <n v="0"/>
    <n v="0"/>
    <n v="0"/>
    <n v="0"/>
    <m/>
    <n v="0"/>
    <n v="0"/>
    <n v="0"/>
    <n v="0"/>
    <n v="0"/>
    <n v="0"/>
    <m/>
    <m/>
    <m/>
    <m/>
    <m/>
    <m/>
    <m/>
    <m/>
    <m/>
    <m/>
  </r>
  <r>
    <x v="1"/>
    <x v="0"/>
    <x v="16"/>
    <x v="5"/>
    <n v="0"/>
    <n v="5398000"/>
    <n v="0"/>
    <n v="582250"/>
    <n v="0"/>
    <n v="0"/>
    <n v="0"/>
    <n v="0"/>
    <n v="0"/>
    <n v="0"/>
    <n v="0"/>
    <n v="0"/>
    <n v="0"/>
    <n v="0"/>
    <m/>
    <n v="0"/>
    <n v="0"/>
    <n v="0"/>
    <n v="0"/>
    <n v="0"/>
    <n v="0"/>
    <m/>
    <m/>
    <m/>
    <m/>
    <m/>
    <m/>
    <m/>
    <m/>
    <m/>
    <m/>
  </r>
  <r>
    <x v="1"/>
    <x v="0"/>
    <x v="17"/>
    <x v="5"/>
    <n v="0"/>
    <n v="4767230"/>
    <n v="0"/>
    <n v="582250"/>
    <n v="0"/>
    <n v="0"/>
    <n v="0"/>
    <n v="0"/>
    <n v="0"/>
    <n v="0"/>
    <n v="0"/>
    <n v="0"/>
    <n v="0"/>
    <n v="0"/>
    <m/>
    <n v="0"/>
    <n v="0"/>
    <n v="0"/>
    <n v="0"/>
    <n v="0"/>
    <n v="0"/>
    <m/>
    <m/>
    <m/>
    <m/>
    <m/>
    <m/>
    <m/>
    <m/>
    <m/>
    <m/>
  </r>
  <r>
    <x v="1"/>
    <x v="0"/>
    <x v="18"/>
    <x v="5"/>
    <n v="0"/>
    <n v="12186911"/>
    <n v="0"/>
    <n v="242500"/>
    <n v="0"/>
    <n v="0"/>
    <n v="0"/>
    <n v="0"/>
    <n v="0"/>
    <n v="0"/>
    <n v="0"/>
    <n v="0"/>
    <n v="0"/>
    <n v="0"/>
    <m/>
    <n v="0"/>
    <n v="0"/>
    <n v="0"/>
    <n v="0"/>
    <n v="0"/>
    <n v="0"/>
    <m/>
    <m/>
    <m/>
    <m/>
    <m/>
    <m/>
    <m/>
    <m/>
    <m/>
    <m/>
  </r>
  <r>
    <x v="1"/>
    <x v="1"/>
    <x v="19"/>
    <x v="5"/>
    <n v="0"/>
    <n v="7515820"/>
    <n v="0"/>
    <n v="252750"/>
    <n v="0"/>
    <n v="0"/>
    <n v="0"/>
    <n v="0"/>
    <n v="0"/>
    <n v="0"/>
    <n v="0"/>
    <n v="0"/>
    <n v="0"/>
    <n v="0"/>
    <m/>
    <n v="0"/>
    <n v="0"/>
    <n v="0"/>
    <n v="0"/>
    <n v="0"/>
    <n v="0"/>
    <m/>
    <m/>
    <m/>
    <m/>
    <m/>
    <m/>
    <m/>
    <m/>
    <m/>
    <m/>
  </r>
  <r>
    <x v="1"/>
    <x v="1"/>
    <x v="20"/>
    <x v="5"/>
    <n v="0"/>
    <n v="10446742"/>
    <n v="0"/>
    <n v="490000"/>
    <n v="0"/>
    <n v="0"/>
    <n v="0"/>
    <n v="0"/>
    <n v="0"/>
    <n v="0"/>
    <n v="0"/>
    <n v="0"/>
    <n v="0"/>
    <n v="0"/>
    <m/>
    <n v="0"/>
    <n v="0"/>
    <n v="0"/>
    <n v="0"/>
    <n v="0"/>
    <n v="0"/>
    <m/>
    <m/>
    <m/>
    <m/>
    <m/>
    <m/>
    <m/>
    <m/>
    <m/>
    <m/>
  </r>
  <r>
    <x v="1"/>
    <x v="0"/>
    <x v="21"/>
    <x v="5"/>
    <n v="0"/>
    <n v="7899250"/>
    <n v="0"/>
    <n v="572000"/>
    <n v="0"/>
    <n v="0"/>
    <n v="0"/>
    <n v="0"/>
    <n v="0"/>
    <n v="0"/>
    <n v="0"/>
    <n v="0"/>
    <n v="0"/>
    <n v="0"/>
    <m/>
    <n v="0"/>
    <n v="0"/>
    <n v="0"/>
    <n v="0"/>
    <n v="0"/>
    <n v="0"/>
    <m/>
    <m/>
    <m/>
    <m/>
    <m/>
    <m/>
    <m/>
    <m/>
    <m/>
    <m/>
  </r>
  <r>
    <x v="1"/>
    <x v="0"/>
    <x v="22"/>
    <x v="5"/>
    <n v="0"/>
    <n v="1903935"/>
    <n v="0"/>
    <n v="490000"/>
    <n v="0"/>
    <n v="0"/>
    <n v="0"/>
    <n v="0"/>
    <n v="0"/>
    <n v="0"/>
    <n v="0"/>
    <n v="0"/>
    <n v="0"/>
    <n v="0"/>
    <m/>
    <n v="0"/>
    <n v="0"/>
    <n v="0"/>
    <n v="0"/>
    <n v="0"/>
    <n v="0"/>
    <m/>
    <m/>
    <m/>
    <m/>
    <m/>
    <m/>
    <m/>
    <m/>
    <m/>
    <m/>
  </r>
  <r>
    <x v="1"/>
    <x v="0"/>
    <x v="0"/>
    <x v="4"/>
    <n v="14464701"/>
    <m/>
    <n v="0"/>
    <n v="0"/>
    <n v="0"/>
    <n v="0"/>
    <n v="0"/>
    <n v="0"/>
    <n v="0"/>
    <n v="0"/>
    <n v="0"/>
    <n v="0"/>
    <n v="0"/>
    <n v="0"/>
    <m/>
    <n v="0"/>
    <n v="0"/>
    <n v="0"/>
    <n v="0"/>
    <n v="0"/>
    <n v="0"/>
    <m/>
    <m/>
    <m/>
    <m/>
    <m/>
    <m/>
    <m/>
    <m/>
    <m/>
    <m/>
  </r>
  <r>
    <x v="1"/>
    <x v="0"/>
    <x v="1"/>
    <x v="4"/>
    <n v="16519262"/>
    <n v="8774291"/>
    <n v="0"/>
    <n v="0"/>
    <n v="0"/>
    <n v="0"/>
    <n v="0"/>
    <n v="0"/>
    <n v="0"/>
    <n v="0"/>
    <n v="0"/>
    <n v="0"/>
    <n v="0"/>
    <n v="0"/>
    <m/>
    <n v="0"/>
    <n v="0"/>
    <n v="0"/>
    <n v="0"/>
    <n v="0"/>
    <n v="0"/>
    <m/>
    <m/>
    <m/>
    <m/>
    <m/>
    <m/>
    <m/>
    <m/>
    <m/>
    <m/>
  </r>
  <r>
    <x v="1"/>
    <x v="0"/>
    <x v="2"/>
    <x v="4"/>
    <n v="11669083"/>
    <n v="11452822"/>
    <n v="0"/>
    <n v="0"/>
    <n v="0"/>
    <n v="0"/>
    <n v="0"/>
    <n v="0"/>
    <n v="0"/>
    <n v="0"/>
    <n v="0"/>
    <n v="0"/>
    <n v="0"/>
    <n v="0"/>
    <m/>
    <n v="0"/>
    <n v="0"/>
    <n v="0"/>
    <n v="0"/>
    <n v="0"/>
    <n v="0"/>
    <m/>
    <m/>
    <m/>
    <m/>
    <m/>
    <m/>
    <m/>
    <m/>
    <m/>
    <m/>
  </r>
  <r>
    <x v="1"/>
    <x v="0"/>
    <x v="3"/>
    <x v="4"/>
    <n v="18997215"/>
    <m/>
    <n v="0"/>
    <n v="0"/>
    <n v="0"/>
    <n v="0"/>
    <n v="0"/>
    <n v="0"/>
    <n v="0"/>
    <n v="0"/>
    <n v="0"/>
    <n v="0"/>
    <n v="0"/>
    <n v="0"/>
    <m/>
    <n v="0"/>
    <n v="0"/>
    <n v="0"/>
    <n v="0"/>
    <n v="0"/>
    <n v="0"/>
    <m/>
    <m/>
    <m/>
    <m/>
    <m/>
    <m/>
    <m/>
    <m/>
    <m/>
    <m/>
  </r>
  <r>
    <x v="1"/>
    <x v="1"/>
    <x v="4"/>
    <x v="4"/>
    <n v="19017015"/>
    <n v="10460888"/>
    <n v="0"/>
    <n v="0"/>
    <n v="0"/>
    <n v="0"/>
    <n v="0"/>
    <n v="0"/>
    <n v="0"/>
    <n v="0"/>
    <n v="0"/>
    <n v="0"/>
    <n v="0"/>
    <n v="0"/>
    <m/>
    <n v="0"/>
    <n v="0"/>
    <n v="0"/>
    <n v="0"/>
    <n v="0"/>
    <n v="0"/>
    <m/>
    <m/>
    <m/>
    <m/>
    <m/>
    <m/>
    <m/>
    <m/>
    <m/>
    <m/>
  </r>
  <r>
    <x v="1"/>
    <x v="0"/>
    <x v="5"/>
    <x v="4"/>
    <n v="10839569"/>
    <m/>
    <n v="0"/>
    <n v="0"/>
    <n v="0"/>
    <n v="0"/>
    <n v="0"/>
    <n v="0"/>
    <n v="0"/>
    <n v="0"/>
    <n v="0"/>
    <n v="0"/>
    <n v="0"/>
    <n v="0"/>
    <m/>
    <n v="0"/>
    <n v="0"/>
    <n v="0"/>
    <n v="0"/>
    <n v="0"/>
    <n v="0"/>
    <m/>
    <m/>
    <m/>
    <m/>
    <m/>
    <m/>
    <m/>
    <m/>
    <m/>
    <m/>
  </r>
  <r>
    <x v="1"/>
    <x v="1"/>
    <x v="6"/>
    <x v="4"/>
    <n v="24945154"/>
    <n v="11752696"/>
    <n v="0"/>
    <n v="0"/>
    <n v="0"/>
    <n v="0"/>
    <n v="0"/>
    <n v="0"/>
    <n v="0"/>
    <n v="0"/>
    <n v="0"/>
    <n v="0"/>
    <n v="0"/>
    <n v="0"/>
    <m/>
    <n v="0"/>
    <n v="0"/>
    <n v="0"/>
    <n v="0"/>
    <n v="0"/>
    <n v="0"/>
    <m/>
    <m/>
    <m/>
    <m/>
    <m/>
    <m/>
    <m/>
    <m/>
    <m/>
    <m/>
  </r>
  <r>
    <x v="1"/>
    <x v="1"/>
    <x v="7"/>
    <x v="4"/>
    <n v="23078259"/>
    <n v="12892227"/>
    <n v="0"/>
    <n v="0"/>
    <n v="0"/>
    <n v="0"/>
    <n v="0"/>
    <n v="0"/>
    <n v="0"/>
    <n v="0"/>
    <n v="0"/>
    <n v="0"/>
    <n v="0"/>
    <n v="0"/>
    <m/>
    <n v="0"/>
    <n v="0"/>
    <n v="0"/>
    <n v="0"/>
    <n v="0"/>
    <n v="0"/>
    <m/>
    <m/>
    <m/>
    <m/>
    <m/>
    <m/>
    <m/>
    <m/>
    <m/>
    <m/>
  </r>
  <r>
    <x v="1"/>
    <x v="1"/>
    <x v="8"/>
    <x v="4"/>
    <n v="35949116"/>
    <n v="13665421"/>
    <n v="0"/>
    <n v="0"/>
    <n v="0"/>
    <n v="0"/>
    <n v="0"/>
    <n v="0"/>
    <n v="0"/>
    <n v="0"/>
    <n v="0"/>
    <n v="0"/>
    <n v="0"/>
    <n v="0"/>
    <m/>
    <n v="0"/>
    <n v="0"/>
    <n v="0"/>
    <n v="0"/>
    <n v="0"/>
    <n v="0"/>
    <m/>
    <m/>
    <m/>
    <m/>
    <m/>
    <m/>
    <m/>
    <m/>
    <m/>
    <m/>
  </r>
  <r>
    <x v="1"/>
    <x v="0"/>
    <x v="9"/>
    <x v="4"/>
    <n v="12483325"/>
    <n v="8738839"/>
    <n v="0"/>
    <n v="0"/>
    <n v="0"/>
    <n v="0"/>
    <n v="0"/>
    <n v="0"/>
    <n v="0"/>
    <n v="0"/>
    <n v="0"/>
    <n v="0"/>
    <n v="0"/>
    <n v="0"/>
    <m/>
    <n v="0"/>
    <n v="0"/>
    <n v="0"/>
    <n v="0"/>
    <n v="0"/>
    <n v="0"/>
    <m/>
    <m/>
    <m/>
    <m/>
    <m/>
    <m/>
    <m/>
    <m/>
    <m/>
    <m/>
  </r>
  <r>
    <x v="1"/>
    <x v="0"/>
    <x v="10"/>
    <x v="4"/>
    <n v="11154538"/>
    <n v="2897714"/>
    <n v="0"/>
    <n v="0"/>
    <n v="0"/>
    <n v="0"/>
    <n v="0"/>
    <n v="0"/>
    <n v="0"/>
    <n v="0"/>
    <n v="0"/>
    <n v="0"/>
    <n v="0"/>
    <n v="0"/>
    <m/>
    <n v="0"/>
    <n v="0"/>
    <n v="0"/>
    <n v="0"/>
    <n v="0"/>
    <n v="0"/>
    <m/>
    <m/>
    <m/>
    <m/>
    <m/>
    <m/>
    <m/>
    <m/>
    <m/>
    <m/>
  </r>
  <r>
    <x v="1"/>
    <x v="0"/>
    <x v="11"/>
    <x v="4"/>
    <n v="6530449"/>
    <m/>
    <n v="0"/>
    <n v="0"/>
    <n v="0"/>
    <n v="0"/>
    <n v="0"/>
    <n v="0"/>
    <n v="0"/>
    <n v="0"/>
    <n v="0"/>
    <n v="0"/>
    <n v="0"/>
    <n v="0"/>
    <m/>
    <n v="0"/>
    <n v="0"/>
    <n v="0"/>
    <n v="0"/>
    <n v="0"/>
    <n v="0"/>
    <m/>
    <m/>
    <m/>
    <m/>
    <m/>
    <m/>
    <m/>
    <m/>
    <m/>
    <m/>
  </r>
  <r>
    <x v="1"/>
    <x v="0"/>
    <x v="12"/>
    <x v="4"/>
    <n v="18040630"/>
    <n v="3114844"/>
    <n v="0"/>
    <n v="0"/>
    <n v="0"/>
    <n v="0"/>
    <n v="0"/>
    <n v="0"/>
    <n v="0"/>
    <n v="0"/>
    <n v="0"/>
    <n v="0"/>
    <n v="0"/>
    <n v="0"/>
    <m/>
    <n v="0"/>
    <n v="0"/>
    <n v="0"/>
    <n v="0"/>
    <n v="0"/>
    <n v="0"/>
    <m/>
    <m/>
    <m/>
    <m/>
    <m/>
    <m/>
    <m/>
    <m/>
    <m/>
    <m/>
  </r>
  <r>
    <x v="1"/>
    <x v="1"/>
    <x v="13"/>
    <x v="4"/>
    <n v="12718699"/>
    <n v="3134316"/>
    <n v="0"/>
    <n v="0"/>
    <n v="0"/>
    <n v="0"/>
    <n v="0"/>
    <n v="0"/>
    <n v="0"/>
    <n v="0"/>
    <n v="0"/>
    <n v="0"/>
    <n v="0"/>
    <n v="0"/>
    <m/>
    <n v="0"/>
    <n v="0"/>
    <n v="0"/>
    <n v="0"/>
    <n v="0"/>
    <n v="0"/>
    <m/>
    <m/>
    <m/>
    <m/>
    <m/>
    <m/>
    <m/>
    <m/>
    <m/>
    <m/>
  </r>
  <r>
    <x v="1"/>
    <x v="1"/>
    <x v="14"/>
    <x v="4"/>
    <n v="7364010"/>
    <n v="2751552"/>
    <n v="0"/>
    <n v="0"/>
    <n v="0"/>
    <n v="0"/>
    <n v="0"/>
    <n v="0"/>
    <n v="0"/>
    <n v="0"/>
    <n v="0"/>
    <n v="0"/>
    <n v="0"/>
    <n v="0"/>
    <m/>
    <n v="0"/>
    <n v="0"/>
    <n v="0"/>
    <n v="0"/>
    <n v="0"/>
    <n v="0"/>
    <m/>
    <m/>
    <m/>
    <m/>
    <m/>
    <m/>
    <m/>
    <m/>
    <m/>
    <m/>
  </r>
  <r>
    <x v="1"/>
    <x v="0"/>
    <x v="15"/>
    <x v="4"/>
    <n v="10386484"/>
    <m/>
    <n v="0"/>
    <n v="0"/>
    <n v="0"/>
    <n v="0"/>
    <n v="0"/>
    <n v="0"/>
    <n v="0"/>
    <n v="0"/>
    <n v="0"/>
    <n v="0"/>
    <n v="0"/>
    <n v="0"/>
    <m/>
    <n v="0"/>
    <n v="0"/>
    <n v="0"/>
    <n v="0"/>
    <n v="0"/>
    <n v="0"/>
    <m/>
    <m/>
    <m/>
    <m/>
    <m/>
    <m/>
    <m/>
    <m/>
    <m/>
    <m/>
  </r>
  <r>
    <x v="1"/>
    <x v="0"/>
    <x v="16"/>
    <x v="4"/>
    <n v="12444619"/>
    <m/>
    <n v="0"/>
    <n v="0"/>
    <n v="0"/>
    <n v="0"/>
    <n v="0"/>
    <n v="0"/>
    <n v="0"/>
    <n v="0"/>
    <n v="0"/>
    <n v="0"/>
    <n v="0"/>
    <n v="0"/>
    <m/>
    <n v="0"/>
    <n v="0"/>
    <n v="0"/>
    <n v="0"/>
    <n v="0"/>
    <n v="0"/>
    <m/>
    <m/>
    <m/>
    <m/>
    <m/>
    <m/>
    <m/>
    <m/>
    <m/>
    <m/>
  </r>
  <r>
    <x v="1"/>
    <x v="0"/>
    <x v="17"/>
    <x v="4"/>
    <n v="9324545"/>
    <m/>
    <n v="0"/>
    <n v="0"/>
    <n v="0"/>
    <n v="0"/>
    <n v="0"/>
    <n v="0"/>
    <n v="0"/>
    <n v="0"/>
    <n v="0"/>
    <n v="0"/>
    <n v="0"/>
    <n v="0"/>
    <m/>
    <n v="0"/>
    <n v="0"/>
    <n v="0"/>
    <n v="0"/>
    <n v="0"/>
    <n v="0"/>
    <m/>
    <m/>
    <m/>
    <m/>
    <m/>
    <m/>
    <m/>
    <m/>
    <m/>
    <m/>
  </r>
  <r>
    <x v="1"/>
    <x v="0"/>
    <x v="18"/>
    <x v="4"/>
    <n v="15937120"/>
    <m/>
    <n v="0"/>
    <n v="0"/>
    <n v="0"/>
    <n v="0"/>
    <n v="0"/>
    <n v="0"/>
    <n v="0"/>
    <n v="0"/>
    <n v="0"/>
    <n v="0"/>
    <n v="0"/>
    <n v="0"/>
    <m/>
    <n v="0"/>
    <n v="0"/>
    <n v="0"/>
    <n v="0"/>
    <n v="0"/>
    <n v="0"/>
    <m/>
    <m/>
    <m/>
    <m/>
    <m/>
    <m/>
    <m/>
    <m/>
    <m/>
    <m/>
  </r>
  <r>
    <x v="1"/>
    <x v="1"/>
    <x v="19"/>
    <x v="4"/>
    <n v="13915801"/>
    <m/>
    <n v="0"/>
    <n v="0"/>
    <n v="0"/>
    <n v="0"/>
    <n v="0"/>
    <n v="0"/>
    <n v="0"/>
    <n v="0"/>
    <n v="0"/>
    <n v="0"/>
    <n v="0"/>
    <n v="0"/>
    <m/>
    <n v="0"/>
    <n v="0"/>
    <n v="0"/>
    <n v="0"/>
    <n v="0"/>
    <n v="0"/>
    <m/>
    <m/>
    <m/>
    <m/>
    <m/>
    <m/>
    <m/>
    <m/>
    <m/>
    <m/>
  </r>
  <r>
    <x v="1"/>
    <x v="1"/>
    <x v="20"/>
    <x v="4"/>
    <n v="23720098"/>
    <n v="5431830"/>
    <n v="0"/>
    <n v="0"/>
    <n v="0"/>
    <n v="0"/>
    <n v="0"/>
    <n v="0"/>
    <n v="0"/>
    <n v="0"/>
    <n v="0"/>
    <n v="0"/>
    <n v="0"/>
    <n v="0"/>
    <m/>
    <n v="0"/>
    <n v="0"/>
    <n v="0"/>
    <n v="0"/>
    <n v="0"/>
    <n v="0"/>
    <m/>
    <m/>
    <m/>
    <m/>
    <m/>
    <m/>
    <m/>
    <m/>
    <m/>
    <m/>
  </r>
  <r>
    <x v="1"/>
    <x v="0"/>
    <x v="21"/>
    <x v="4"/>
    <n v="9666880"/>
    <m/>
    <n v="0"/>
    <n v="0"/>
    <n v="0"/>
    <n v="0"/>
    <n v="0"/>
    <n v="0"/>
    <n v="0"/>
    <n v="0"/>
    <n v="0"/>
    <n v="0"/>
    <n v="0"/>
    <n v="0"/>
    <m/>
    <n v="0"/>
    <n v="0"/>
    <n v="0"/>
    <n v="0"/>
    <n v="0"/>
    <n v="0"/>
    <m/>
    <m/>
    <m/>
    <m/>
    <m/>
    <m/>
    <m/>
    <m/>
    <m/>
    <m/>
  </r>
  <r>
    <x v="1"/>
    <x v="0"/>
    <x v="22"/>
    <x v="4"/>
    <n v="7541350"/>
    <m/>
    <n v="0"/>
    <n v="0"/>
    <n v="0"/>
    <n v="0"/>
    <n v="0"/>
    <n v="0"/>
    <n v="0"/>
    <n v="0"/>
    <n v="0"/>
    <n v="0"/>
    <n v="0"/>
    <n v="0"/>
    <m/>
    <n v="0"/>
    <n v="0"/>
    <n v="0"/>
    <n v="0"/>
    <n v="0"/>
    <n v="0"/>
    <m/>
    <m/>
    <m/>
    <m/>
    <m/>
    <m/>
    <m/>
    <m/>
    <m/>
    <m/>
  </r>
  <r>
    <x v="1"/>
    <x v="0"/>
    <x v="0"/>
    <x v="7"/>
    <n v="0"/>
    <n v="900000"/>
    <n v="0"/>
    <n v="0"/>
    <n v="0"/>
    <n v="0"/>
    <n v="0"/>
    <n v="0"/>
    <n v="0"/>
    <n v="0"/>
    <n v="0"/>
    <n v="0"/>
    <n v="1128319"/>
    <n v="0"/>
    <m/>
    <n v="0"/>
    <n v="0"/>
    <n v="0"/>
    <n v="0"/>
    <n v="0"/>
    <n v="0"/>
    <m/>
    <m/>
    <m/>
    <m/>
    <m/>
    <m/>
    <m/>
    <m/>
    <m/>
    <m/>
  </r>
  <r>
    <x v="1"/>
    <x v="0"/>
    <x v="1"/>
    <x v="7"/>
    <n v="0"/>
    <n v="1094000"/>
    <n v="0"/>
    <n v="0"/>
    <n v="0"/>
    <n v="0"/>
    <n v="0"/>
    <n v="0"/>
    <n v="0"/>
    <n v="0"/>
    <n v="0"/>
    <n v="0"/>
    <n v="1128319"/>
    <n v="0"/>
    <m/>
    <n v="0"/>
    <n v="0"/>
    <n v="0"/>
    <n v="0"/>
    <n v="0"/>
    <n v="0"/>
    <m/>
    <m/>
    <m/>
    <m/>
    <m/>
    <m/>
    <m/>
    <m/>
    <m/>
    <m/>
  </r>
  <r>
    <x v="1"/>
    <x v="0"/>
    <x v="2"/>
    <x v="7"/>
    <n v="0"/>
    <n v="1097500"/>
    <n v="0"/>
    <n v="0"/>
    <n v="0"/>
    <n v="0"/>
    <n v="0"/>
    <n v="0"/>
    <n v="0"/>
    <n v="0"/>
    <n v="0"/>
    <n v="0"/>
    <n v="1128319"/>
    <n v="0"/>
    <m/>
    <n v="0"/>
    <n v="0"/>
    <n v="0"/>
    <n v="0"/>
    <n v="0"/>
    <n v="0"/>
    <m/>
    <m/>
    <m/>
    <m/>
    <m/>
    <m/>
    <m/>
    <m/>
    <m/>
    <m/>
  </r>
  <r>
    <x v="1"/>
    <x v="0"/>
    <x v="3"/>
    <x v="7"/>
    <n v="0"/>
    <n v="1082000"/>
    <n v="0"/>
    <n v="0"/>
    <n v="0"/>
    <n v="0"/>
    <n v="0"/>
    <n v="0"/>
    <n v="0"/>
    <n v="0"/>
    <n v="0"/>
    <n v="0"/>
    <n v="1128319"/>
    <n v="0"/>
    <m/>
    <n v="0"/>
    <n v="0"/>
    <n v="0"/>
    <n v="0"/>
    <n v="0"/>
    <n v="0"/>
    <m/>
    <m/>
    <m/>
    <m/>
    <m/>
    <m/>
    <m/>
    <m/>
    <m/>
    <m/>
  </r>
  <r>
    <x v="1"/>
    <x v="1"/>
    <x v="4"/>
    <x v="7"/>
    <n v="0"/>
    <n v="1213820"/>
    <n v="0"/>
    <n v="0"/>
    <n v="0"/>
    <n v="0"/>
    <n v="0"/>
    <n v="0"/>
    <n v="0"/>
    <n v="0"/>
    <n v="0"/>
    <n v="0"/>
    <n v="1128319"/>
    <n v="0"/>
    <m/>
    <n v="0"/>
    <n v="0"/>
    <n v="0"/>
    <n v="0"/>
    <n v="0"/>
    <n v="0"/>
    <m/>
    <m/>
    <m/>
    <m/>
    <m/>
    <m/>
    <m/>
    <m/>
    <m/>
    <m/>
  </r>
  <r>
    <x v="1"/>
    <x v="0"/>
    <x v="5"/>
    <x v="7"/>
    <n v="0"/>
    <n v="1300000"/>
    <n v="0"/>
    <n v="0"/>
    <n v="0"/>
    <n v="0"/>
    <n v="0"/>
    <n v="0"/>
    <n v="0"/>
    <n v="0"/>
    <n v="0"/>
    <n v="0"/>
    <n v="1128319"/>
    <n v="0"/>
    <m/>
    <n v="0"/>
    <n v="0"/>
    <n v="0"/>
    <n v="0"/>
    <n v="0"/>
    <n v="0"/>
    <m/>
    <m/>
    <m/>
    <m/>
    <m/>
    <m/>
    <m/>
    <m/>
    <m/>
    <m/>
  </r>
  <r>
    <x v="1"/>
    <x v="1"/>
    <x v="6"/>
    <x v="7"/>
    <n v="0"/>
    <n v="1718315"/>
    <n v="0"/>
    <n v="0"/>
    <n v="0"/>
    <n v="0"/>
    <n v="0"/>
    <n v="0"/>
    <n v="0"/>
    <n v="0"/>
    <n v="0"/>
    <n v="0"/>
    <n v="1128319"/>
    <n v="0"/>
    <m/>
    <n v="0"/>
    <n v="0"/>
    <n v="0"/>
    <n v="0"/>
    <n v="0"/>
    <n v="0"/>
    <m/>
    <m/>
    <m/>
    <m/>
    <m/>
    <m/>
    <m/>
    <m/>
    <m/>
    <m/>
  </r>
  <r>
    <x v="1"/>
    <x v="1"/>
    <x v="7"/>
    <x v="7"/>
    <n v="0"/>
    <n v="1296400"/>
    <n v="0"/>
    <n v="0"/>
    <n v="0"/>
    <n v="0"/>
    <n v="0"/>
    <n v="0"/>
    <n v="0"/>
    <n v="0"/>
    <n v="0"/>
    <n v="0"/>
    <n v="1128319"/>
    <n v="0"/>
    <m/>
    <n v="0"/>
    <n v="0"/>
    <n v="0"/>
    <n v="0"/>
    <n v="0"/>
    <n v="0"/>
    <m/>
    <m/>
    <m/>
    <m/>
    <m/>
    <m/>
    <m/>
    <m/>
    <m/>
    <m/>
  </r>
  <r>
    <x v="1"/>
    <x v="1"/>
    <x v="8"/>
    <x v="7"/>
    <n v="0"/>
    <n v="1159000"/>
    <n v="0"/>
    <n v="0"/>
    <n v="0"/>
    <n v="0"/>
    <n v="0"/>
    <n v="0"/>
    <n v="0"/>
    <n v="0"/>
    <n v="0"/>
    <n v="0"/>
    <n v="1128319"/>
    <n v="0"/>
    <m/>
    <n v="0"/>
    <n v="0"/>
    <n v="0"/>
    <n v="0"/>
    <n v="0"/>
    <n v="0"/>
    <m/>
    <m/>
    <m/>
    <m/>
    <m/>
    <m/>
    <m/>
    <m/>
    <m/>
    <m/>
  </r>
  <r>
    <x v="1"/>
    <x v="0"/>
    <x v="9"/>
    <x v="7"/>
    <n v="0"/>
    <n v="1195000"/>
    <n v="0"/>
    <n v="0"/>
    <n v="0"/>
    <n v="0"/>
    <n v="0"/>
    <n v="0"/>
    <n v="0"/>
    <n v="0"/>
    <n v="0"/>
    <n v="0"/>
    <n v="1128319"/>
    <n v="0"/>
    <m/>
    <n v="0"/>
    <n v="0"/>
    <n v="0"/>
    <n v="0"/>
    <n v="0"/>
    <n v="0"/>
    <m/>
    <m/>
    <m/>
    <m/>
    <m/>
    <m/>
    <m/>
    <m/>
    <m/>
    <m/>
  </r>
  <r>
    <x v="1"/>
    <x v="0"/>
    <x v="10"/>
    <x v="7"/>
    <n v="0"/>
    <n v="1315000"/>
    <n v="0"/>
    <n v="0"/>
    <n v="0"/>
    <n v="0"/>
    <n v="0"/>
    <n v="0"/>
    <n v="0"/>
    <n v="0"/>
    <n v="0"/>
    <n v="0"/>
    <n v="1128319"/>
    <n v="0"/>
    <m/>
    <n v="0"/>
    <n v="0"/>
    <n v="0"/>
    <n v="0"/>
    <n v="0"/>
    <n v="0"/>
    <m/>
    <m/>
    <m/>
    <m/>
    <m/>
    <m/>
    <m/>
    <m/>
    <m/>
    <m/>
  </r>
  <r>
    <x v="1"/>
    <x v="0"/>
    <x v="11"/>
    <x v="7"/>
    <n v="0"/>
    <n v="525000"/>
    <n v="0"/>
    <n v="0"/>
    <n v="0"/>
    <n v="0"/>
    <n v="0"/>
    <n v="0"/>
    <n v="0"/>
    <n v="0"/>
    <n v="0"/>
    <n v="0"/>
    <n v="1128319"/>
    <n v="0"/>
    <m/>
    <n v="0"/>
    <n v="0"/>
    <n v="0"/>
    <n v="0"/>
    <n v="0"/>
    <n v="0"/>
    <m/>
    <m/>
    <m/>
    <m/>
    <m/>
    <m/>
    <m/>
    <m/>
    <m/>
    <m/>
  </r>
  <r>
    <x v="1"/>
    <x v="0"/>
    <x v="12"/>
    <x v="7"/>
    <n v="0"/>
    <n v="1180000"/>
    <n v="0"/>
    <n v="0"/>
    <n v="0"/>
    <n v="0"/>
    <n v="0"/>
    <n v="0"/>
    <n v="0"/>
    <n v="0"/>
    <n v="0"/>
    <n v="0"/>
    <n v="1128319"/>
    <n v="0"/>
    <m/>
    <n v="0"/>
    <n v="0"/>
    <n v="0"/>
    <n v="0"/>
    <n v="0"/>
    <n v="0"/>
    <m/>
    <m/>
    <m/>
    <m/>
    <m/>
    <m/>
    <m/>
    <m/>
    <m/>
    <m/>
  </r>
  <r>
    <x v="1"/>
    <x v="1"/>
    <x v="13"/>
    <x v="7"/>
    <n v="0"/>
    <n v="980000"/>
    <n v="0"/>
    <n v="0"/>
    <n v="0"/>
    <n v="0"/>
    <n v="0"/>
    <n v="0"/>
    <n v="0"/>
    <n v="0"/>
    <n v="0"/>
    <n v="0"/>
    <n v="1128319"/>
    <n v="0"/>
    <m/>
    <n v="0"/>
    <n v="0"/>
    <n v="0"/>
    <n v="0"/>
    <n v="0"/>
    <n v="0"/>
    <m/>
    <m/>
    <m/>
    <m/>
    <m/>
    <m/>
    <m/>
    <m/>
    <m/>
    <m/>
  </r>
  <r>
    <x v="1"/>
    <x v="1"/>
    <x v="14"/>
    <x v="7"/>
    <n v="0"/>
    <n v="1113000"/>
    <n v="0"/>
    <n v="0"/>
    <n v="0"/>
    <n v="0"/>
    <n v="0"/>
    <n v="0"/>
    <n v="0"/>
    <n v="0"/>
    <n v="0"/>
    <n v="0"/>
    <n v="1128319"/>
    <n v="0"/>
    <m/>
    <n v="0"/>
    <n v="0"/>
    <n v="0"/>
    <n v="0"/>
    <n v="0"/>
    <n v="0"/>
    <m/>
    <m/>
    <m/>
    <m/>
    <m/>
    <m/>
    <m/>
    <m/>
    <m/>
    <m/>
  </r>
  <r>
    <x v="1"/>
    <x v="0"/>
    <x v="15"/>
    <x v="7"/>
    <n v="0"/>
    <n v="526000"/>
    <n v="0"/>
    <n v="0"/>
    <n v="0"/>
    <n v="0"/>
    <n v="0"/>
    <n v="0"/>
    <n v="0"/>
    <n v="0"/>
    <n v="0"/>
    <n v="0"/>
    <n v="1128319"/>
    <n v="0"/>
    <m/>
    <n v="0"/>
    <n v="0"/>
    <n v="0"/>
    <n v="0"/>
    <n v="0"/>
    <n v="0"/>
    <m/>
    <m/>
    <m/>
    <m/>
    <m/>
    <m/>
    <m/>
    <m/>
    <m/>
    <m/>
  </r>
  <r>
    <x v="1"/>
    <x v="0"/>
    <x v="16"/>
    <x v="7"/>
    <n v="0"/>
    <n v="1037200"/>
    <n v="0"/>
    <n v="0"/>
    <n v="0"/>
    <n v="0"/>
    <n v="0"/>
    <n v="0"/>
    <n v="0"/>
    <n v="0"/>
    <n v="0"/>
    <n v="0"/>
    <n v="1128319"/>
    <n v="0"/>
    <m/>
    <n v="0"/>
    <n v="0"/>
    <n v="0"/>
    <n v="0"/>
    <n v="0"/>
    <n v="0"/>
    <m/>
    <m/>
    <m/>
    <m/>
    <m/>
    <m/>
    <m/>
    <m/>
    <m/>
    <m/>
  </r>
  <r>
    <x v="1"/>
    <x v="0"/>
    <x v="17"/>
    <x v="7"/>
    <n v="0"/>
    <n v="1323000"/>
    <n v="0"/>
    <n v="0"/>
    <n v="0"/>
    <n v="0"/>
    <n v="0"/>
    <n v="0"/>
    <n v="0"/>
    <n v="0"/>
    <n v="0"/>
    <n v="0"/>
    <n v="1128319"/>
    <n v="0"/>
    <m/>
    <n v="0"/>
    <n v="0"/>
    <n v="0"/>
    <n v="0"/>
    <n v="0"/>
    <n v="0"/>
    <m/>
    <m/>
    <m/>
    <m/>
    <m/>
    <m/>
    <m/>
    <m/>
    <m/>
    <m/>
  </r>
  <r>
    <x v="1"/>
    <x v="0"/>
    <x v="18"/>
    <x v="7"/>
    <n v="0"/>
    <n v="850401"/>
    <n v="0"/>
    <n v="0"/>
    <n v="0"/>
    <n v="0"/>
    <n v="0"/>
    <n v="0"/>
    <n v="0"/>
    <n v="0"/>
    <n v="0"/>
    <n v="0"/>
    <n v="1128319"/>
    <n v="0"/>
    <m/>
    <n v="0"/>
    <n v="0"/>
    <n v="0"/>
    <n v="0"/>
    <n v="0"/>
    <n v="0"/>
    <m/>
    <m/>
    <m/>
    <m/>
    <m/>
    <m/>
    <m/>
    <m/>
    <m/>
    <m/>
  </r>
  <r>
    <x v="1"/>
    <x v="1"/>
    <x v="19"/>
    <x v="7"/>
    <n v="0"/>
    <n v="1344000"/>
    <n v="0"/>
    <n v="0"/>
    <n v="0"/>
    <n v="0"/>
    <n v="0"/>
    <n v="0"/>
    <n v="0"/>
    <n v="0"/>
    <n v="0"/>
    <n v="0"/>
    <n v="1128319"/>
    <n v="0"/>
    <m/>
    <n v="0"/>
    <n v="0"/>
    <n v="0"/>
    <n v="0"/>
    <n v="0"/>
    <n v="0"/>
    <m/>
    <m/>
    <m/>
    <m/>
    <m/>
    <m/>
    <m/>
    <m/>
    <m/>
    <m/>
  </r>
  <r>
    <x v="1"/>
    <x v="1"/>
    <x v="20"/>
    <x v="7"/>
    <n v="0"/>
    <n v="684000"/>
    <n v="0"/>
    <n v="0"/>
    <n v="0"/>
    <n v="0"/>
    <n v="0"/>
    <n v="0"/>
    <n v="0"/>
    <n v="0"/>
    <n v="0"/>
    <n v="0"/>
    <n v="1128319"/>
    <n v="0"/>
    <m/>
    <n v="0"/>
    <n v="0"/>
    <n v="0"/>
    <n v="0"/>
    <n v="0"/>
    <n v="0"/>
    <m/>
    <m/>
    <m/>
    <m/>
    <m/>
    <m/>
    <m/>
    <m/>
    <m/>
    <m/>
  </r>
  <r>
    <x v="1"/>
    <x v="0"/>
    <x v="21"/>
    <x v="7"/>
    <n v="0"/>
    <n v="1304000"/>
    <n v="0"/>
    <n v="0"/>
    <n v="0"/>
    <n v="0"/>
    <n v="0"/>
    <n v="0"/>
    <n v="0"/>
    <n v="0"/>
    <n v="0"/>
    <n v="0"/>
    <n v="1128319"/>
    <n v="0"/>
    <m/>
    <n v="0"/>
    <n v="0"/>
    <n v="0"/>
    <n v="0"/>
    <n v="0"/>
    <n v="0"/>
    <m/>
    <m/>
    <m/>
    <m/>
    <m/>
    <m/>
    <m/>
    <m/>
    <m/>
    <m/>
  </r>
  <r>
    <x v="1"/>
    <x v="0"/>
    <x v="22"/>
    <x v="7"/>
    <n v="0"/>
    <m/>
    <n v="0"/>
    <n v="0"/>
    <n v="0"/>
    <n v="0"/>
    <n v="0"/>
    <n v="0"/>
    <n v="0"/>
    <n v="0"/>
    <n v="0"/>
    <n v="0"/>
    <n v="1128319"/>
    <n v="0"/>
    <m/>
    <n v="0"/>
    <n v="0"/>
    <n v="0"/>
    <n v="0"/>
    <n v="0"/>
    <n v="0"/>
    <m/>
    <m/>
    <m/>
    <m/>
    <m/>
    <m/>
    <m/>
    <m/>
    <m/>
    <m/>
  </r>
  <r>
    <x v="1"/>
    <x v="0"/>
    <x v="0"/>
    <x v="9"/>
    <n v="0"/>
    <n v="13079390"/>
    <n v="0"/>
    <n v="0"/>
    <n v="0"/>
    <n v="0"/>
    <n v="0"/>
    <n v="0"/>
    <n v="0"/>
    <n v="0"/>
    <n v="0"/>
    <n v="0"/>
    <n v="0"/>
    <n v="0"/>
    <m/>
    <n v="0"/>
    <n v="0"/>
    <n v="0"/>
    <n v="0"/>
    <n v="0"/>
    <n v="0"/>
    <m/>
    <m/>
    <m/>
    <m/>
    <m/>
    <m/>
    <m/>
    <m/>
    <m/>
    <m/>
  </r>
  <r>
    <x v="1"/>
    <x v="0"/>
    <x v="1"/>
    <x v="9"/>
    <n v="0"/>
    <n v="13709170"/>
    <n v="0"/>
    <n v="0"/>
    <n v="0"/>
    <n v="0"/>
    <n v="0"/>
    <n v="0"/>
    <n v="0"/>
    <n v="0"/>
    <n v="0"/>
    <n v="0"/>
    <n v="0"/>
    <n v="0"/>
    <m/>
    <n v="0"/>
    <n v="0"/>
    <n v="0"/>
    <n v="0"/>
    <n v="0"/>
    <n v="0"/>
    <m/>
    <m/>
    <m/>
    <m/>
    <m/>
    <m/>
    <m/>
    <m/>
    <m/>
    <m/>
  </r>
  <r>
    <x v="1"/>
    <x v="0"/>
    <x v="2"/>
    <x v="9"/>
    <n v="0"/>
    <n v="9963831"/>
    <n v="0"/>
    <n v="0"/>
    <n v="0"/>
    <n v="0"/>
    <n v="0"/>
    <n v="0"/>
    <n v="0"/>
    <n v="0"/>
    <n v="0"/>
    <n v="0"/>
    <n v="0"/>
    <n v="0"/>
    <m/>
    <n v="0"/>
    <n v="0"/>
    <n v="0"/>
    <n v="0"/>
    <n v="0"/>
    <n v="0"/>
    <m/>
    <m/>
    <m/>
    <m/>
    <m/>
    <m/>
    <m/>
    <m/>
    <m/>
    <m/>
  </r>
  <r>
    <x v="1"/>
    <x v="0"/>
    <x v="3"/>
    <x v="9"/>
    <n v="0"/>
    <n v="19544311"/>
    <n v="0"/>
    <n v="0"/>
    <n v="0"/>
    <n v="0"/>
    <n v="0"/>
    <n v="0"/>
    <n v="0"/>
    <n v="0"/>
    <n v="0"/>
    <n v="0"/>
    <n v="0"/>
    <n v="0"/>
    <m/>
    <n v="0"/>
    <n v="0"/>
    <n v="0"/>
    <n v="0"/>
    <n v="0"/>
    <n v="0"/>
    <m/>
    <m/>
    <m/>
    <m/>
    <m/>
    <m/>
    <m/>
    <m/>
    <m/>
    <m/>
  </r>
  <r>
    <x v="1"/>
    <x v="1"/>
    <x v="4"/>
    <x v="9"/>
    <n v="0"/>
    <n v="11173602"/>
    <n v="0"/>
    <n v="0"/>
    <n v="0"/>
    <n v="0"/>
    <n v="0"/>
    <n v="0"/>
    <n v="0"/>
    <n v="0"/>
    <n v="0"/>
    <n v="0"/>
    <n v="0"/>
    <n v="0"/>
    <m/>
    <n v="0"/>
    <n v="0"/>
    <n v="0"/>
    <n v="0"/>
    <n v="0"/>
    <n v="0"/>
    <m/>
    <m/>
    <m/>
    <m/>
    <m/>
    <m/>
    <m/>
    <m/>
    <m/>
    <m/>
  </r>
  <r>
    <x v="1"/>
    <x v="0"/>
    <x v="5"/>
    <x v="9"/>
    <n v="0"/>
    <n v="15092635"/>
    <n v="0"/>
    <n v="0"/>
    <n v="0"/>
    <n v="0"/>
    <n v="0"/>
    <n v="0"/>
    <n v="0"/>
    <n v="0"/>
    <n v="0"/>
    <n v="0"/>
    <n v="0"/>
    <n v="0"/>
    <m/>
    <n v="0"/>
    <n v="0"/>
    <n v="0"/>
    <n v="0"/>
    <n v="0"/>
    <n v="0"/>
    <m/>
    <m/>
    <m/>
    <m/>
    <m/>
    <m/>
    <m/>
    <m/>
    <m/>
    <m/>
  </r>
  <r>
    <x v="1"/>
    <x v="1"/>
    <x v="6"/>
    <x v="9"/>
    <n v="0"/>
    <n v="11615963"/>
    <n v="0"/>
    <n v="0"/>
    <n v="0"/>
    <n v="0"/>
    <n v="0"/>
    <n v="0"/>
    <n v="0"/>
    <n v="0"/>
    <n v="0"/>
    <n v="0"/>
    <n v="0"/>
    <n v="0"/>
    <m/>
    <n v="0"/>
    <n v="0"/>
    <n v="0"/>
    <n v="0"/>
    <n v="0"/>
    <n v="0"/>
    <m/>
    <m/>
    <m/>
    <m/>
    <m/>
    <m/>
    <m/>
    <m/>
    <m/>
    <m/>
  </r>
  <r>
    <x v="1"/>
    <x v="1"/>
    <x v="7"/>
    <x v="9"/>
    <n v="0"/>
    <n v="9345806"/>
    <n v="0"/>
    <n v="0"/>
    <n v="0"/>
    <n v="0"/>
    <n v="0"/>
    <n v="0"/>
    <n v="0"/>
    <n v="0"/>
    <n v="0"/>
    <n v="0"/>
    <n v="0"/>
    <n v="0"/>
    <m/>
    <n v="0"/>
    <n v="0"/>
    <n v="0"/>
    <n v="0"/>
    <n v="0"/>
    <n v="0"/>
    <m/>
    <m/>
    <m/>
    <m/>
    <m/>
    <m/>
    <m/>
    <m/>
    <m/>
    <m/>
  </r>
  <r>
    <x v="1"/>
    <x v="1"/>
    <x v="8"/>
    <x v="9"/>
    <n v="0"/>
    <n v="9398685"/>
    <n v="0"/>
    <n v="0"/>
    <n v="0"/>
    <n v="0"/>
    <n v="0"/>
    <n v="0"/>
    <n v="0"/>
    <n v="0"/>
    <n v="0"/>
    <n v="0"/>
    <n v="0"/>
    <n v="0"/>
    <m/>
    <n v="0"/>
    <n v="0"/>
    <n v="0"/>
    <n v="0"/>
    <n v="0"/>
    <n v="0"/>
    <m/>
    <m/>
    <m/>
    <m/>
    <m/>
    <m/>
    <m/>
    <m/>
    <m/>
    <m/>
  </r>
  <r>
    <x v="1"/>
    <x v="0"/>
    <x v="9"/>
    <x v="9"/>
    <n v="0"/>
    <n v="11012934"/>
    <n v="0"/>
    <n v="0"/>
    <n v="0"/>
    <n v="0"/>
    <n v="0"/>
    <n v="0"/>
    <n v="0"/>
    <n v="0"/>
    <n v="0"/>
    <n v="0"/>
    <n v="0"/>
    <n v="0"/>
    <m/>
    <n v="0"/>
    <n v="0"/>
    <n v="0"/>
    <n v="0"/>
    <n v="0"/>
    <n v="0"/>
    <m/>
    <m/>
    <m/>
    <m/>
    <m/>
    <m/>
    <m/>
    <m/>
    <m/>
    <m/>
  </r>
  <r>
    <x v="1"/>
    <x v="0"/>
    <x v="10"/>
    <x v="9"/>
    <n v="0"/>
    <n v="22740758"/>
    <n v="0"/>
    <n v="0"/>
    <n v="0"/>
    <n v="0"/>
    <n v="0"/>
    <n v="0"/>
    <n v="0"/>
    <n v="0"/>
    <n v="0"/>
    <n v="0"/>
    <n v="0"/>
    <n v="0"/>
    <m/>
    <n v="0"/>
    <n v="0"/>
    <n v="0"/>
    <n v="0"/>
    <n v="0"/>
    <n v="0"/>
    <m/>
    <m/>
    <m/>
    <m/>
    <m/>
    <m/>
    <m/>
    <m/>
    <m/>
    <m/>
  </r>
  <r>
    <x v="1"/>
    <x v="0"/>
    <x v="11"/>
    <x v="9"/>
    <n v="0"/>
    <n v="8280259"/>
    <n v="0"/>
    <n v="0"/>
    <n v="0"/>
    <n v="0"/>
    <n v="0"/>
    <n v="0"/>
    <n v="0"/>
    <n v="0"/>
    <n v="0"/>
    <n v="0"/>
    <n v="0"/>
    <n v="0"/>
    <m/>
    <n v="0"/>
    <n v="0"/>
    <n v="0"/>
    <n v="0"/>
    <n v="0"/>
    <n v="0"/>
    <m/>
    <m/>
    <m/>
    <m/>
    <m/>
    <m/>
    <m/>
    <m/>
    <m/>
    <m/>
  </r>
  <r>
    <x v="1"/>
    <x v="0"/>
    <x v="12"/>
    <x v="9"/>
    <n v="0"/>
    <n v="7333661"/>
    <n v="0"/>
    <n v="0"/>
    <n v="0"/>
    <n v="0"/>
    <n v="0"/>
    <n v="0"/>
    <n v="0"/>
    <n v="0"/>
    <n v="0"/>
    <n v="0"/>
    <n v="0"/>
    <n v="0"/>
    <m/>
    <n v="0"/>
    <n v="0"/>
    <n v="0"/>
    <n v="0"/>
    <n v="0"/>
    <n v="0"/>
    <m/>
    <m/>
    <m/>
    <m/>
    <m/>
    <m/>
    <m/>
    <m/>
    <m/>
    <m/>
  </r>
  <r>
    <x v="1"/>
    <x v="1"/>
    <x v="13"/>
    <x v="9"/>
    <n v="0"/>
    <n v="53321477"/>
    <n v="0"/>
    <n v="0"/>
    <n v="0"/>
    <n v="0"/>
    <n v="0"/>
    <n v="0"/>
    <n v="0"/>
    <n v="0"/>
    <n v="0"/>
    <n v="0"/>
    <n v="0"/>
    <n v="0"/>
    <m/>
    <n v="0"/>
    <n v="0"/>
    <n v="0"/>
    <n v="0"/>
    <n v="0"/>
    <n v="0"/>
    <m/>
    <m/>
    <m/>
    <m/>
    <m/>
    <m/>
    <m/>
    <m/>
    <m/>
    <m/>
  </r>
  <r>
    <x v="1"/>
    <x v="1"/>
    <x v="14"/>
    <x v="9"/>
    <n v="0"/>
    <n v="8990619"/>
    <n v="0"/>
    <n v="0"/>
    <n v="0"/>
    <n v="0"/>
    <n v="0"/>
    <n v="0"/>
    <n v="0"/>
    <n v="0"/>
    <n v="0"/>
    <n v="0"/>
    <n v="0"/>
    <n v="0"/>
    <m/>
    <n v="0"/>
    <n v="0"/>
    <n v="0"/>
    <n v="0"/>
    <n v="0"/>
    <n v="0"/>
    <m/>
    <m/>
    <m/>
    <m/>
    <m/>
    <m/>
    <m/>
    <m/>
    <m/>
    <m/>
  </r>
  <r>
    <x v="1"/>
    <x v="0"/>
    <x v="15"/>
    <x v="9"/>
    <n v="0"/>
    <n v="13452092"/>
    <n v="0"/>
    <n v="0"/>
    <n v="0"/>
    <n v="0"/>
    <n v="0"/>
    <n v="0"/>
    <n v="0"/>
    <n v="0"/>
    <n v="0"/>
    <n v="0"/>
    <n v="0"/>
    <n v="0"/>
    <m/>
    <n v="0"/>
    <n v="0"/>
    <n v="0"/>
    <n v="0"/>
    <n v="0"/>
    <n v="0"/>
    <m/>
    <m/>
    <m/>
    <m/>
    <m/>
    <m/>
    <m/>
    <m/>
    <m/>
    <m/>
  </r>
  <r>
    <x v="1"/>
    <x v="0"/>
    <x v="16"/>
    <x v="9"/>
    <n v="0"/>
    <n v="6187800"/>
    <n v="0"/>
    <n v="0"/>
    <n v="0"/>
    <n v="0"/>
    <n v="0"/>
    <n v="0"/>
    <n v="0"/>
    <n v="0"/>
    <n v="0"/>
    <n v="0"/>
    <n v="0"/>
    <n v="0"/>
    <m/>
    <n v="0"/>
    <n v="0"/>
    <n v="0"/>
    <n v="0"/>
    <n v="0"/>
    <n v="0"/>
    <m/>
    <m/>
    <m/>
    <m/>
    <m/>
    <m/>
    <m/>
    <m/>
    <m/>
    <m/>
  </r>
  <r>
    <x v="1"/>
    <x v="0"/>
    <x v="17"/>
    <x v="9"/>
    <n v="0"/>
    <n v="5986382"/>
    <n v="0"/>
    <n v="0"/>
    <n v="0"/>
    <n v="0"/>
    <n v="0"/>
    <n v="0"/>
    <n v="0"/>
    <n v="0"/>
    <n v="0"/>
    <n v="0"/>
    <n v="0"/>
    <n v="0"/>
    <m/>
    <n v="0"/>
    <n v="0"/>
    <n v="0"/>
    <n v="0"/>
    <n v="0"/>
    <n v="0"/>
    <m/>
    <m/>
    <m/>
    <m/>
    <m/>
    <m/>
    <m/>
    <m/>
    <m/>
    <m/>
  </r>
  <r>
    <x v="1"/>
    <x v="0"/>
    <x v="18"/>
    <x v="9"/>
    <n v="0"/>
    <n v="10196057"/>
    <n v="0"/>
    <n v="0"/>
    <n v="0"/>
    <n v="0"/>
    <n v="0"/>
    <n v="0"/>
    <n v="0"/>
    <n v="0"/>
    <n v="0"/>
    <n v="0"/>
    <n v="0"/>
    <n v="0"/>
    <m/>
    <n v="0"/>
    <n v="0"/>
    <n v="0"/>
    <n v="0"/>
    <n v="0"/>
    <n v="0"/>
    <m/>
    <m/>
    <m/>
    <m/>
    <m/>
    <m/>
    <m/>
    <m/>
    <m/>
    <m/>
  </r>
  <r>
    <x v="1"/>
    <x v="1"/>
    <x v="19"/>
    <x v="9"/>
    <n v="0"/>
    <n v="8322871"/>
    <n v="0"/>
    <n v="0"/>
    <n v="0"/>
    <n v="0"/>
    <n v="0"/>
    <n v="0"/>
    <n v="0"/>
    <n v="0"/>
    <n v="0"/>
    <n v="0"/>
    <n v="0"/>
    <n v="0"/>
    <m/>
    <n v="0"/>
    <n v="0"/>
    <n v="0"/>
    <n v="0"/>
    <n v="0"/>
    <n v="0"/>
    <m/>
    <m/>
    <m/>
    <m/>
    <m/>
    <m/>
    <m/>
    <m/>
    <m/>
    <m/>
  </r>
  <r>
    <x v="1"/>
    <x v="1"/>
    <x v="20"/>
    <x v="9"/>
    <n v="0"/>
    <n v="13288028"/>
    <n v="0"/>
    <n v="0"/>
    <n v="0"/>
    <n v="0"/>
    <n v="0"/>
    <n v="0"/>
    <n v="0"/>
    <n v="0"/>
    <n v="0"/>
    <n v="0"/>
    <n v="0"/>
    <n v="0"/>
    <m/>
    <n v="0"/>
    <n v="0"/>
    <n v="0"/>
    <n v="0"/>
    <n v="0"/>
    <n v="0"/>
    <m/>
    <m/>
    <m/>
    <m/>
    <m/>
    <m/>
    <m/>
    <m/>
    <m/>
    <m/>
  </r>
  <r>
    <x v="1"/>
    <x v="0"/>
    <x v="21"/>
    <x v="9"/>
    <n v="0"/>
    <n v="6733841"/>
    <n v="0"/>
    <n v="0"/>
    <n v="0"/>
    <n v="0"/>
    <n v="0"/>
    <n v="0"/>
    <n v="0"/>
    <n v="0"/>
    <n v="0"/>
    <n v="0"/>
    <n v="0"/>
    <n v="0"/>
    <m/>
    <n v="0"/>
    <n v="0"/>
    <n v="0"/>
    <n v="0"/>
    <n v="0"/>
    <n v="0"/>
    <m/>
    <m/>
    <m/>
    <m/>
    <m/>
    <m/>
    <m/>
    <m/>
    <m/>
    <m/>
  </r>
  <r>
    <x v="1"/>
    <x v="0"/>
    <x v="22"/>
    <x v="9"/>
    <n v="0"/>
    <n v="16800342"/>
    <n v="0"/>
    <n v="0"/>
    <n v="0"/>
    <n v="0"/>
    <n v="0"/>
    <n v="0"/>
    <n v="0"/>
    <n v="0"/>
    <n v="0"/>
    <n v="0"/>
    <n v="0"/>
    <n v="0"/>
    <m/>
    <n v="0"/>
    <n v="0"/>
    <n v="0"/>
    <n v="0"/>
    <n v="0"/>
    <n v="0"/>
    <m/>
    <m/>
    <m/>
    <m/>
    <m/>
    <m/>
    <m/>
    <m/>
    <m/>
    <m/>
  </r>
  <r>
    <x v="0"/>
    <x v="0"/>
    <x v="0"/>
    <x v="11"/>
    <m/>
    <m/>
    <m/>
    <n v="0"/>
    <m/>
    <m/>
    <m/>
    <m/>
    <m/>
    <m/>
    <m/>
    <n v="0"/>
    <n v="0"/>
    <n v="0"/>
    <m/>
    <n v="0"/>
    <n v="0"/>
    <n v="0"/>
    <n v="0"/>
    <n v="0"/>
    <n v="0"/>
    <n v="39.06"/>
    <n v="18.34"/>
    <m/>
    <m/>
    <m/>
    <m/>
    <m/>
    <m/>
    <m/>
    <m/>
  </r>
  <r>
    <x v="0"/>
    <x v="0"/>
    <x v="1"/>
    <x v="11"/>
    <m/>
    <m/>
    <m/>
    <n v="0"/>
    <m/>
    <m/>
    <m/>
    <m/>
    <m/>
    <m/>
    <m/>
    <n v="0"/>
    <n v="0"/>
    <n v="0"/>
    <m/>
    <n v="0"/>
    <n v="0"/>
    <n v="0"/>
    <n v="0"/>
    <n v="0"/>
    <n v="0"/>
    <n v="59.7"/>
    <n v="13.84"/>
    <m/>
    <m/>
    <m/>
    <m/>
    <m/>
    <m/>
    <m/>
    <m/>
  </r>
  <r>
    <x v="0"/>
    <x v="0"/>
    <x v="2"/>
    <x v="11"/>
    <m/>
    <m/>
    <m/>
    <n v="0"/>
    <m/>
    <m/>
    <m/>
    <m/>
    <m/>
    <m/>
    <m/>
    <n v="0"/>
    <n v="0"/>
    <n v="0"/>
    <m/>
    <n v="0"/>
    <n v="0"/>
    <n v="0"/>
    <n v="0"/>
    <n v="0"/>
    <n v="0"/>
    <n v="30.91"/>
    <n v="12.87"/>
    <m/>
    <m/>
    <m/>
    <m/>
    <m/>
    <m/>
    <m/>
    <m/>
  </r>
  <r>
    <x v="0"/>
    <x v="0"/>
    <x v="3"/>
    <x v="11"/>
    <m/>
    <m/>
    <m/>
    <n v="0"/>
    <m/>
    <m/>
    <m/>
    <m/>
    <m/>
    <m/>
    <m/>
    <n v="0"/>
    <n v="0"/>
    <n v="0"/>
    <m/>
    <n v="0"/>
    <n v="0"/>
    <n v="0"/>
    <n v="0"/>
    <n v="0"/>
    <n v="0"/>
    <n v="25.43"/>
    <n v="20.2"/>
    <m/>
    <m/>
    <m/>
    <m/>
    <m/>
    <m/>
    <m/>
    <m/>
  </r>
  <r>
    <x v="0"/>
    <x v="1"/>
    <x v="4"/>
    <x v="11"/>
    <m/>
    <m/>
    <m/>
    <n v="0"/>
    <m/>
    <m/>
    <m/>
    <m/>
    <m/>
    <m/>
    <m/>
    <n v="0"/>
    <n v="0"/>
    <n v="0"/>
    <m/>
    <n v="0"/>
    <n v="0"/>
    <n v="0"/>
    <n v="0"/>
    <n v="0"/>
    <n v="0"/>
    <n v="32.479999999999997"/>
    <n v="15.08"/>
    <m/>
    <m/>
    <m/>
    <m/>
    <m/>
    <m/>
    <m/>
    <m/>
  </r>
  <r>
    <x v="0"/>
    <x v="0"/>
    <x v="5"/>
    <x v="11"/>
    <m/>
    <m/>
    <m/>
    <n v="0"/>
    <m/>
    <m/>
    <m/>
    <m/>
    <m/>
    <m/>
    <m/>
    <n v="0"/>
    <n v="0"/>
    <n v="0"/>
    <m/>
    <n v="0"/>
    <n v="0"/>
    <n v="0"/>
    <n v="0"/>
    <n v="0"/>
    <n v="0"/>
    <n v="28.98"/>
    <n v="13.21"/>
    <m/>
    <m/>
    <m/>
    <m/>
    <m/>
    <m/>
    <m/>
    <m/>
  </r>
  <r>
    <x v="0"/>
    <x v="1"/>
    <x v="6"/>
    <x v="11"/>
    <m/>
    <m/>
    <m/>
    <n v="0"/>
    <m/>
    <m/>
    <m/>
    <m/>
    <m/>
    <m/>
    <m/>
    <n v="0"/>
    <n v="0"/>
    <n v="0"/>
    <m/>
    <n v="0"/>
    <n v="0"/>
    <n v="0"/>
    <n v="0"/>
    <n v="0"/>
    <n v="0"/>
    <n v="62.34"/>
    <n v="14.08"/>
    <m/>
    <m/>
    <m/>
    <m/>
    <m/>
    <m/>
    <m/>
    <m/>
  </r>
  <r>
    <x v="0"/>
    <x v="1"/>
    <x v="7"/>
    <x v="11"/>
    <m/>
    <m/>
    <m/>
    <n v="0"/>
    <m/>
    <m/>
    <m/>
    <m/>
    <m/>
    <m/>
    <m/>
    <n v="0"/>
    <n v="0"/>
    <n v="0"/>
    <m/>
    <n v="0"/>
    <n v="0"/>
    <n v="0"/>
    <n v="0"/>
    <n v="0"/>
    <n v="0"/>
    <n v="106.41"/>
    <n v="17.02"/>
    <m/>
    <m/>
    <m/>
    <m/>
    <m/>
    <m/>
    <m/>
    <m/>
  </r>
  <r>
    <x v="0"/>
    <x v="1"/>
    <x v="8"/>
    <x v="11"/>
    <m/>
    <m/>
    <m/>
    <n v="0"/>
    <m/>
    <m/>
    <m/>
    <m/>
    <m/>
    <m/>
    <m/>
    <n v="0"/>
    <n v="0"/>
    <n v="0"/>
    <m/>
    <n v="0"/>
    <n v="0"/>
    <n v="0"/>
    <n v="0"/>
    <n v="0"/>
    <n v="0"/>
    <n v="62.42"/>
    <n v="13.06"/>
    <m/>
    <m/>
    <m/>
    <m/>
    <m/>
    <m/>
    <m/>
    <m/>
  </r>
  <r>
    <x v="0"/>
    <x v="0"/>
    <x v="9"/>
    <x v="11"/>
    <m/>
    <m/>
    <m/>
    <n v="0"/>
    <m/>
    <m/>
    <m/>
    <m/>
    <m/>
    <m/>
    <m/>
    <n v="0"/>
    <n v="0"/>
    <n v="0"/>
    <m/>
    <n v="0"/>
    <n v="0"/>
    <n v="0"/>
    <n v="0"/>
    <n v="0"/>
    <n v="0"/>
    <n v="86.39"/>
    <n v="19.23"/>
    <m/>
    <m/>
    <m/>
    <m/>
    <m/>
    <m/>
    <m/>
    <m/>
  </r>
  <r>
    <x v="0"/>
    <x v="0"/>
    <x v="10"/>
    <x v="11"/>
    <m/>
    <m/>
    <m/>
    <n v="0"/>
    <m/>
    <m/>
    <m/>
    <m/>
    <m/>
    <m/>
    <m/>
    <n v="0"/>
    <n v="0"/>
    <n v="0"/>
    <m/>
    <n v="0"/>
    <n v="0"/>
    <n v="0"/>
    <n v="0"/>
    <n v="0"/>
    <n v="0"/>
    <n v="17.34"/>
    <n v="18.489999999999998"/>
    <m/>
    <m/>
    <m/>
    <m/>
    <m/>
    <m/>
    <m/>
    <m/>
  </r>
  <r>
    <x v="0"/>
    <x v="0"/>
    <x v="11"/>
    <x v="11"/>
    <m/>
    <m/>
    <m/>
    <n v="0"/>
    <m/>
    <m/>
    <m/>
    <m/>
    <m/>
    <m/>
    <m/>
    <n v="0"/>
    <n v="0"/>
    <n v="0"/>
    <m/>
    <n v="0"/>
    <n v="0"/>
    <n v="0"/>
    <n v="0"/>
    <n v="0"/>
    <n v="0"/>
    <n v="18.97"/>
    <n v="6.9"/>
    <m/>
    <m/>
    <m/>
    <m/>
    <m/>
    <m/>
    <m/>
    <m/>
  </r>
  <r>
    <x v="0"/>
    <x v="0"/>
    <x v="12"/>
    <x v="11"/>
    <m/>
    <m/>
    <m/>
    <n v="0"/>
    <m/>
    <m/>
    <m/>
    <m/>
    <m/>
    <m/>
    <m/>
    <n v="0"/>
    <n v="0"/>
    <n v="0"/>
    <m/>
    <n v="0"/>
    <n v="0"/>
    <n v="0"/>
    <n v="0"/>
    <n v="0"/>
    <n v="0"/>
    <n v="5.27"/>
    <n v="14.94"/>
    <m/>
    <m/>
    <m/>
    <m/>
    <m/>
    <m/>
    <m/>
    <m/>
  </r>
  <r>
    <x v="0"/>
    <x v="1"/>
    <x v="13"/>
    <x v="11"/>
    <m/>
    <m/>
    <m/>
    <n v="0"/>
    <m/>
    <m/>
    <m/>
    <m/>
    <m/>
    <m/>
    <m/>
    <n v="0"/>
    <n v="0"/>
    <n v="0"/>
    <m/>
    <n v="0"/>
    <n v="0"/>
    <n v="0"/>
    <n v="0"/>
    <n v="0"/>
    <n v="0"/>
    <n v="18.649999999999999"/>
    <n v="10.44"/>
    <m/>
    <m/>
    <m/>
    <m/>
    <m/>
    <m/>
    <m/>
    <m/>
  </r>
  <r>
    <x v="0"/>
    <x v="1"/>
    <x v="14"/>
    <x v="11"/>
    <m/>
    <m/>
    <m/>
    <n v="0"/>
    <m/>
    <m/>
    <m/>
    <m/>
    <m/>
    <m/>
    <m/>
    <n v="0"/>
    <n v="0"/>
    <n v="0"/>
    <m/>
    <n v="0"/>
    <n v="0"/>
    <n v="0"/>
    <n v="0"/>
    <n v="0"/>
    <n v="0"/>
    <n v="22.69"/>
    <n v="10.8"/>
    <m/>
    <m/>
    <m/>
    <m/>
    <m/>
    <m/>
    <m/>
    <m/>
  </r>
  <r>
    <x v="0"/>
    <x v="0"/>
    <x v="15"/>
    <x v="11"/>
    <m/>
    <m/>
    <m/>
    <n v="0"/>
    <m/>
    <m/>
    <m/>
    <m/>
    <m/>
    <m/>
    <m/>
    <n v="0"/>
    <n v="0"/>
    <n v="0"/>
    <m/>
    <n v="0"/>
    <n v="0"/>
    <n v="0"/>
    <n v="0"/>
    <n v="0"/>
    <n v="0"/>
    <n v="18.420000000000002"/>
    <n v="19.32"/>
    <m/>
    <m/>
    <m/>
    <m/>
    <m/>
    <m/>
    <m/>
    <m/>
  </r>
  <r>
    <x v="0"/>
    <x v="0"/>
    <x v="16"/>
    <x v="11"/>
    <m/>
    <m/>
    <m/>
    <n v="0"/>
    <m/>
    <m/>
    <m/>
    <m/>
    <m/>
    <m/>
    <m/>
    <n v="0"/>
    <n v="0"/>
    <n v="0"/>
    <m/>
    <n v="0"/>
    <n v="0"/>
    <n v="0"/>
    <n v="0"/>
    <n v="0"/>
    <n v="0"/>
    <n v="24.21"/>
    <n v="15.93"/>
    <m/>
    <m/>
    <m/>
    <m/>
    <m/>
    <m/>
    <m/>
    <m/>
  </r>
  <r>
    <x v="0"/>
    <x v="0"/>
    <x v="17"/>
    <x v="11"/>
    <m/>
    <m/>
    <m/>
    <n v="0"/>
    <m/>
    <m/>
    <m/>
    <m/>
    <m/>
    <m/>
    <m/>
    <n v="0"/>
    <n v="0"/>
    <n v="0"/>
    <m/>
    <n v="0"/>
    <n v="0"/>
    <n v="0"/>
    <n v="0"/>
    <n v="0"/>
    <n v="0"/>
    <n v="12.11"/>
    <n v="12.87"/>
    <m/>
    <m/>
    <m/>
    <m/>
    <m/>
    <m/>
    <m/>
    <m/>
  </r>
  <r>
    <x v="0"/>
    <x v="0"/>
    <x v="18"/>
    <x v="11"/>
    <m/>
    <m/>
    <m/>
    <n v="0"/>
    <m/>
    <m/>
    <m/>
    <m/>
    <m/>
    <m/>
    <m/>
    <n v="0"/>
    <n v="0"/>
    <n v="0"/>
    <m/>
    <n v="0"/>
    <n v="0"/>
    <n v="0"/>
    <n v="0"/>
    <n v="0"/>
    <n v="0"/>
    <n v="29.99"/>
    <n v="17.7"/>
    <m/>
    <m/>
    <m/>
    <m/>
    <m/>
    <m/>
    <m/>
    <m/>
  </r>
  <r>
    <x v="0"/>
    <x v="1"/>
    <x v="19"/>
    <x v="11"/>
    <m/>
    <m/>
    <m/>
    <n v="0"/>
    <m/>
    <m/>
    <m/>
    <m/>
    <m/>
    <m/>
    <m/>
    <n v="0"/>
    <n v="0"/>
    <n v="0"/>
    <m/>
    <n v="0"/>
    <n v="0"/>
    <n v="0"/>
    <n v="0"/>
    <n v="0"/>
    <n v="0"/>
    <n v="38.93"/>
    <n v="13.08"/>
    <m/>
    <m/>
    <m/>
    <m/>
    <m/>
    <m/>
    <m/>
    <m/>
  </r>
  <r>
    <x v="0"/>
    <x v="1"/>
    <x v="20"/>
    <x v="11"/>
    <m/>
    <m/>
    <m/>
    <n v="0"/>
    <m/>
    <m/>
    <m/>
    <m/>
    <m/>
    <m/>
    <m/>
    <n v="0"/>
    <n v="0"/>
    <n v="0"/>
    <m/>
    <n v="0"/>
    <n v="0"/>
    <n v="0"/>
    <n v="0"/>
    <n v="0"/>
    <n v="0"/>
    <n v="28.38"/>
    <n v="18.89"/>
    <m/>
    <m/>
    <m/>
    <m/>
    <m/>
    <m/>
    <m/>
    <m/>
  </r>
  <r>
    <x v="0"/>
    <x v="0"/>
    <x v="21"/>
    <x v="11"/>
    <m/>
    <m/>
    <m/>
    <n v="0"/>
    <m/>
    <m/>
    <m/>
    <m/>
    <m/>
    <m/>
    <m/>
    <n v="0"/>
    <n v="0"/>
    <n v="0"/>
    <m/>
    <n v="0"/>
    <n v="0"/>
    <n v="0"/>
    <n v="0"/>
    <n v="0"/>
    <n v="0"/>
    <n v="31.39"/>
    <n v="19.190000000000001"/>
    <m/>
    <m/>
    <m/>
    <m/>
    <m/>
    <m/>
    <m/>
    <m/>
  </r>
  <r>
    <x v="0"/>
    <x v="0"/>
    <x v="22"/>
    <x v="11"/>
    <m/>
    <m/>
    <m/>
    <n v="0"/>
    <m/>
    <m/>
    <m/>
    <m/>
    <m/>
    <m/>
    <m/>
    <n v="0"/>
    <n v="0"/>
    <n v="0"/>
    <m/>
    <n v="0"/>
    <n v="0"/>
    <n v="0"/>
    <n v="0"/>
    <n v="0"/>
    <n v="0"/>
    <n v="14.46"/>
    <n v="17.600000000000001"/>
    <m/>
    <m/>
    <m/>
    <m/>
    <m/>
    <m/>
    <m/>
    <m/>
  </r>
  <r>
    <x v="1"/>
    <x v="0"/>
    <x v="0"/>
    <x v="11"/>
    <m/>
    <m/>
    <m/>
    <n v="0"/>
    <m/>
    <m/>
    <m/>
    <m/>
    <m/>
    <m/>
    <m/>
    <n v="0"/>
    <n v="0"/>
    <n v="0"/>
    <m/>
    <n v="0"/>
    <n v="0"/>
    <n v="0"/>
    <n v="0"/>
    <n v="0"/>
    <n v="0"/>
    <n v="39.83"/>
    <n v="18.809999999999999"/>
    <m/>
    <m/>
    <m/>
    <m/>
    <m/>
    <m/>
    <m/>
    <m/>
  </r>
  <r>
    <x v="1"/>
    <x v="0"/>
    <x v="1"/>
    <x v="11"/>
    <m/>
    <m/>
    <m/>
    <n v="0"/>
    <m/>
    <m/>
    <m/>
    <m/>
    <m/>
    <m/>
    <m/>
    <n v="0"/>
    <n v="0"/>
    <n v="0"/>
    <m/>
    <n v="0"/>
    <n v="0"/>
    <n v="0"/>
    <n v="0"/>
    <n v="0"/>
    <n v="0"/>
    <n v="60.26"/>
    <n v="14.05"/>
    <m/>
    <m/>
    <m/>
    <m/>
    <m/>
    <m/>
    <m/>
    <m/>
  </r>
  <r>
    <x v="1"/>
    <x v="0"/>
    <x v="2"/>
    <x v="11"/>
    <m/>
    <m/>
    <m/>
    <n v="0"/>
    <m/>
    <m/>
    <m/>
    <m/>
    <m/>
    <m/>
    <m/>
    <n v="0"/>
    <n v="0"/>
    <n v="0"/>
    <m/>
    <n v="0"/>
    <n v="0"/>
    <n v="0"/>
    <n v="0"/>
    <n v="0"/>
    <n v="0"/>
    <n v="32.25"/>
    <n v="13.18"/>
    <m/>
    <m/>
    <m/>
    <m/>
    <m/>
    <m/>
    <m/>
    <m/>
  </r>
  <r>
    <x v="1"/>
    <x v="0"/>
    <x v="3"/>
    <x v="11"/>
    <m/>
    <m/>
    <m/>
    <n v="0"/>
    <m/>
    <m/>
    <m/>
    <m/>
    <m/>
    <m/>
    <m/>
    <n v="0"/>
    <n v="0"/>
    <n v="0"/>
    <m/>
    <n v="0"/>
    <n v="0"/>
    <n v="0"/>
    <n v="0"/>
    <n v="0"/>
    <n v="0"/>
    <n v="25.48"/>
    <n v="20.36"/>
    <m/>
    <m/>
    <m/>
    <m/>
    <m/>
    <m/>
    <m/>
    <m/>
  </r>
  <r>
    <x v="1"/>
    <x v="1"/>
    <x v="4"/>
    <x v="11"/>
    <m/>
    <m/>
    <m/>
    <n v="0"/>
    <m/>
    <m/>
    <m/>
    <m/>
    <m/>
    <m/>
    <m/>
    <n v="0"/>
    <n v="0"/>
    <n v="0"/>
    <m/>
    <n v="0"/>
    <n v="0"/>
    <n v="0"/>
    <n v="0"/>
    <n v="0"/>
    <n v="0"/>
    <n v="32.72"/>
    <n v="15.26"/>
    <m/>
    <m/>
    <m/>
    <m/>
    <m/>
    <m/>
    <m/>
    <m/>
  </r>
  <r>
    <x v="1"/>
    <x v="0"/>
    <x v="5"/>
    <x v="11"/>
    <m/>
    <m/>
    <m/>
    <n v="0"/>
    <m/>
    <m/>
    <m/>
    <m/>
    <m/>
    <m/>
    <m/>
    <n v="0"/>
    <n v="0"/>
    <n v="0"/>
    <m/>
    <n v="0"/>
    <n v="0"/>
    <n v="0"/>
    <n v="0"/>
    <n v="0"/>
    <n v="0"/>
    <n v="29.31"/>
    <n v="13.41"/>
    <m/>
    <m/>
    <m/>
    <m/>
    <m/>
    <m/>
    <m/>
    <m/>
  </r>
  <r>
    <x v="1"/>
    <x v="1"/>
    <x v="6"/>
    <x v="11"/>
    <m/>
    <m/>
    <m/>
    <n v="0"/>
    <m/>
    <m/>
    <m/>
    <m/>
    <m/>
    <m/>
    <m/>
    <n v="0"/>
    <n v="0"/>
    <n v="0"/>
    <m/>
    <n v="0"/>
    <n v="0"/>
    <n v="0"/>
    <n v="0"/>
    <n v="0"/>
    <n v="0"/>
    <n v="63.69"/>
    <n v="14.45"/>
    <m/>
    <m/>
    <m/>
    <m/>
    <m/>
    <m/>
    <m/>
    <m/>
  </r>
  <r>
    <x v="1"/>
    <x v="1"/>
    <x v="7"/>
    <x v="11"/>
    <m/>
    <m/>
    <m/>
    <n v="0"/>
    <m/>
    <m/>
    <m/>
    <m/>
    <m/>
    <m/>
    <m/>
    <n v="0"/>
    <n v="0"/>
    <n v="0"/>
    <m/>
    <n v="0"/>
    <n v="0"/>
    <n v="0"/>
    <n v="0"/>
    <n v="0"/>
    <n v="0"/>
    <n v="109.49"/>
    <n v="17.43"/>
    <m/>
    <m/>
    <m/>
    <m/>
    <m/>
    <m/>
    <m/>
    <m/>
  </r>
  <r>
    <x v="1"/>
    <x v="1"/>
    <x v="8"/>
    <x v="11"/>
    <m/>
    <m/>
    <m/>
    <n v="0"/>
    <m/>
    <m/>
    <m/>
    <m/>
    <m/>
    <m/>
    <m/>
    <n v="0"/>
    <n v="0"/>
    <n v="0"/>
    <m/>
    <n v="0"/>
    <n v="0"/>
    <n v="0"/>
    <n v="0"/>
    <n v="0"/>
    <n v="0"/>
    <n v="63.02"/>
    <n v="13.25"/>
    <m/>
    <m/>
    <m/>
    <m/>
    <m/>
    <m/>
    <m/>
    <m/>
  </r>
  <r>
    <x v="1"/>
    <x v="0"/>
    <x v="9"/>
    <x v="11"/>
    <m/>
    <m/>
    <m/>
    <n v="0"/>
    <m/>
    <m/>
    <m/>
    <m/>
    <m/>
    <m/>
    <m/>
    <n v="0"/>
    <n v="0"/>
    <n v="0"/>
    <m/>
    <n v="0"/>
    <n v="0"/>
    <n v="0"/>
    <n v="0"/>
    <n v="0"/>
    <n v="0"/>
    <n v="88.53"/>
    <n v="19.59"/>
    <m/>
    <m/>
    <m/>
    <m/>
    <m/>
    <m/>
    <m/>
    <m/>
  </r>
  <r>
    <x v="1"/>
    <x v="0"/>
    <x v="10"/>
    <x v="11"/>
    <m/>
    <m/>
    <m/>
    <n v="0"/>
    <m/>
    <m/>
    <m/>
    <m/>
    <m/>
    <m/>
    <m/>
    <n v="0"/>
    <n v="0"/>
    <n v="0"/>
    <m/>
    <n v="0"/>
    <n v="0"/>
    <n v="0"/>
    <n v="0"/>
    <n v="0"/>
    <n v="0"/>
    <n v="18.25"/>
    <n v="15.33"/>
    <m/>
    <m/>
    <m/>
    <m/>
    <m/>
    <m/>
    <m/>
    <m/>
  </r>
  <r>
    <x v="1"/>
    <x v="0"/>
    <x v="11"/>
    <x v="11"/>
    <m/>
    <m/>
    <m/>
    <n v="0"/>
    <m/>
    <m/>
    <m/>
    <m/>
    <m/>
    <m/>
    <m/>
    <n v="0"/>
    <n v="0"/>
    <n v="0"/>
    <m/>
    <n v="0"/>
    <n v="0"/>
    <n v="0"/>
    <n v="0"/>
    <n v="0"/>
    <n v="0"/>
    <n v="20.95"/>
    <n v="7.61"/>
    <m/>
    <m/>
    <m/>
    <m/>
    <m/>
    <m/>
    <m/>
    <m/>
  </r>
  <r>
    <x v="1"/>
    <x v="0"/>
    <x v="12"/>
    <x v="11"/>
    <m/>
    <m/>
    <m/>
    <n v="0"/>
    <m/>
    <m/>
    <m/>
    <m/>
    <m/>
    <m/>
    <m/>
    <n v="0"/>
    <n v="0"/>
    <n v="0"/>
    <m/>
    <n v="0"/>
    <n v="0"/>
    <n v="0"/>
    <n v="0"/>
    <n v="0"/>
    <n v="0"/>
    <n v="5.33"/>
    <n v="15.32"/>
    <m/>
    <m/>
    <m/>
    <m/>
    <m/>
    <m/>
    <m/>
    <m/>
  </r>
  <r>
    <x v="1"/>
    <x v="1"/>
    <x v="13"/>
    <x v="11"/>
    <m/>
    <m/>
    <m/>
    <n v="0"/>
    <m/>
    <m/>
    <m/>
    <m/>
    <m/>
    <m/>
    <m/>
    <n v="0"/>
    <n v="0"/>
    <n v="0"/>
    <m/>
    <n v="0"/>
    <n v="0"/>
    <n v="0"/>
    <n v="0"/>
    <n v="0"/>
    <n v="0"/>
    <n v="19.78"/>
    <n v="10.96"/>
    <m/>
    <m/>
    <m/>
    <m/>
    <m/>
    <m/>
    <m/>
    <m/>
  </r>
  <r>
    <x v="1"/>
    <x v="1"/>
    <x v="14"/>
    <x v="11"/>
    <m/>
    <m/>
    <m/>
    <n v="0"/>
    <m/>
    <m/>
    <m/>
    <m/>
    <m/>
    <m/>
    <m/>
    <n v="0"/>
    <n v="0"/>
    <n v="0"/>
    <m/>
    <n v="0"/>
    <n v="0"/>
    <n v="0"/>
    <n v="0"/>
    <n v="0"/>
    <n v="0"/>
    <n v="23.38"/>
    <n v="11.16"/>
    <m/>
    <m/>
    <m/>
    <m/>
    <m/>
    <m/>
    <m/>
    <m/>
  </r>
  <r>
    <x v="1"/>
    <x v="0"/>
    <x v="15"/>
    <x v="11"/>
    <m/>
    <m/>
    <m/>
    <n v="0"/>
    <m/>
    <m/>
    <m/>
    <m/>
    <m/>
    <m/>
    <m/>
    <n v="0"/>
    <n v="0"/>
    <n v="0"/>
    <m/>
    <n v="0"/>
    <n v="0"/>
    <n v="0"/>
    <n v="0"/>
    <n v="0"/>
    <n v="0"/>
    <n v="18.61"/>
    <n v="19.64"/>
    <m/>
    <m/>
    <m/>
    <m/>
    <m/>
    <m/>
    <m/>
    <m/>
  </r>
  <r>
    <x v="1"/>
    <x v="0"/>
    <x v="16"/>
    <x v="11"/>
    <m/>
    <m/>
    <m/>
    <n v="0"/>
    <m/>
    <m/>
    <m/>
    <m/>
    <m/>
    <m/>
    <m/>
    <n v="0"/>
    <n v="0"/>
    <n v="0"/>
    <m/>
    <n v="0"/>
    <n v="0"/>
    <n v="0"/>
    <n v="0"/>
    <n v="0"/>
    <n v="0"/>
    <n v="25.06"/>
    <n v="16.34"/>
    <m/>
    <m/>
    <m/>
    <m/>
    <m/>
    <m/>
    <m/>
    <m/>
  </r>
  <r>
    <x v="1"/>
    <x v="0"/>
    <x v="17"/>
    <x v="11"/>
    <m/>
    <m/>
    <m/>
    <n v="0"/>
    <m/>
    <m/>
    <m/>
    <m/>
    <m/>
    <m/>
    <m/>
    <n v="0"/>
    <n v="0"/>
    <n v="0"/>
    <m/>
    <n v="0"/>
    <n v="0"/>
    <n v="0"/>
    <n v="0"/>
    <n v="0"/>
    <n v="0"/>
    <n v="12.63"/>
    <n v="13.23"/>
    <m/>
    <m/>
    <m/>
    <m/>
    <m/>
    <m/>
    <m/>
    <m/>
  </r>
  <r>
    <x v="1"/>
    <x v="0"/>
    <x v="18"/>
    <x v="11"/>
    <m/>
    <m/>
    <m/>
    <n v="0"/>
    <m/>
    <m/>
    <m/>
    <m/>
    <m/>
    <m/>
    <m/>
    <n v="0"/>
    <n v="0"/>
    <n v="0"/>
    <m/>
    <n v="0"/>
    <n v="0"/>
    <n v="0"/>
    <n v="0"/>
    <n v="0"/>
    <n v="0"/>
    <n v="30.71"/>
    <n v="18.23"/>
    <m/>
    <m/>
    <m/>
    <m/>
    <m/>
    <m/>
    <m/>
    <m/>
  </r>
  <r>
    <x v="1"/>
    <x v="1"/>
    <x v="19"/>
    <x v="11"/>
    <m/>
    <m/>
    <m/>
    <n v="0"/>
    <m/>
    <m/>
    <m/>
    <m/>
    <m/>
    <m/>
    <m/>
    <n v="0"/>
    <n v="0"/>
    <n v="0"/>
    <m/>
    <n v="0"/>
    <n v="0"/>
    <n v="0"/>
    <n v="0"/>
    <n v="0"/>
    <n v="0"/>
    <n v="40.03"/>
    <n v="13.34"/>
    <m/>
    <m/>
    <m/>
    <m/>
    <m/>
    <m/>
    <m/>
    <m/>
  </r>
  <r>
    <x v="1"/>
    <x v="1"/>
    <x v="20"/>
    <x v="11"/>
    <m/>
    <m/>
    <m/>
    <n v="0"/>
    <m/>
    <m/>
    <m/>
    <m/>
    <m/>
    <m/>
    <m/>
    <n v="0"/>
    <n v="0"/>
    <n v="0"/>
    <m/>
    <n v="0"/>
    <n v="0"/>
    <n v="0"/>
    <n v="0"/>
    <n v="0"/>
    <n v="0"/>
    <n v="28.69"/>
    <n v="19.16"/>
    <m/>
    <m/>
    <m/>
    <m/>
    <m/>
    <m/>
    <m/>
    <m/>
  </r>
  <r>
    <x v="1"/>
    <x v="0"/>
    <x v="21"/>
    <x v="11"/>
    <m/>
    <m/>
    <m/>
    <n v="0"/>
    <m/>
    <m/>
    <m/>
    <m/>
    <m/>
    <m/>
    <m/>
    <n v="0"/>
    <n v="0"/>
    <n v="0"/>
    <m/>
    <n v="0"/>
    <n v="0"/>
    <n v="0"/>
    <n v="0"/>
    <n v="0"/>
    <n v="0"/>
    <n v="31.79"/>
    <n v="19.55"/>
    <m/>
    <m/>
    <m/>
    <m/>
    <m/>
    <m/>
    <m/>
    <m/>
  </r>
  <r>
    <x v="1"/>
    <x v="0"/>
    <x v="22"/>
    <x v="11"/>
    <m/>
    <m/>
    <m/>
    <n v="0"/>
    <m/>
    <m/>
    <m/>
    <m/>
    <m/>
    <m/>
    <m/>
    <n v="0"/>
    <n v="0"/>
    <n v="0"/>
    <m/>
    <n v="0"/>
    <n v="0"/>
    <n v="0"/>
    <n v="0"/>
    <n v="0"/>
    <n v="0"/>
    <m/>
    <n v="17.649999999999999"/>
    <m/>
    <m/>
    <m/>
    <m/>
    <m/>
    <m/>
    <m/>
    <m/>
  </r>
  <r>
    <x v="1"/>
    <x v="0"/>
    <x v="0"/>
    <x v="3"/>
    <m/>
    <m/>
    <m/>
    <s v="-"/>
    <m/>
    <m/>
    <m/>
    <m/>
    <m/>
    <m/>
    <m/>
    <m/>
    <m/>
    <m/>
    <m/>
    <m/>
    <m/>
    <m/>
    <m/>
    <m/>
    <m/>
    <m/>
    <m/>
    <m/>
    <m/>
    <m/>
    <m/>
    <m/>
    <m/>
    <m/>
    <m/>
  </r>
  <r>
    <x v="1"/>
    <x v="0"/>
    <x v="1"/>
    <x v="3"/>
    <m/>
    <m/>
    <m/>
    <n v="510721"/>
    <m/>
    <m/>
    <m/>
    <m/>
    <m/>
    <m/>
    <m/>
    <m/>
    <m/>
    <m/>
    <m/>
    <m/>
    <m/>
    <m/>
    <m/>
    <m/>
    <m/>
    <m/>
    <m/>
    <m/>
    <m/>
    <m/>
    <m/>
    <m/>
    <m/>
    <m/>
    <m/>
  </r>
  <r>
    <x v="1"/>
    <x v="0"/>
    <x v="2"/>
    <x v="3"/>
    <m/>
    <m/>
    <m/>
    <s v="-"/>
    <m/>
    <m/>
    <m/>
    <m/>
    <m/>
    <m/>
    <m/>
    <m/>
    <m/>
    <m/>
    <m/>
    <m/>
    <m/>
    <m/>
    <m/>
    <m/>
    <m/>
    <m/>
    <m/>
    <m/>
    <m/>
    <m/>
    <m/>
    <m/>
    <m/>
    <m/>
    <m/>
  </r>
  <r>
    <x v="1"/>
    <x v="0"/>
    <x v="3"/>
    <x v="3"/>
    <m/>
    <m/>
    <m/>
    <s v="-"/>
    <m/>
    <m/>
    <m/>
    <m/>
    <m/>
    <m/>
    <m/>
    <m/>
    <m/>
    <m/>
    <m/>
    <m/>
    <m/>
    <m/>
    <m/>
    <m/>
    <m/>
    <m/>
    <m/>
    <m/>
    <m/>
    <m/>
    <m/>
    <m/>
    <m/>
    <m/>
    <m/>
  </r>
  <r>
    <x v="1"/>
    <x v="1"/>
    <x v="4"/>
    <x v="3"/>
    <m/>
    <m/>
    <m/>
    <s v="-"/>
    <m/>
    <m/>
    <m/>
    <m/>
    <m/>
    <m/>
    <m/>
    <m/>
    <m/>
    <m/>
    <m/>
    <m/>
    <m/>
    <m/>
    <m/>
    <m/>
    <m/>
    <m/>
    <m/>
    <m/>
    <m/>
    <m/>
    <m/>
    <m/>
    <m/>
    <m/>
    <m/>
  </r>
  <r>
    <x v="1"/>
    <x v="0"/>
    <x v="5"/>
    <x v="3"/>
    <m/>
    <m/>
    <m/>
    <s v="-"/>
    <m/>
    <m/>
    <m/>
    <m/>
    <m/>
    <m/>
    <m/>
    <m/>
    <m/>
    <m/>
    <m/>
    <m/>
    <m/>
    <m/>
    <m/>
    <m/>
    <m/>
    <m/>
    <m/>
    <m/>
    <m/>
    <m/>
    <m/>
    <m/>
    <m/>
    <m/>
    <m/>
  </r>
  <r>
    <x v="1"/>
    <x v="1"/>
    <x v="6"/>
    <x v="3"/>
    <m/>
    <m/>
    <m/>
    <s v="-"/>
    <m/>
    <m/>
    <m/>
    <m/>
    <m/>
    <m/>
    <m/>
    <m/>
    <m/>
    <m/>
    <m/>
    <m/>
    <m/>
    <m/>
    <m/>
    <m/>
    <m/>
    <m/>
    <m/>
    <m/>
    <m/>
    <m/>
    <m/>
    <m/>
    <m/>
    <m/>
    <m/>
  </r>
  <r>
    <x v="1"/>
    <x v="1"/>
    <x v="7"/>
    <x v="3"/>
    <m/>
    <m/>
    <m/>
    <n v="547095"/>
    <m/>
    <m/>
    <m/>
    <m/>
    <m/>
    <m/>
    <m/>
    <m/>
    <m/>
    <m/>
    <m/>
    <m/>
    <m/>
    <m/>
    <m/>
    <m/>
    <m/>
    <m/>
    <m/>
    <m/>
    <m/>
    <m/>
    <m/>
    <m/>
    <m/>
    <m/>
    <m/>
  </r>
  <r>
    <x v="1"/>
    <x v="1"/>
    <x v="8"/>
    <x v="3"/>
    <m/>
    <m/>
    <m/>
    <n v="469078"/>
    <m/>
    <m/>
    <m/>
    <m/>
    <m/>
    <m/>
    <m/>
    <m/>
    <m/>
    <m/>
    <m/>
    <m/>
    <m/>
    <m/>
    <m/>
    <m/>
    <m/>
    <m/>
    <m/>
    <m/>
    <m/>
    <m/>
    <m/>
    <m/>
    <m/>
    <m/>
    <m/>
  </r>
  <r>
    <x v="1"/>
    <x v="0"/>
    <x v="9"/>
    <x v="3"/>
    <m/>
    <m/>
    <m/>
    <s v="-"/>
    <m/>
    <m/>
    <m/>
    <m/>
    <m/>
    <m/>
    <m/>
    <m/>
    <m/>
    <m/>
    <m/>
    <m/>
    <m/>
    <m/>
    <m/>
    <m/>
    <m/>
    <m/>
    <m/>
    <m/>
    <m/>
    <m/>
    <m/>
    <m/>
    <m/>
    <m/>
    <m/>
  </r>
  <r>
    <x v="1"/>
    <x v="0"/>
    <x v="10"/>
    <x v="3"/>
    <m/>
    <m/>
    <m/>
    <s v="-"/>
    <m/>
    <m/>
    <m/>
    <m/>
    <m/>
    <m/>
    <m/>
    <m/>
    <m/>
    <m/>
    <m/>
    <m/>
    <m/>
    <m/>
    <m/>
    <m/>
    <m/>
    <m/>
    <m/>
    <m/>
    <m/>
    <m/>
    <m/>
    <m/>
    <m/>
    <m/>
    <m/>
  </r>
  <r>
    <x v="1"/>
    <x v="0"/>
    <x v="11"/>
    <x v="3"/>
    <m/>
    <m/>
    <m/>
    <n v="527785"/>
    <m/>
    <m/>
    <m/>
    <m/>
    <m/>
    <m/>
    <m/>
    <m/>
    <m/>
    <m/>
    <m/>
    <m/>
    <m/>
    <m/>
    <m/>
    <m/>
    <m/>
    <m/>
    <m/>
    <m/>
    <m/>
    <m/>
    <m/>
    <m/>
    <m/>
    <m/>
    <m/>
  </r>
  <r>
    <x v="1"/>
    <x v="0"/>
    <x v="12"/>
    <x v="3"/>
    <m/>
    <m/>
    <m/>
    <s v="-"/>
    <m/>
    <m/>
    <m/>
    <m/>
    <m/>
    <m/>
    <m/>
    <m/>
    <m/>
    <m/>
    <m/>
    <m/>
    <m/>
    <m/>
    <m/>
    <m/>
    <m/>
    <m/>
    <m/>
    <m/>
    <m/>
    <m/>
    <m/>
    <m/>
    <m/>
    <m/>
    <m/>
  </r>
  <r>
    <x v="1"/>
    <x v="1"/>
    <x v="13"/>
    <x v="3"/>
    <m/>
    <m/>
    <m/>
    <s v="-"/>
    <m/>
    <m/>
    <m/>
    <m/>
    <m/>
    <m/>
    <m/>
    <m/>
    <m/>
    <m/>
    <m/>
    <m/>
    <m/>
    <m/>
    <m/>
    <m/>
    <m/>
    <m/>
    <m/>
    <m/>
    <m/>
    <m/>
    <m/>
    <m/>
    <m/>
    <m/>
    <m/>
  </r>
  <r>
    <x v="1"/>
    <x v="1"/>
    <x v="14"/>
    <x v="3"/>
    <m/>
    <m/>
    <m/>
    <s v="-"/>
    <m/>
    <m/>
    <m/>
    <m/>
    <m/>
    <m/>
    <m/>
    <m/>
    <m/>
    <m/>
    <m/>
    <m/>
    <m/>
    <m/>
    <m/>
    <m/>
    <m/>
    <m/>
    <m/>
    <m/>
    <m/>
    <m/>
    <m/>
    <m/>
    <m/>
    <m/>
    <m/>
  </r>
  <r>
    <x v="1"/>
    <x v="0"/>
    <x v="15"/>
    <x v="3"/>
    <m/>
    <m/>
    <m/>
    <s v="-"/>
    <m/>
    <m/>
    <m/>
    <m/>
    <m/>
    <m/>
    <m/>
    <m/>
    <m/>
    <m/>
    <m/>
    <m/>
    <m/>
    <m/>
    <m/>
    <m/>
    <m/>
    <m/>
    <m/>
    <m/>
    <m/>
    <m/>
    <m/>
    <m/>
    <m/>
    <m/>
    <m/>
  </r>
  <r>
    <x v="1"/>
    <x v="0"/>
    <x v="16"/>
    <x v="3"/>
    <m/>
    <m/>
    <m/>
    <s v="-"/>
    <m/>
    <m/>
    <m/>
    <m/>
    <m/>
    <m/>
    <m/>
    <m/>
    <m/>
    <m/>
    <m/>
    <m/>
    <m/>
    <m/>
    <m/>
    <m/>
    <m/>
    <m/>
    <m/>
    <m/>
    <m/>
    <m/>
    <m/>
    <m/>
    <m/>
    <m/>
    <m/>
  </r>
  <r>
    <x v="1"/>
    <x v="0"/>
    <x v="17"/>
    <x v="3"/>
    <m/>
    <m/>
    <m/>
    <s v="-"/>
    <m/>
    <m/>
    <m/>
    <m/>
    <m/>
    <m/>
    <m/>
    <m/>
    <m/>
    <m/>
    <m/>
    <m/>
    <m/>
    <m/>
    <m/>
    <m/>
    <m/>
    <m/>
    <m/>
    <m/>
    <m/>
    <m/>
    <m/>
    <m/>
    <m/>
    <m/>
    <m/>
  </r>
  <r>
    <x v="1"/>
    <x v="0"/>
    <x v="18"/>
    <x v="3"/>
    <m/>
    <m/>
    <m/>
    <s v="-"/>
    <m/>
    <m/>
    <m/>
    <m/>
    <m/>
    <m/>
    <m/>
    <m/>
    <m/>
    <m/>
    <m/>
    <m/>
    <m/>
    <m/>
    <m/>
    <m/>
    <m/>
    <m/>
    <m/>
    <m/>
    <m/>
    <m/>
    <m/>
    <m/>
    <m/>
    <m/>
    <m/>
  </r>
  <r>
    <x v="1"/>
    <x v="1"/>
    <x v="19"/>
    <x v="3"/>
    <m/>
    <m/>
    <m/>
    <s v="-"/>
    <m/>
    <m/>
    <m/>
    <m/>
    <m/>
    <m/>
    <m/>
    <m/>
    <m/>
    <m/>
    <m/>
    <m/>
    <m/>
    <m/>
    <m/>
    <m/>
    <m/>
    <m/>
    <m/>
    <m/>
    <m/>
    <m/>
    <m/>
    <m/>
    <m/>
    <m/>
    <m/>
  </r>
  <r>
    <x v="1"/>
    <x v="1"/>
    <x v="20"/>
    <x v="3"/>
    <m/>
    <m/>
    <m/>
    <s v="-"/>
    <m/>
    <m/>
    <m/>
    <m/>
    <m/>
    <m/>
    <m/>
    <m/>
    <m/>
    <m/>
    <m/>
    <m/>
    <m/>
    <m/>
    <m/>
    <m/>
    <m/>
    <m/>
    <m/>
    <m/>
    <m/>
    <m/>
    <m/>
    <m/>
    <m/>
    <m/>
    <m/>
  </r>
  <r>
    <x v="1"/>
    <x v="0"/>
    <x v="21"/>
    <x v="3"/>
    <m/>
    <m/>
    <m/>
    <s v="-"/>
    <m/>
    <m/>
    <m/>
    <m/>
    <m/>
    <m/>
    <m/>
    <m/>
    <m/>
    <m/>
    <m/>
    <m/>
    <m/>
    <m/>
    <m/>
    <m/>
    <m/>
    <m/>
    <m/>
    <m/>
    <m/>
    <m/>
    <m/>
    <m/>
    <m/>
    <m/>
    <m/>
  </r>
  <r>
    <x v="1"/>
    <x v="0"/>
    <x v="22"/>
    <x v="3"/>
    <m/>
    <m/>
    <m/>
    <s v="-"/>
    <m/>
    <m/>
    <m/>
    <m/>
    <m/>
    <m/>
    <m/>
    <m/>
    <m/>
    <m/>
    <m/>
    <m/>
    <m/>
    <m/>
    <m/>
    <m/>
    <m/>
    <m/>
    <m/>
    <m/>
    <m/>
    <m/>
    <m/>
    <m/>
    <m/>
    <m/>
    <m/>
  </r>
  <r>
    <x v="2"/>
    <x v="0"/>
    <x v="0"/>
    <x v="0"/>
    <m/>
    <m/>
    <m/>
    <m/>
    <n v="543825941"/>
    <n v="7200869"/>
    <n v="234408383"/>
    <n v="6287524"/>
    <n v="7527320"/>
    <n v="547238"/>
    <n v="28781161"/>
    <n v="21673"/>
    <n v="1958311"/>
    <n v="16618"/>
    <m/>
    <m/>
    <m/>
    <m/>
    <m/>
    <m/>
    <m/>
    <m/>
    <m/>
    <m/>
    <m/>
    <m/>
    <m/>
    <m/>
    <m/>
    <m/>
    <n v="186027"/>
  </r>
  <r>
    <x v="2"/>
    <x v="0"/>
    <x v="1"/>
    <x v="0"/>
    <m/>
    <m/>
    <m/>
    <m/>
    <n v="746906382"/>
    <n v="8472345"/>
    <n v="415515724"/>
    <n v="7572612"/>
    <n v="4951839"/>
    <n v="547238"/>
    <n v="1452646"/>
    <n v="19533"/>
    <n v="1958311"/>
    <n v="318917"/>
    <m/>
    <m/>
    <m/>
    <m/>
    <m/>
    <m/>
    <m/>
    <m/>
    <m/>
    <m/>
    <m/>
    <m/>
    <m/>
    <m/>
    <m/>
    <m/>
    <n v="318910"/>
  </r>
  <r>
    <x v="2"/>
    <x v="0"/>
    <x v="2"/>
    <x v="0"/>
    <m/>
    <m/>
    <m/>
    <m/>
    <n v="595943979"/>
    <n v="4744552"/>
    <n v="194090688"/>
    <n v="4621472"/>
    <n v="5544363"/>
    <n v="547238"/>
    <n v="1617942"/>
    <n v="14592"/>
    <n v="1958311"/>
    <n v="16618"/>
    <m/>
    <m/>
    <m/>
    <m/>
    <m/>
    <m/>
    <m/>
    <m/>
    <m/>
    <m/>
    <m/>
    <m/>
    <m/>
    <m/>
    <m/>
    <m/>
    <n v="186027"/>
  </r>
  <r>
    <x v="2"/>
    <x v="0"/>
    <x v="3"/>
    <x v="0"/>
    <m/>
    <m/>
    <m/>
    <m/>
    <n v="407073542"/>
    <n v="4855726"/>
    <n v="96138732"/>
    <n v="3226464"/>
    <n v="10429446"/>
    <n v="547238"/>
    <n v="1380396"/>
    <n v="19832"/>
    <n v="1958311"/>
    <n v="16618"/>
    <m/>
    <m/>
    <m/>
    <m/>
    <m/>
    <m/>
    <m/>
    <m/>
    <m/>
    <m/>
    <m/>
    <m/>
    <m/>
    <m/>
    <m/>
    <m/>
    <n v="186027"/>
  </r>
  <r>
    <x v="2"/>
    <x v="1"/>
    <x v="4"/>
    <x v="0"/>
    <m/>
    <m/>
    <m/>
    <m/>
    <n v="565665428"/>
    <s v="-"/>
    <n v="209831057"/>
    <n v="4836086"/>
    <n v="5641228"/>
    <n v="547238"/>
    <n v="1348688"/>
    <n v="102724"/>
    <n v="1958311"/>
    <n v="16618"/>
    <m/>
    <m/>
    <m/>
    <m/>
    <m/>
    <m/>
    <m/>
    <m/>
    <m/>
    <m/>
    <m/>
    <m/>
    <m/>
    <m/>
    <m/>
    <m/>
    <n v="683091"/>
  </r>
  <r>
    <x v="2"/>
    <x v="0"/>
    <x v="5"/>
    <x v="0"/>
    <m/>
    <m/>
    <m/>
    <m/>
    <n v="539841465"/>
    <s v="-"/>
    <n v="265902419"/>
    <n v="3201256"/>
    <n v="4851984"/>
    <n v="547238"/>
    <n v="1348688"/>
    <n v="14572"/>
    <n v="1958311"/>
    <n v="16618"/>
    <m/>
    <m/>
    <m/>
    <m/>
    <m/>
    <m/>
    <m/>
    <m/>
    <m/>
    <m/>
    <m/>
    <m/>
    <m/>
    <m/>
    <m/>
    <m/>
    <n v="190725"/>
  </r>
  <r>
    <x v="2"/>
    <x v="1"/>
    <x v="6"/>
    <x v="0"/>
    <m/>
    <m/>
    <m/>
    <m/>
    <n v="760233269"/>
    <s v="-"/>
    <n v="373119830"/>
    <n v="5643765"/>
    <n v="29616471"/>
    <n v="7247399"/>
    <n v="1348688"/>
    <n v="106600"/>
    <n v="1958311"/>
    <n v="16618"/>
    <m/>
    <m/>
    <m/>
    <m/>
    <m/>
    <m/>
    <m/>
    <m/>
    <m/>
    <m/>
    <m/>
    <m/>
    <m/>
    <m/>
    <m/>
    <m/>
    <n v="214886"/>
  </r>
  <r>
    <x v="2"/>
    <x v="1"/>
    <x v="7"/>
    <x v="0"/>
    <m/>
    <m/>
    <m/>
    <m/>
    <n v="882657786"/>
    <n v="13344389"/>
    <n v="607509747"/>
    <n v="6276721"/>
    <n v="56370706"/>
    <n v="1478100"/>
    <n v="1348688"/>
    <n v="19429"/>
    <n v="1958311"/>
    <n v="16618"/>
    <m/>
    <m/>
    <m/>
    <m/>
    <m/>
    <m/>
    <m/>
    <m/>
    <m/>
    <m/>
    <m/>
    <m/>
    <m/>
    <m/>
    <m/>
    <m/>
    <n v="235691"/>
  </r>
  <r>
    <x v="2"/>
    <x v="1"/>
    <x v="8"/>
    <x v="0"/>
    <m/>
    <m/>
    <m/>
    <m/>
    <n v="801251152"/>
    <s v="-"/>
    <n v="442297899"/>
    <n v="6108249"/>
    <n v="5947092"/>
    <n v="547238"/>
    <n v="1348688"/>
    <n v="14572"/>
    <n v="1958311"/>
    <n v="16618"/>
    <m/>
    <m/>
    <m/>
    <m/>
    <m/>
    <m/>
    <m/>
    <m/>
    <m/>
    <m/>
    <m/>
    <m/>
    <m/>
    <m/>
    <m/>
    <m/>
    <n v="187706"/>
  </r>
  <r>
    <x v="2"/>
    <x v="0"/>
    <x v="9"/>
    <x v="0"/>
    <m/>
    <m/>
    <m/>
    <m/>
    <n v="823251463"/>
    <s v="-"/>
    <n v="494424865"/>
    <n v="6096163"/>
    <n v="4984125"/>
    <n v="547238"/>
    <n v="2089190"/>
    <n v="14608"/>
    <n v="1958311"/>
    <n v="16618"/>
    <m/>
    <m/>
    <m/>
    <m/>
    <m/>
    <m/>
    <m/>
    <m/>
    <m/>
    <m/>
    <m/>
    <m/>
    <m/>
    <m/>
    <m/>
    <m/>
    <n v="370250"/>
  </r>
  <r>
    <x v="2"/>
    <x v="0"/>
    <x v="10"/>
    <x v="0"/>
    <m/>
    <m/>
    <m/>
    <m/>
    <n v="419892376"/>
    <n v="3581658"/>
    <n v="107641709"/>
    <n v="2628916"/>
    <n v="4614809"/>
    <n v="547238"/>
    <n v="1348688"/>
    <n v="26648"/>
    <n v="1958311"/>
    <n v="16618"/>
    <m/>
    <m/>
    <m/>
    <m/>
    <m/>
    <m/>
    <m/>
    <m/>
    <m/>
    <m/>
    <m/>
    <m/>
    <m/>
    <m/>
    <m/>
    <m/>
    <n v="186027"/>
  </r>
  <r>
    <x v="2"/>
    <x v="0"/>
    <x v="11"/>
    <x v="0"/>
    <m/>
    <m/>
    <m/>
    <m/>
    <n v="539238114"/>
    <n v="30017065"/>
    <n v="70100703"/>
    <n v="29165571"/>
    <n v="4433397"/>
    <n v="547238"/>
    <n v="1348688"/>
    <n v="14572"/>
    <n v="1958311"/>
    <n v="16618"/>
    <m/>
    <m/>
    <m/>
    <m/>
    <m/>
    <m/>
    <m/>
    <m/>
    <m/>
    <m/>
    <m/>
    <m/>
    <m/>
    <m/>
    <m/>
    <m/>
    <n v="2989359"/>
  </r>
  <r>
    <x v="2"/>
    <x v="0"/>
    <x v="12"/>
    <x v="0"/>
    <m/>
    <m/>
    <m/>
    <m/>
    <n v="332134428"/>
    <n v="6885801"/>
    <n v="14179325"/>
    <n v="2962812"/>
    <n v="4369976"/>
    <n v="547238"/>
    <n v="1348688"/>
    <n v="15351"/>
    <n v="1958311"/>
    <n v="73628"/>
    <m/>
    <m/>
    <m/>
    <m/>
    <m/>
    <m/>
    <m/>
    <m/>
    <m/>
    <m/>
    <m/>
    <m/>
    <m/>
    <m/>
    <m/>
    <m/>
    <n v="186027"/>
  </r>
  <r>
    <x v="2"/>
    <x v="1"/>
    <x v="13"/>
    <x v="0"/>
    <m/>
    <m/>
    <m/>
    <m/>
    <n v="407519092"/>
    <s v="-"/>
    <n v="53156136"/>
    <n v="6279011"/>
    <n v="5329696"/>
    <n v="547238"/>
    <n v="1348688"/>
    <n v="15928"/>
    <n v="1958311"/>
    <n v="16618"/>
    <m/>
    <m/>
    <m/>
    <m/>
    <m/>
    <m/>
    <m/>
    <m/>
    <m/>
    <m/>
    <m/>
    <m/>
    <m/>
    <m/>
    <m/>
    <m/>
    <n v="186027"/>
  </r>
  <r>
    <x v="2"/>
    <x v="1"/>
    <x v="14"/>
    <x v="0"/>
    <m/>
    <m/>
    <m/>
    <m/>
    <n v="418626656"/>
    <n v="3506837"/>
    <n v="53928333"/>
    <n v="9357024"/>
    <n v="9605095"/>
    <n v="547238"/>
    <n v="1348688"/>
    <n v="14572"/>
    <n v="1958311"/>
    <n v="16618"/>
    <m/>
    <m/>
    <m/>
    <m/>
    <m/>
    <m/>
    <m/>
    <m/>
    <m/>
    <m/>
    <m/>
    <m/>
    <m/>
    <m/>
    <m/>
    <m/>
    <n v="186027"/>
  </r>
  <r>
    <x v="2"/>
    <x v="0"/>
    <x v="15"/>
    <x v="0"/>
    <m/>
    <m/>
    <m/>
    <m/>
    <n v="420433218"/>
    <n v="5101181"/>
    <n v="101044300"/>
    <n v="2618417"/>
    <n v="4985518"/>
    <n v="547238"/>
    <n v="1348688"/>
    <n v="62425"/>
    <n v="1958311"/>
    <n v="16618"/>
    <m/>
    <m/>
    <m/>
    <m/>
    <m/>
    <m/>
    <m/>
    <m/>
    <m/>
    <m/>
    <m/>
    <m/>
    <m/>
    <m/>
    <m/>
    <m/>
    <n v="1444375"/>
  </r>
  <r>
    <x v="2"/>
    <x v="0"/>
    <x v="16"/>
    <x v="0"/>
    <m/>
    <m/>
    <m/>
    <m/>
    <n v="411099627"/>
    <s v="-"/>
    <n v="111846686"/>
    <n v="3031647"/>
    <n v="5338221"/>
    <n v="547238"/>
    <n v="1400406"/>
    <n v="14715"/>
    <n v="1958311"/>
    <n v="16618"/>
    <m/>
    <m/>
    <m/>
    <m/>
    <m/>
    <m/>
    <m/>
    <m/>
    <m/>
    <m/>
    <m/>
    <m/>
    <m/>
    <m/>
    <m/>
    <m/>
    <n v="186027"/>
  </r>
  <r>
    <x v="2"/>
    <x v="0"/>
    <x v="17"/>
    <x v="0"/>
    <m/>
    <m/>
    <m/>
    <m/>
    <n v="393215559"/>
    <n v="7127137"/>
    <n v="118845057"/>
    <n v="2878431"/>
    <n v="5361101"/>
    <n v="547238"/>
    <n v="1348688"/>
    <n v="28229"/>
    <n v="1958311"/>
    <n v="16618"/>
    <m/>
    <m/>
    <m/>
    <m/>
    <m/>
    <m/>
    <m/>
    <m/>
    <m/>
    <m/>
    <m/>
    <m/>
    <m/>
    <m/>
    <m/>
    <m/>
    <n v="186027"/>
  </r>
  <r>
    <x v="2"/>
    <x v="0"/>
    <x v="18"/>
    <x v="0"/>
    <m/>
    <m/>
    <m/>
    <m/>
    <n v="477405680"/>
    <n v="6331498"/>
    <n v="161264111"/>
    <n v="4516949"/>
    <n v="10895841"/>
    <n v="547238"/>
    <n v="4350421"/>
    <n v="18765"/>
    <n v="1958311"/>
    <n v="16618"/>
    <m/>
    <m/>
    <m/>
    <m/>
    <m/>
    <m/>
    <m/>
    <m/>
    <m/>
    <m/>
    <m/>
    <m/>
    <m/>
    <m/>
    <m/>
    <m/>
    <n v="186027"/>
  </r>
  <r>
    <x v="2"/>
    <x v="1"/>
    <x v="19"/>
    <x v="0"/>
    <m/>
    <m/>
    <m/>
    <m/>
    <n v="488964332"/>
    <s v="-"/>
    <n v="163372347"/>
    <n v="5210397"/>
    <n v="77729707"/>
    <n v="2227361"/>
    <n v="1348688"/>
    <n v="31212"/>
    <n v="1958311"/>
    <n v="16618"/>
    <m/>
    <m/>
    <m/>
    <m/>
    <m/>
    <m/>
    <m/>
    <m/>
    <m/>
    <m/>
    <m/>
    <m/>
    <m/>
    <m/>
    <m/>
    <m/>
    <n v="186027"/>
  </r>
  <r>
    <x v="2"/>
    <x v="1"/>
    <x v="20"/>
    <x v="0"/>
    <m/>
    <m/>
    <m/>
    <m/>
    <n v="418060203"/>
    <n v="3550023"/>
    <n v="167049012"/>
    <n v="3066551"/>
    <n v="4822273"/>
    <n v="547238"/>
    <n v="1348688"/>
    <n v="37063"/>
    <n v="1958311"/>
    <n v="16618"/>
    <m/>
    <m/>
    <m/>
    <m/>
    <m/>
    <m/>
    <m/>
    <m/>
    <m/>
    <m/>
    <m/>
    <m/>
    <m/>
    <m/>
    <m/>
    <m/>
    <n v="269246"/>
  </r>
  <r>
    <x v="2"/>
    <x v="0"/>
    <x v="21"/>
    <x v="0"/>
    <m/>
    <m/>
    <m/>
    <m/>
    <n v="404301754"/>
    <n v="9645129"/>
    <n v="151746896"/>
    <n v="3158419"/>
    <n v="4550259"/>
    <n v="547238"/>
    <n v="1348688"/>
    <n v="15912"/>
    <n v="1958311"/>
    <n v="16618"/>
    <m/>
    <m/>
    <m/>
    <m/>
    <m/>
    <m/>
    <m/>
    <m/>
    <m/>
    <m/>
    <m/>
    <m/>
    <m/>
    <m/>
    <m/>
    <m/>
    <n v="412866"/>
  </r>
  <r>
    <x v="2"/>
    <x v="0"/>
    <x v="22"/>
    <x v="0"/>
    <m/>
    <m/>
    <m/>
    <m/>
    <n v="314289551"/>
    <s v="-"/>
    <n v="61957788"/>
    <n v="3314003"/>
    <n v="5978944"/>
    <n v="547238"/>
    <n v="1366334"/>
    <n v="42094"/>
    <n v="1958311"/>
    <n v="16618"/>
    <m/>
    <m/>
    <m/>
    <m/>
    <m/>
    <m/>
    <m/>
    <m/>
    <m/>
    <m/>
    <m/>
    <m/>
    <m/>
    <m/>
    <m/>
    <m/>
    <n v="186027"/>
  </r>
  <r>
    <x v="2"/>
    <x v="0"/>
    <x v="0"/>
    <x v="1"/>
    <n v="23845252"/>
    <m/>
    <m/>
    <n v="80116114"/>
    <m/>
    <m/>
    <m/>
    <m/>
    <m/>
    <m/>
    <m/>
    <m/>
    <m/>
    <m/>
    <m/>
    <m/>
    <m/>
    <m/>
    <m/>
    <m/>
    <m/>
    <m/>
    <m/>
    <m/>
    <m/>
    <m/>
    <m/>
    <m/>
    <m/>
    <m/>
    <m/>
  </r>
  <r>
    <x v="2"/>
    <x v="0"/>
    <x v="1"/>
    <x v="1"/>
    <n v="21877589"/>
    <m/>
    <m/>
    <n v="137892326"/>
    <m/>
    <m/>
    <m/>
    <m/>
    <m/>
    <m/>
    <m/>
    <m/>
    <m/>
    <m/>
    <m/>
    <m/>
    <m/>
    <m/>
    <m/>
    <m/>
    <m/>
    <m/>
    <m/>
    <m/>
    <m/>
    <m/>
    <m/>
    <m/>
    <m/>
    <m/>
    <m/>
  </r>
  <r>
    <x v="2"/>
    <x v="0"/>
    <x v="2"/>
    <x v="1"/>
    <n v="25690657"/>
    <m/>
    <m/>
    <n v="119566963"/>
    <m/>
    <m/>
    <m/>
    <m/>
    <m/>
    <m/>
    <m/>
    <m/>
    <m/>
    <m/>
    <m/>
    <m/>
    <m/>
    <m/>
    <m/>
    <m/>
    <m/>
    <m/>
    <m/>
    <m/>
    <m/>
    <m/>
    <m/>
    <m/>
    <m/>
    <m/>
    <m/>
  </r>
  <r>
    <x v="2"/>
    <x v="0"/>
    <x v="3"/>
    <x v="1"/>
    <n v="39350714"/>
    <m/>
    <m/>
    <n v="60292658"/>
    <m/>
    <m/>
    <m/>
    <m/>
    <m/>
    <m/>
    <m/>
    <m/>
    <m/>
    <m/>
    <m/>
    <m/>
    <m/>
    <m/>
    <m/>
    <m/>
    <m/>
    <m/>
    <m/>
    <m/>
    <m/>
    <m/>
    <m/>
    <m/>
    <m/>
    <m/>
    <m/>
  </r>
  <r>
    <x v="2"/>
    <x v="1"/>
    <x v="4"/>
    <x v="1"/>
    <n v="11705033"/>
    <m/>
    <m/>
    <n v="94880698"/>
    <m/>
    <m/>
    <m/>
    <m/>
    <m/>
    <m/>
    <m/>
    <m/>
    <m/>
    <m/>
    <m/>
    <m/>
    <m/>
    <m/>
    <m/>
    <m/>
    <m/>
    <m/>
    <m/>
    <m/>
    <m/>
    <m/>
    <m/>
    <m/>
    <m/>
    <m/>
    <m/>
  </r>
  <r>
    <x v="2"/>
    <x v="0"/>
    <x v="5"/>
    <x v="1"/>
    <n v="29028597"/>
    <m/>
    <m/>
    <n v="95469485"/>
    <m/>
    <m/>
    <m/>
    <m/>
    <m/>
    <m/>
    <m/>
    <m/>
    <m/>
    <m/>
    <m/>
    <m/>
    <m/>
    <m/>
    <m/>
    <m/>
    <m/>
    <m/>
    <m/>
    <m/>
    <m/>
    <m/>
    <m/>
    <m/>
    <m/>
    <m/>
    <m/>
  </r>
  <r>
    <x v="2"/>
    <x v="1"/>
    <x v="6"/>
    <x v="1"/>
    <n v="14337555"/>
    <m/>
    <m/>
    <n v="165133798"/>
    <m/>
    <m/>
    <m/>
    <m/>
    <m/>
    <m/>
    <m/>
    <m/>
    <m/>
    <m/>
    <m/>
    <m/>
    <m/>
    <m/>
    <m/>
    <m/>
    <m/>
    <m/>
    <m/>
    <m/>
    <m/>
    <m/>
    <m/>
    <m/>
    <m/>
    <m/>
    <m/>
  </r>
  <r>
    <x v="2"/>
    <x v="1"/>
    <x v="7"/>
    <x v="1"/>
    <n v="43822532"/>
    <m/>
    <m/>
    <n v="271580506"/>
    <m/>
    <m/>
    <m/>
    <m/>
    <m/>
    <m/>
    <m/>
    <m/>
    <m/>
    <m/>
    <m/>
    <m/>
    <m/>
    <m/>
    <m/>
    <m/>
    <m/>
    <m/>
    <m/>
    <m/>
    <m/>
    <m/>
    <m/>
    <m/>
    <m/>
    <m/>
    <m/>
  </r>
  <r>
    <x v="2"/>
    <x v="1"/>
    <x v="8"/>
    <x v="1"/>
    <n v="32120311"/>
    <m/>
    <m/>
    <n v="171282542"/>
    <m/>
    <m/>
    <m/>
    <m/>
    <m/>
    <m/>
    <m/>
    <m/>
    <m/>
    <m/>
    <m/>
    <m/>
    <m/>
    <m/>
    <m/>
    <m/>
    <m/>
    <m/>
    <m/>
    <m/>
    <m/>
    <m/>
    <m/>
    <m/>
    <m/>
    <m/>
    <m/>
  </r>
  <r>
    <x v="2"/>
    <x v="0"/>
    <x v="9"/>
    <x v="1"/>
    <n v="22941253"/>
    <m/>
    <m/>
    <n v="149662345"/>
    <m/>
    <m/>
    <m/>
    <m/>
    <m/>
    <m/>
    <m/>
    <m/>
    <m/>
    <m/>
    <m/>
    <m/>
    <m/>
    <m/>
    <m/>
    <m/>
    <m/>
    <m/>
    <m/>
    <m/>
    <m/>
    <m/>
    <m/>
    <m/>
    <m/>
    <m/>
    <m/>
  </r>
  <r>
    <x v="2"/>
    <x v="0"/>
    <x v="10"/>
    <x v="1"/>
    <n v="7255839"/>
    <m/>
    <m/>
    <n v="42628759"/>
    <m/>
    <m/>
    <m/>
    <m/>
    <m/>
    <m/>
    <m/>
    <m/>
    <m/>
    <m/>
    <m/>
    <m/>
    <m/>
    <m/>
    <m/>
    <m/>
    <m/>
    <m/>
    <m/>
    <m/>
    <m/>
    <m/>
    <m/>
    <m/>
    <m/>
    <m/>
    <m/>
  </r>
  <r>
    <x v="2"/>
    <x v="0"/>
    <x v="11"/>
    <x v="1"/>
    <n v="13081067"/>
    <m/>
    <m/>
    <n v="95083704"/>
    <m/>
    <m/>
    <m/>
    <m/>
    <m/>
    <m/>
    <m/>
    <m/>
    <m/>
    <m/>
    <m/>
    <m/>
    <m/>
    <m/>
    <m/>
    <m/>
    <m/>
    <m/>
    <m/>
    <m/>
    <m/>
    <m/>
    <m/>
    <m/>
    <m/>
    <m/>
    <m/>
  </r>
  <r>
    <x v="2"/>
    <x v="0"/>
    <x v="12"/>
    <x v="1"/>
    <n v="18221249"/>
    <m/>
    <m/>
    <n v="22904824"/>
    <m/>
    <m/>
    <m/>
    <m/>
    <m/>
    <m/>
    <m/>
    <m/>
    <m/>
    <m/>
    <m/>
    <m/>
    <m/>
    <m/>
    <m/>
    <m/>
    <m/>
    <m/>
    <m/>
    <m/>
    <m/>
    <m/>
    <m/>
    <m/>
    <m/>
    <m/>
    <m/>
  </r>
  <r>
    <x v="2"/>
    <x v="1"/>
    <x v="13"/>
    <x v="1"/>
    <n v="26866199"/>
    <m/>
    <m/>
    <n v="59385230"/>
    <m/>
    <m/>
    <m/>
    <m/>
    <m/>
    <m/>
    <m/>
    <m/>
    <m/>
    <m/>
    <m/>
    <m/>
    <m/>
    <m/>
    <m/>
    <m/>
    <m/>
    <m/>
    <m/>
    <m/>
    <m/>
    <m/>
    <m/>
    <m/>
    <m/>
    <m/>
    <m/>
  </r>
  <r>
    <x v="2"/>
    <x v="1"/>
    <x v="14"/>
    <x v="1"/>
    <n v="11790728"/>
    <m/>
    <m/>
    <n v="65748808"/>
    <m/>
    <m/>
    <m/>
    <m/>
    <m/>
    <m/>
    <m/>
    <m/>
    <m/>
    <m/>
    <m/>
    <m/>
    <m/>
    <m/>
    <m/>
    <m/>
    <m/>
    <m/>
    <m/>
    <m/>
    <m/>
    <m/>
    <m/>
    <m/>
    <m/>
    <m/>
    <m/>
  </r>
  <r>
    <x v="2"/>
    <x v="0"/>
    <x v="15"/>
    <x v="1"/>
    <n v="6447649"/>
    <m/>
    <m/>
    <n v="37746994"/>
    <m/>
    <m/>
    <m/>
    <m/>
    <m/>
    <m/>
    <m/>
    <m/>
    <m/>
    <m/>
    <m/>
    <m/>
    <m/>
    <m/>
    <m/>
    <m/>
    <m/>
    <m/>
    <m/>
    <m/>
    <m/>
    <m/>
    <m/>
    <m/>
    <m/>
    <m/>
    <m/>
  </r>
  <r>
    <x v="2"/>
    <x v="0"/>
    <x v="16"/>
    <x v="1"/>
    <n v="43848257"/>
    <m/>
    <m/>
    <n v="60039301"/>
    <m/>
    <m/>
    <m/>
    <m/>
    <m/>
    <m/>
    <m/>
    <m/>
    <m/>
    <m/>
    <m/>
    <m/>
    <m/>
    <m/>
    <m/>
    <m/>
    <m/>
    <m/>
    <m/>
    <m/>
    <m/>
    <m/>
    <m/>
    <m/>
    <m/>
    <m/>
    <m/>
  </r>
  <r>
    <x v="2"/>
    <x v="0"/>
    <x v="17"/>
    <x v="1"/>
    <n v="22689968"/>
    <m/>
    <m/>
    <n v="43415108"/>
    <m/>
    <m/>
    <m/>
    <m/>
    <m/>
    <m/>
    <m/>
    <m/>
    <m/>
    <m/>
    <m/>
    <m/>
    <m/>
    <m/>
    <m/>
    <m/>
    <m/>
    <m/>
    <m/>
    <m/>
    <m/>
    <m/>
    <m/>
    <m/>
    <m/>
    <m/>
    <m/>
  </r>
  <r>
    <x v="2"/>
    <x v="0"/>
    <x v="18"/>
    <x v="1"/>
    <n v="11178513"/>
    <m/>
    <m/>
    <n v="66672946"/>
    <m/>
    <m/>
    <m/>
    <m/>
    <m/>
    <m/>
    <m/>
    <m/>
    <m/>
    <m/>
    <m/>
    <m/>
    <m/>
    <m/>
    <m/>
    <m/>
    <m/>
    <m/>
    <m/>
    <m/>
    <m/>
    <m/>
    <m/>
    <m/>
    <m/>
    <m/>
    <m/>
  </r>
  <r>
    <x v="2"/>
    <x v="1"/>
    <x v="19"/>
    <x v="1"/>
    <n v="18956813"/>
    <m/>
    <m/>
    <n v="108389795"/>
    <m/>
    <m/>
    <m/>
    <m/>
    <m/>
    <m/>
    <m/>
    <m/>
    <m/>
    <m/>
    <m/>
    <m/>
    <m/>
    <m/>
    <m/>
    <m/>
    <m/>
    <m/>
    <m/>
    <m/>
    <m/>
    <m/>
    <m/>
    <m/>
    <m/>
    <m/>
    <m/>
  </r>
  <r>
    <x v="2"/>
    <x v="1"/>
    <x v="20"/>
    <x v="1"/>
    <n v="6971117"/>
    <m/>
    <m/>
    <n v="65379495"/>
    <m/>
    <m/>
    <m/>
    <m/>
    <m/>
    <m/>
    <m/>
    <m/>
    <m/>
    <m/>
    <m/>
    <m/>
    <m/>
    <m/>
    <m/>
    <m/>
    <m/>
    <m/>
    <m/>
    <m/>
    <m/>
    <m/>
    <m/>
    <m/>
    <m/>
    <m/>
    <m/>
  </r>
  <r>
    <x v="2"/>
    <x v="0"/>
    <x v="21"/>
    <x v="1"/>
    <n v="9636245"/>
    <m/>
    <m/>
    <n v="60871157"/>
    <m/>
    <m/>
    <m/>
    <m/>
    <m/>
    <m/>
    <m/>
    <m/>
    <m/>
    <m/>
    <m/>
    <m/>
    <m/>
    <m/>
    <m/>
    <m/>
    <m/>
    <m/>
    <m/>
    <m/>
    <m/>
    <m/>
    <m/>
    <m/>
    <m/>
    <m/>
    <m/>
  </r>
  <r>
    <x v="2"/>
    <x v="0"/>
    <x v="22"/>
    <x v="1"/>
    <n v="29337548"/>
    <m/>
    <m/>
    <n v="43192480"/>
    <m/>
    <m/>
    <m/>
    <m/>
    <m/>
    <m/>
    <m/>
    <m/>
    <m/>
    <m/>
    <m/>
    <m/>
    <m/>
    <m/>
    <m/>
    <m/>
    <m/>
    <m/>
    <m/>
    <m/>
    <m/>
    <m/>
    <m/>
    <m/>
    <m/>
    <m/>
    <m/>
  </r>
  <r>
    <x v="2"/>
    <x v="0"/>
    <x v="0"/>
    <x v="2"/>
    <n v="26091601"/>
    <m/>
    <m/>
    <n v="19437288"/>
    <m/>
    <m/>
    <m/>
    <m/>
    <m/>
    <m/>
    <m/>
    <m/>
    <m/>
    <m/>
    <m/>
    <m/>
    <m/>
    <m/>
    <m/>
    <m/>
    <m/>
    <m/>
    <m/>
    <m/>
    <m/>
    <m/>
    <m/>
    <m/>
    <m/>
    <m/>
    <m/>
  </r>
  <r>
    <x v="2"/>
    <x v="0"/>
    <x v="1"/>
    <x v="2"/>
    <n v="11757112"/>
    <m/>
    <m/>
    <n v="41133200"/>
    <m/>
    <m/>
    <m/>
    <m/>
    <m/>
    <m/>
    <m/>
    <m/>
    <m/>
    <m/>
    <m/>
    <m/>
    <m/>
    <m/>
    <m/>
    <m/>
    <m/>
    <m/>
    <m/>
    <m/>
    <m/>
    <m/>
    <m/>
    <m/>
    <m/>
    <m/>
    <m/>
  </r>
  <r>
    <x v="2"/>
    <x v="0"/>
    <x v="2"/>
    <x v="2"/>
    <n v="18562419"/>
    <m/>
    <m/>
    <n v="25340086"/>
    <m/>
    <m/>
    <m/>
    <m/>
    <m/>
    <m/>
    <m/>
    <m/>
    <m/>
    <m/>
    <m/>
    <m/>
    <m/>
    <m/>
    <m/>
    <m/>
    <m/>
    <m/>
    <m/>
    <m/>
    <m/>
    <m/>
    <m/>
    <m/>
    <m/>
    <m/>
    <m/>
  </r>
  <r>
    <x v="2"/>
    <x v="0"/>
    <x v="3"/>
    <x v="2"/>
    <n v="11004687"/>
    <m/>
    <m/>
    <n v="15793884"/>
    <m/>
    <m/>
    <m/>
    <m/>
    <m/>
    <m/>
    <m/>
    <m/>
    <m/>
    <m/>
    <m/>
    <m/>
    <m/>
    <m/>
    <m/>
    <m/>
    <m/>
    <m/>
    <m/>
    <m/>
    <m/>
    <m/>
    <m/>
    <m/>
    <m/>
    <m/>
    <m/>
  </r>
  <r>
    <x v="2"/>
    <x v="1"/>
    <x v="4"/>
    <x v="2"/>
    <n v="20116119"/>
    <m/>
    <m/>
    <n v="21840732"/>
    <m/>
    <m/>
    <m/>
    <m/>
    <m/>
    <m/>
    <m/>
    <m/>
    <m/>
    <m/>
    <m/>
    <m/>
    <m/>
    <m/>
    <m/>
    <m/>
    <m/>
    <m/>
    <m/>
    <m/>
    <m/>
    <m/>
    <m/>
    <m/>
    <m/>
    <m/>
    <m/>
  </r>
  <r>
    <x v="2"/>
    <x v="0"/>
    <x v="5"/>
    <x v="2"/>
    <n v="9439988"/>
    <m/>
    <m/>
    <n v="23642122"/>
    <m/>
    <m/>
    <m/>
    <m/>
    <m/>
    <m/>
    <m/>
    <m/>
    <m/>
    <m/>
    <m/>
    <m/>
    <m/>
    <m/>
    <m/>
    <m/>
    <m/>
    <m/>
    <m/>
    <m/>
    <m/>
    <m/>
    <m/>
    <m/>
    <m/>
    <m/>
    <m/>
  </r>
  <r>
    <x v="2"/>
    <x v="1"/>
    <x v="6"/>
    <x v="2"/>
    <n v="13263468"/>
    <m/>
    <m/>
    <n v="31182354"/>
    <m/>
    <m/>
    <m/>
    <m/>
    <m/>
    <m/>
    <m/>
    <m/>
    <m/>
    <m/>
    <m/>
    <m/>
    <m/>
    <m/>
    <m/>
    <m/>
    <m/>
    <m/>
    <m/>
    <m/>
    <m/>
    <m/>
    <m/>
    <m/>
    <m/>
    <m/>
    <m/>
  </r>
  <r>
    <x v="2"/>
    <x v="1"/>
    <x v="7"/>
    <x v="2"/>
    <n v="17250071"/>
    <m/>
    <m/>
    <n v="44813072"/>
    <m/>
    <m/>
    <m/>
    <m/>
    <m/>
    <m/>
    <m/>
    <m/>
    <m/>
    <m/>
    <m/>
    <m/>
    <m/>
    <m/>
    <m/>
    <m/>
    <m/>
    <m/>
    <m/>
    <m/>
    <m/>
    <m/>
    <m/>
    <m/>
    <m/>
    <m/>
    <m/>
  </r>
  <r>
    <x v="2"/>
    <x v="1"/>
    <x v="8"/>
    <x v="2"/>
    <n v="12486987"/>
    <m/>
    <m/>
    <n v="23310715"/>
    <m/>
    <m/>
    <m/>
    <m/>
    <m/>
    <m/>
    <m/>
    <m/>
    <m/>
    <m/>
    <m/>
    <m/>
    <m/>
    <m/>
    <m/>
    <m/>
    <m/>
    <m/>
    <m/>
    <m/>
    <m/>
    <m/>
    <m/>
    <m/>
    <m/>
    <m/>
    <m/>
  </r>
  <r>
    <x v="2"/>
    <x v="0"/>
    <x v="9"/>
    <x v="2"/>
    <n v="12104346"/>
    <m/>
    <m/>
    <n v="29621409"/>
    <m/>
    <m/>
    <m/>
    <m/>
    <m/>
    <m/>
    <m/>
    <m/>
    <m/>
    <m/>
    <m/>
    <m/>
    <m/>
    <m/>
    <m/>
    <m/>
    <m/>
    <m/>
    <m/>
    <m/>
    <m/>
    <m/>
    <m/>
    <m/>
    <m/>
    <m/>
    <m/>
  </r>
  <r>
    <x v="2"/>
    <x v="0"/>
    <x v="10"/>
    <x v="2"/>
    <n v="7154645"/>
    <m/>
    <m/>
    <n v="17981475"/>
    <m/>
    <m/>
    <m/>
    <m/>
    <m/>
    <m/>
    <m/>
    <m/>
    <m/>
    <m/>
    <m/>
    <m/>
    <m/>
    <m/>
    <m/>
    <m/>
    <m/>
    <m/>
    <m/>
    <m/>
    <m/>
    <m/>
    <m/>
    <m/>
    <m/>
    <m/>
    <m/>
  </r>
  <r>
    <x v="2"/>
    <x v="0"/>
    <x v="11"/>
    <x v="2"/>
    <n v="27800377"/>
    <m/>
    <m/>
    <n v="12977269"/>
    <m/>
    <m/>
    <m/>
    <m/>
    <m/>
    <m/>
    <m/>
    <m/>
    <m/>
    <m/>
    <m/>
    <m/>
    <m/>
    <m/>
    <m/>
    <m/>
    <m/>
    <m/>
    <m/>
    <m/>
    <m/>
    <m/>
    <m/>
    <m/>
    <m/>
    <m/>
    <m/>
  </r>
  <r>
    <x v="2"/>
    <x v="0"/>
    <x v="12"/>
    <x v="2"/>
    <n v="13520031"/>
    <m/>
    <m/>
    <n v="6445086"/>
    <m/>
    <m/>
    <m/>
    <m/>
    <m/>
    <m/>
    <m/>
    <m/>
    <m/>
    <m/>
    <m/>
    <m/>
    <m/>
    <m/>
    <m/>
    <m/>
    <m/>
    <m/>
    <m/>
    <m/>
    <m/>
    <m/>
    <m/>
    <m/>
    <m/>
    <m/>
    <m/>
  </r>
  <r>
    <x v="2"/>
    <x v="1"/>
    <x v="13"/>
    <x v="2"/>
    <n v="6683137"/>
    <m/>
    <m/>
    <n v="6917197"/>
    <m/>
    <m/>
    <m/>
    <m/>
    <m/>
    <m/>
    <m/>
    <m/>
    <m/>
    <m/>
    <m/>
    <m/>
    <m/>
    <m/>
    <m/>
    <m/>
    <m/>
    <m/>
    <m/>
    <m/>
    <m/>
    <m/>
    <m/>
    <m/>
    <m/>
    <m/>
    <m/>
  </r>
  <r>
    <x v="2"/>
    <x v="1"/>
    <x v="14"/>
    <x v="2"/>
    <n v="6490248"/>
    <m/>
    <m/>
    <n v="4963030"/>
    <m/>
    <m/>
    <m/>
    <m/>
    <m/>
    <m/>
    <m/>
    <m/>
    <m/>
    <m/>
    <m/>
    <m/>
    <m/>
    <m/>
    <m/>
    <m/>
    <m/>
    <m/>
    <m/>
    <m/>
    <m/>
    <m/>
    <m/>
    <m/>
    <m/>
    <m/>
    <m/>
  </r>
  <r>
    <x v="2"/>
    <x v="0"/>
    <x v="15"/>
    <x v="2"/>
    <n v="23967770"/>
    <m/>
    <m/>
    <n v="17398094"/>
    <m/>
    <m/>
    <m/>
    <m/>
    <m/>
    <m/>
    <m/>
    <m/>
    <m/>
    <m/>
    <m/>
    <m/>
    <m/>
    <m/>
    <m/>
    <m/>
    <m/>
    <m/>
    <m/>
    <m/>
    <m/>
    <m/>
    <m/>
    <m/>
    <m/>
    <m/>
    <m/>
  </r>
  <r>
    <x v="2"/>
    <x v="0"/>
    <x v="16"/>
    <x v="2"/>
    <n v="6680764"/>
    <m/>
    <m/>
    <n v="12127620"/>
    <m/>
    <m/>
    <m/>
    <m/>
    <m/>
    <m/>
    <m/>
    <m/>
    <m/>
    <m/>
    <m/>
    <m/>
    <m/>
    <m/>
    <m/>
    <m/>
    <m/>
    <m/>
    <m/>
    <m/>
    <m/>
    <m/>
    <m/>
    <m/>
    <m/>
    <m/>
    <m/>
  </r>
  <r>
    <x v="2"/>
    <x v="0"/>
    <x v="17"/>
    <x v="2"/>
    <n v="15691977"/>
    <m/>
    <m/>
    <n v="13575280"/>
    <m/>
    <m/>
    <m/>
    <m/>
    <m/>
    <m/>
    <m/>
    <m/>
    <m/>
    <m/>
    <m/>
    <m/>
    <m/>
    <m/>
    <m/>
    <m/>
    <m/>
    <m/>
    <m/>
    <m/>
    <m/>
    <m/>
    <m/>
    <m/>
    <m/>
    <m/>
    <m/>
  </r>
  <r>
    <x v="2"/>
    <x v="0"/>
    <x v="18"/>
    <x v="2"/>
    <n v="27235908"/>
    <m/>
    <m/>
    <n v="16680272"/>
    <m/>
    <m/>
    <m/>
    <m/>
    <m/>
    <m/>
    <m/>
    <m/>
    <m/>
    <m/>
    <m/>
    <m/>
    <m/>
    <m/>
    <m/>
    <m/>
    <m/>
    <m/>
    <m/>
    <m/>
    <m/>
    <m/>
    <m/>
    <m/>
    <m/>
    <m/>
    <m/>
  </r>
  <r>
    <x v="2"/>
    <x v="1"/>
    <x v="19"/>
    <x v="2"/>
    <n v="9063534"/>
    <m/>
    <m/>
    <n v="17428855"/>
    <m/>
    <m/>
    <m/>
    <m/>
    <m/>
    <m/>
    <m/>
    <m/>
    <m/>
    <m/>
    <m/>
    <m/>
    <m/>
    <m/>
    <m/>
    <m/>
    <m/>
    <m/>
    <m/>
    <m/>
    <m/>
    <m/>
    <m/>
    <m/>
    <m/>
    <m/>
    <m/>
  </r>
  <r>
    <x v="2"/>
    <x v="1"/>
    <x v="20"/>
    <x v="2"/>
    <n v="8594933"/>
    <m/>
    <m/>
    <n v="18342254"/>
    <m/>
    <m/>
    <m/>
    <m/>
    <m/>
    <m/>
    <m/>
    <m/>
    <m/>
    <m/>
    <m/>
    <m/>
    <m/>
    <m/>
    <m/>
    <m/>
    <m/>
    <m/>
    <m/>
    <m/>
    <m/>
    <m/>
    <m/>
    <m/>
    <m/>
    <m/>
    <m/>
  </r>
  <r>
    <x v="2"/>
    <x v="0"/>
    <x v="21"/>
    <x v="2"/>
    <n v="27550728"/>
    <m/>
    <m/>
    <n v="16100720"/>
    <m/>
    <m/>
    <m/>
    <m/>
    <m/>
    <m/>
    <m/>
    <m/>
    <m/>
    <m/>
    <m/>
    <m/>
    <m/>
    <m/>
    <m/>
    <m/>
    <m/>
    <m/>
    <m/>
    <m/>
    <m/>
    <m/>
    <m/>
    <m/>
    <m/>
    <m/>
    <m/>
  </r>
  <r>
    <x v="2"/>
    <x v="0"/>
    <x v="22"/>
    <x v="2"/>
    <n v="15435836"/>
    <m/>
    <m/>
    <n v="8614140"/>
    <m/>
    <m/>
    <m/>
    <m/>
    <m/>
    <m/>
    <m/>
    <m/>
    <m/>
    <m/>
    <m/>
    <m/>
    <m/>
    <m/>
    <m/>
    <m/>
    <m/>
    <m/>
    <m/>
    <m/>
    <m/>
    <m/>
    <m/>
    <m/>
    <m/>
    <m/>
    <m/>
  </r>
  <r>
    <x v="2"/>
    <x v="0"/>
    <x v="0"/>
    <x v="3"/>
    <m/>
    <m/>
    <m/>
    <s v="-"/>
    <m/>
    <m/>
    <m/>
    <m/>
    <m/>
    <m/>
    <m/>
    <m/>
    <m/>
    <m/>
    <m/>
    <m/>
    <m/>
    <m/>
    <m/>
    <m/>
    <m/>
    <m/>
    <m/>
    <m/>
    <m/>
    <m/>
    <m/>
    <m/>
    <m/>
    <m/>
    <m/>
  </r>
  <r>
    <x v="2"/>
    <x v="0"/>
    <x v="1"/>
    <x v="3"/>
    <m/>
    <m/>
    <m/>
    <s v="-"/>
    <m/>
    <m/>
    <m/>
    <m/>
    <m/>
    <m/>
    <m/>
    <m/>
    <m/>
    <m/>
    <m/>
    <m/>
    <m/>
    <m/>
    <m/>
    <m/>
    <m/>
    <m/>
    <m/>
    <m/>
    <m/>
    <m/>
    <m/>
    <m/>
    <m/>
    <m/>
    <m/>
  </r>
  <r>
    <x v="2"/>
    <x v="0"/>
    <x v="2"/>
    <x v="3"/>
    <m/>
    <m/>
    <m/>
    <s v="-"/>
    <m/>
    <m/>
    <m/>
    <m/>
    <m/>
    <m/>
    <m/>
    <m/>
    <m/>
    <m/>
    <m/>
    <m/>
    <m/>
    <m/>
    <m/>
    <m/>
    <m/>
    <m/>
    <m/>
    <m/>
    <m/>
    <m/>
    <m/>
    <m/>
    <m/>
    <m/>
    <m/>
  </r>
  <r>
    <x v="2"/>
    <x v="0"/>
    <x v="3"/>
    <x v="3"/>
    <m/>
    <m/>
    <m/>
    <s v="-"/>
    <m/>
    <m/>
    <m/>
    <m/>
    <m/>
    <m/>
    <m/>
    <m/>
    <m/>
    <m/>
    <m/>
    <m/>
    <m/>
    <m/>
    <m/>
    <m/>
    <m/>
    <m/>
    <m/>
    <m/>
    <m/>
    <m/>
    <m/>
    <m/>
    <m/>
    <m/>
    <m/>
  </r>
  <r>
    <x v="2"/>
    <x v="1"/>
    <x v="4"/>
    <x v="3"/>
    <m/>
    <m/>
    <m/>
    <s v="-"/>
    <m/>
    <m/>
    <m/>
    <m/>
    <m/>
    <m/>
    <m/>
    <m/>
    <m/>
    <m/>
    <m/>
    <m/>
    <m/>
    <m/>
    <m/>
    <m/>
    <m/>
    <m/>
    <m/>
    <m/>
    <m/>
    <m/>
    <m/>
    <m/>
    <m/>
    <m/>
    <m/>
  </r>
  <r>
    <x v="2"/>
    <x v="0"/>
    <x v="5"/>
    <x v="3"/>
    <m/>
    <m/>
    <m/>
    <s v="-"/>
    <m/>
    <m/>
    <m/>
    <m/>
    <m/>
    <m/>
    <m/>
    <m/>
    <m/>
    <m/>
    <m/>
    <m/>
    <m/>
    <m/>
    <m/>
    <m/>
    <m/>
    <m/>
    <m/>
    <m/>
    <m/>
    <m/>
    <m/>
    <m/>
    <m/>
    <m/>
    <m/>
  </r>
  <r>
    <x v="2"/>
    <x v="1"/>
    <x v="6"/>
    <x v="3"/>
    <m/>
    <m/>
    <m/>
    <s v="-"/>
    <m/>
    <m/>
    <m/>
    <m/>
    <m/>
    <m/>
    <m/>
    <m/>
    <m/>
    <m/>
    <m/>
    <m/>
    <m/>
    <m/>
    <m/>
    <m/>
    <m/>
    <m/>
    <m/>
    <m/>
    <m/>
    <m/>
    <m/>
    <m/>
    <m/>
    <m/>
    <m/>
  </r>
  <r>
    <x v="2"/>
    <x v="1"/>
    <x v="7"/>
    <x v="3"/>
    <m/>
    <m/>
    <m/>
    <s v="-"/>
    <m/>
    <m/>
    <m/>
    <m/>
    <m/>
    <m/>
    <m/>
    <m/>
    <m/>
    <m/>
    <m/>
    <m/>
    <m/>
    <m/>
    <m/>
    <m/>
    <m/>
    <m/>
    <m/>
    <m/>
    <m/>
    <m/>
    <m/>
    <m/>
    <m/>
    <m/>
    <m/>
  </r>
  <r>
    <x v="2"/>
    <x v="1"/>
    <x v="8"/>
    <x v="3"/>
    <m/>
    <m/>
    <m/>
    <n v="451800"/>
    <m/>
    <m/>
    <m/>
    <m/>
    <m/>
    <m/>
    <m/>
    <m/>
    <m/>
    <m/>
    <m/>
    <m/>
    <m/>
    <m/>
    <m/>
    <m/>
    <m/>
    <m/>
    <m/>
    <m/>
    <m/>
    <m/>
    <m/>
    <m/>
    <m/>
    <m/>
    <m/>
  </r>
  <r>
    <x v="2"/>
    <x v="0"/>
    <x v="9"/>
    <x v="3"/>
    <m/>
    <m/>
    <m/>
    <s v="-"/>
    <m/>
    <m/>
    <m/>
    <m/>
    <m/>
    <m/>
    <m/>
    <m/>
    <m/>
    <m/>
    <m/>
    <m/>
    <m/>
    <m/>
    <m/>
    <m/>
    <m/>
    <m/>
    <m/>
    <m/>
    <m/>
    <m/>
    <m/>
    <m/>
    <m/>
    <m/>
    <m/>
  </r>
  <r>
    <x v="2"/>
    <x v="0"/>
    <x v="10"/>
    <x v="3"/>
    <m/>
    <m/>
    <m/>
    <s v="-"/>
    <m/>
    <m/>
    <m/>
    <m/>
    <m/>
    <m/>
    <m/>
    <m/>
    <m/>
    <m/>
    <m/>
    <m/>
    <m/>
    <m/>
    <m/>
    <m/>
    <m/>
    <m/>
    <m/>
    <m/>
    <m/>
    <m/>
    <m/>
    <m/>
    <m/>
    <m/>
    <m/>
  </r>
  <r>
    <x v="2"/>
    <x v="0"/>
    <x v="11"/>
    <x v="3"/>
    <m/>
    <m/>
    <m/>
    <n v="601800"/>
    <m/>
    <m/>
    <m/>
    <m/>
    <m/>
    <m/>
    <m/>
    <m/>
    <m/>
    <m/>
    <m/>
    <m/>
    <m/>
    <m/>
    <m/>
    <m/>
    <m/>
    <m/>
    <m/>
    <m/>
    <m/>
    <m/>
    <m/>
    <m/>
    <m/>
    <m/>
    <m/>
  </r>
  <r>
    <x v="2"/>
    <x v="0"/>
    <x v="12"/>
    <x v="3"/>
    <m/>
    <m/>
    <m/>
    <n v="451800"/>
    <m/>
    <m/>
    <m/>
    <m/>
    <m/>
    <m/>
    <m/>
    <m/>
    <m/>
    <m/>
    <m/>
    <m/>
    <m/>
    <m/>
    <m/>
    <m/>
    <m/>
    <m/>
    <m/>
    <m/>
    <m/>
    <m/>
    <m/>
    <m/>
    <m/>
    <m/>
    <m/>
  </r>
  <r>
    <x v="2"/>
    <x v="1"/>
    <x v="13"/>
    <x v="3"/>
    <m/>
    <m/>
    <m/>
    <n v="451800"/>
    <m/>
    <m/>
    <m/>
    <m/>
    <m/>
    <m/>
    <m/>
    <m/>
    <m/>
    <m/>
    <m/>
    <m/>
    <m/>
    <m/>
    <m/>
    <m/>
    <m/>
    <m/>
    <m/>
    <m/>
    <m/>
    <m/>
    <m/>
    <m/>
    <m/>
    <m/>
    <m/>
  </r>
  <r>
    <x v="2"/>
    <x v="1"/>
    <x v="14"/>
    <x v="3"/>
    <m/>
    <m/>
    <m/>
    <n v="451800"/>
    <m/>
    <m/>
    <m/>
    <m/>
    <m/>
    <m/>
    <m/>
    <m/>
    <m/>
    <m/>
    <m/>
    <m/>
    <m/>
    <m/>
    <m/>
    <m/>
    <m/>
    <m/>
    <m/>
    <m/>
    <m/>
    <m/>
    <m/>
    <m/>
    <m/>
    <m/>
    <m/>
  </r>
  <r>
    <x v="2"/>
    <x v="0"/>
    <x v="15"/>
    <x v="3"/>
    <m/>
    <m/>
    <m/>
    <s v="-"/>
    <m/>
    <m/>
    <m/>
    <m/>
    <m/>
    <m/>
    <m/>
    <m/>
    <m/>
    <m/>
    <m/>
    <m/>
    <m/>
    <m/>
    <m/>
    <m/>
    <m/>
    <m/>
    <m/>
    <m/>
    <m/>
    <m/>
    <m/>
    <m/>
    <m/>
    <m/>
    <m/>
  </r>
  <r>
    <x v="2"/>
    <x v="0"/>
    <x v="16"/>
    <x v="3"/>
    <m/>
    <m/>
    <m/>
    <s v="-"/>
    <m/>
    <m/>
    <m/>
    <m/>
    <m/>
    <m/>
    <m/>
    <m/>
    <m/>
    <m/>
    <m/>
    <m/>
    <m/>
    <m/>
    <m/>
    <m/>
    <m/>
    <m/>
    <m/>
    <m/>
    <m/>
    <m/>
    <m/>
    <m/>
    <m/>
    <m/>
    <m/>
  </r>
  <r>
    <x v="2"/>
    <x v="0"/>
    <x v="17"/>
    <x v="3"/>
    <m/>
    <m/>
    <m/>
    <s v="-"/>
    <m/>
    <m/>
    <m/>
    <m/>
    <m/>
    <m/>
    <m/>
    <m/>
    <m/>
    <m/>
    <m/>
    <m/>
    <m/>
    <m/>
    <m/>
    <m/>
    <m/>
    <m/>
    <m/>
    <m/>
    <m/>
    <m/>
    <m/>
    <m/>
    <m/>
    <m/>
    <m/>
  </r>
  <r>
    <x v="2"/>
    <x v="0"/>
    <x v="18"/>
    <x v="3"/>
    <m/>
    <m/>
    <m/>
    <s v="-"/>
    <m/>
    <m/>
    <m/>
    <m/>
    <m/>
    <m/>
    <m/>
    <m/>
    <m/>
    <m/>
    <m/>
    <m/>
    <m/>
    <m/>
    <m/>
    <m/>
    <m/>
    <m/>
    <m/>
    <m/>
    <m/>
    <m/>
    <m/>
    <m/>
    <m/>
    <m/>
    <m/>
  </r>
  <r>
    <x v="2"/>
    <x v="1"/>
    <x v="19"/>
    <x v="3"/>
    <m/>
    <m/>
    <m/>
    <s v="-"/>
    <m/>
    <m/>
    <m/>
    <m/>
    <m/>
    <m/>
    <m/>
    <m/>
    <m/>
    <m/>
    <m/>
    <m/>
    <m/>
    <m/>
    <m/>
    <m/>
    <m/>
    <m/>
    <m/>
    <m/>
    <m/>
    <m/>
    <m/>
    <m/>
    <m/>
    <m/>
    <m/>
  </r>
  <r>
    <x v="2"/>
    <x v="1"/>
    <x v="20"/>
    <x v="3"/>
    <m/>
    <m/>
    <m/>
    <n v="451800"/>
    <m/>
    <m/>
    <m/>
    <m/>
    <m/>
    <m/>
    <m/>
    <m/>
    <m/>
    <m/>
    <m/>
    <m/>
    <m/>
    <m/>
    <m/>
    <m/>
    <m/>
    <m/>
    <m/>
    <m/>
    <m/>
    <m/>
    <m/>
    <m/>
    <m/>
    <m/>
    <m/>
  </r>
  <r>
    <x v="2"/>
    <x v="0"/>
    <x v="21"/>
    <x v="3"/>
    <m/>
    <m/>
    <m/>
    <s v="-"/>
    <m/>
    <m/>
    <m/>
    <m/>
    <m/>
    <m/>
    <m/>
    <m/>
    <m/>
    <m/>
    <m/>
    <m/>
    <m/>
    <m/>
    <m/>
    <m/>
    <m/>
    <m/>
    <m/>
    <m/>
    <m/>
    <m/>
    <m/>
    <m/>
    <m/>
    <m/>
    <m/>
  </r>
  <r>
    <x v="2"/>
    <x v="0"/>
    <x v="22"/>
    <x v="3"/>
    <m/>
    <m/>
    <m/>
    <s v="-"/>
    <m/>
    <m/>
    <m/>
    <m/>
    <m/>
    <m/>
    <m/>
    <m/>
    <m/>
    <m/>
    <m/>
    <m/>
    <m/>
    <m/>
    <m/>
    <m/>
    <m/>
    <m/>
    <m/>
    <m/>
    <m/>
    <m/>
    <m/>
    <m/>
    <m/>
    <m/>
    <m/>
  </r>
  <r>
    <x v="2"/>
    <x v="0"/>
    <x v="0"/>
    <x v="4"/>
    <n v="9015947"/>
    <s v="-"/>
    <m/>
    <m/>
    <m/>
    <m/>
    <m/>
    <m/>
    <m/>
    <m/>
    <m/>
    <m/>
    <m/>
    <m/>
    <m/>
    <m/>
    <m/>
    <m/>
    <m/>
    <m/>
    <m/>
    <m/>
    <m/>
    <m/>
    <m/>
    <m/>
    <m/>
    <m/>
    <m/>
    <m/>
    <m/>
  </r>
  <r>
    <x v="2"/>
    <x v="0"/>
    <x v="1"/>
    <x v="4"/>
    <n v="11004529"/>
    <n v="12671299"/>
    <m/>
    <m/>
    <m/>
    <m/>
    <m/>
    <m/>
    <m/>
    <m/>
    <m/>
    <m/>
    <m/>
    <m/>
    <m/>
    <m/>
    <m/>
    <m/>
    <m/>
    <m/>
    <m/>
    <m/>
    <m/>
    <m/>
    <m/>
    <m/>
    <m/>
    <m/>
    <m/>
    <m/>
    <m/>
  </r>
  <r>
    <x v="2"/>
    <x v="0"/>
    <x v="2"/>
    <x v="4"/>
    <n v="9431672"/>
    <n v="10211146"/>
    <m/>
    <m/>
    <m/>
    <m/>
    <m/>
    <m/>
    <m/>
    <m/>
    <m/>
    <m/>
    <m/>
    <m/>
    <m/>
    <m/>
    <m/>
    <m/>
    <m/>
    <m/>
    <m/>
    <m/>
    <m/>
    <m/>
    <m/>
    <m/>
    <m/>
    <m/>
    <m/>
    <m/>
    <m/>
  </r>
  <r>
    <x v="2"/>
    <x v="0"/>
    <x v="3"/>
    <x v="4"/>
    <n v="8581288"/>
    <n v="6137377"/>
    <m/>
    <m/>
    <m/>
    <m/>
    <m/>
    <m/>
    <m/>
    <m/>
    <m/>
    <m/>
    <m/>
    <m/>
    <m/>
    <m/>
    <m/>
    <m/>
    <m/>
    <m/>
    <m/>
    <m/>
    <m/>
    <m/>
    <m/>
    <m/>
    <m/>
    <m/>
    <m/>
    <m/>
    <m/>
  </r>
  <r>
    <x v="2"/>
    <x v="1"/>
    <x v="4"/>
    <x v="4"/>
    <n v="9052087"/>
    <s v="-"/>
    <m/>
    <m/>
    <m/>
    <m/>
    <m/>
    <m/>
    <m/>
    <m/>
    <m/>
    <m/>
    <m/>
    <m/>
    <m/>
    <m/>
    <m/>
    <m/>
    <m/>
    <m/>
    <m/>
    <m/>
    <m/>
    <m/>
    <m/>
    <m/>
    <m/>
    <m/>
    <m/>
    <m/>
    <m/>
  </r>
  <r>
    <x v="2"/>
    <x v="0"/>
    <x v="5"/>
    <x v="4"/>
    <n v="8958879"/>
    <s v="-"/>
    <m/>
    <m/>
    <m/>
    <m/>
    <m/>
    <m/>
    <m/>
    <m/>
    <m/>
    <m/>
    <m/>
    <m/>
    <m/>
    <m/>
    <m/>
    <m/>
    <m/>
    <m/>
    <m/>
    <m/>
    <m/>
    <m/>
    <m/>
    <m/>
    <m/>
    <m/>
    <m/>
    <m/>
    <m/>
  </r>
  <r>
    <x v="2"/>
    <x v="1"/>
    <x v="6"/>
    <x v="4"/>
    <n v="17774032"/>
    <n v="16524633"/>
    <m/>
    <m/>
    <m/>
    <m/>
    <m/>
    <m/>
    <m/>
    <m/>
    <m/>
    <m/>
    <m/>
    <m/>
    <m/>
    <m/>
    <m/>
    <m/>
    <m/>
    <m/>
    <m/>
    <m/>
    <m/>
    <m/>
    <m/>
    <m/>
    <m/>
    <m/>
    <m/>
    <m/>
    <m/>
  </r>
  <r>
    <x v="2"/>
    <x v="1"/>
    <x v="7"/>
    <x v="4"/>
    <n v="22029338"/>
    <n v="21029662"/>
    <m/>
    <m/>
    <m/>
    <m/>
    <m/>
    <m/>
    <m/>
    <m/>
    <m/>
    <m/>
    <m/>
    <m/>
    <m/>
    <m/>
    <m/>
    <m/>
    <m/>
    <m/>
    <m/>
    <m/>
    <m/>
    <m/>
    <m/>
    <m/>
    <m/>
    <m/>
    <m/>
    <m/>
    <m/>
  </r>
  <r>
    <x v="2"/>
    <x v="1"/>
    <x v="8"/>
    <x v="4"/>
    <n v="28513867"/>
    <n v="12352196"/>
    <m/>
    <m/>
    <m/>
    <m/>
    <m/>
    <m/>
    <m/>
    <m/>
    <m/>
    <m/>
    <m/>
    <m/>
    <m/>
    <m/>
    <m/>
    <m/>
    <m/>
    <m/>
    <m/>
    <m/>
    <m/>
    <m/>
    <m/>
    <m/>
    <m/>
    <m/>
    <m/>
    <m/>
    <m/>
  </r>
  <r>
    <x v="2"/>
    <x v="0"/>
    <x v="9"/>
    <x v="4"/>
    <n v="9746993"/>
    <n v="10445145"/>
    <m/>
    <m/>
    <m/>
    <m/>
    <m/>
    <m/>
    <m/>
    <m/>
    <m/>
    <m/>
    <m/>
    <m/>
    <m/>
    <m/>
    <m/>
    <m/>
    <m/>
    <m/>
    <m/>
    <m/>
    <m/>
    <m/>
    <m/>
    <m/>
    <m/>
    <m/>
    <m/>
    <m/>
    <m/>
  </r>
  <r>
    <x v="2"/>
    <x v="0"/>
    <x v="10"/>
    <x v="4"/>
    <n v="6835872"/>
    <s v="-"/>
    <m/>
    <m/>
    <m/>
    <m/>
    <m/>
    <m/>
    <m/>
    <m/>
    <m/>
    <m/>
    <m/>
    <m/>
    <m/>
    <m/>
    <m/>
    <m/>
    <m/>
    <m/>
    <m/>
    <m/>
    <m/>
    <m/>
    <m/>
    <m/>
    <m/>
    <m/>
    <m/>
    <m/>
    <m/>
  </r>
  <r>
    <x v="2"/>
    <x v="0"/>
    <x v="11"/>
    <x v="4"/>
    <n v="5576608"/>
    <n v="7033862"/>
    <m/>
    <m/>
    <m/>
    <m/>
    <m/>
    <m/>
    <m/>
    <m/>
    <m/>
    <m/>
    <m/>
    <m/>
    <m/>
    <m/>
    <m/>
    <m/>
    <m/>
    <m/>
    <m/>
    <m/>
    <m/>
    <m/>
    <m/>
    <m/>
    <m/>
    <m/>
    <m/>
    <m/>
    <m/>
  </r>
  <r>
    <x v="2"/>
    <x v="0"/>
    <x v="12"/>
    <x v="4"/>
    <n v="5586742"/>
    <s v="-"/>
    <m/>
    <m/>
    <m/>
    <m/>
    <m/>
    <m/>
    <m/>
    <m/>
    <m/>
    <m/>
    <m/>
    <m/>
    <m/>
    <m/>
    <m/>
    <m/>
    <m/>
    <m/>
    <m/>
    <m/>
    <m/>
    <m/>
    <m/>
    <m/>
    <m/>
    <m/>
    <m/>
    <m/>
    <m/>
  </r>
  <r>
    <x v="2"/>
    <x v="1"/>
    <x v="13"/>
    <x v="4"/>
    <n v="5339161"/>
    <s v="-"/>
    <m/>
    <m/>
    <m/>
    <m/>
    <m/>
    <m/>
    <m/>
    <m/>
    <m/>
    <m/>
    <m/>
    <m/>
    <m/>
    <m/>
    <m/>
    <m/>
    <m/>
    <m/>
    <m/>
    <m/>
    <m/>
    <m/>
    <m/>
    <m/>
    <m/>
    <m/>
    <m/>
    <m/>
    <m/>
  </r>
  <r>
    <x v="2"/>
    <x v="1"/>
    <x v="14"/>
    <x v="4"/>
    <m/>
    <s v="-"/>
    <m/>
    <m/>
    <m/>
    <m/>
    <m/>
    <m/>
    <m/>
    <m/>
    <m/>
    <m/>
    <m/>
    <m/>
    <m/>
    <m/>
    <m/>
    <m/>
    <m/>
    <m/>
    <m/>
    <m/>
    <m/>
    <m/>
    <m/>
    <m/>
    <m/>
    <m/>
    <m/>
    <m/>
    <m/>
  </r>
  <r>
    <x v="2"/>
    <x v="0"/>
    <x v="15"/>
    <x v="4"/>
    <n v="9124858"/>
    <s v="-"/>
    <m/>
    <m/>
    <m/>
    <m/>
    <m/>
    <m/>
    <m/>
    <m/>
    <m/>
    <m/>
    <m/>
    <m/>
    <m/>
    <m/>
    <m/>
    <m/>
    <m/>
    <m/>
    <m/>
    <m/>
    <m/>
    <m/>
    <m/>
    <m/>
    <m/>
    <m/>
    <m/>
    <m/>
    <m/>
  </r>
  <r>
    <x v="2"/>
    <x v="0"/>
    <x v="16"/>
    <x v="4"/>
    <n v="10398676"/>
    <s v="-"/>
    <m/>
    <m/>
    <m/>
    <m/>
    <m/>
    <m/>
    <m/>
    <m/>
    <m/>
    <m/>
    <m/>
    <m/>
    <m/>
    <m/>
    <m/>
    <m/>
    <m/>
    <m/>
    <m/>
    <m/>
    <m/>
    <m/>
    <m/>
    <m/>
    <m/>
    <m/>
    <m/>
    <m/>
    <m/>
  </r>
  <r>
    <x v="2"/>
    <x v="0"/>
    <x v="17"/>
    <x v="4"/>
    <n v="24332501"/>
    <s v="-"/>
    <m/>
    <m/>
    <m/>
    <m/>
    <m/>
    <m/>
    <m/>
    <m/>
    <m/>
    <m/>
    <m/>
    <m/>
    <m/>
    <m/>
    <m/>
    <m/>
    <m/>
    <m/>
    <m/>
    <m/>
    <m/>
    <m/>
    <m/>
    <m/>
    <m/>
    <m/>
    <m/>
    <m/>
    <m/>
  </r>
  <r>
    <x v="2"/>
    <x v="0"/>
    <x v="18"/>
    <x v="4"/>
    <n v="29707862"/>
    <s v="-"/>
    <m/>
    <m/>
    <m/>
    <m/>
    <m/>
    <m/>
    <m/>
    <m/>
    <m/>
    <m/>
    <m/>
    <m/>
    <m/>
    <m/>
    <m/>
    <m/>
    <m/>
    <m/>
    <m/>
    <m/>
    <m/>
    <m/>
    <m/>
    <m/>
    <m/>
    <m/>
    <m/>
    <m/>
    <m/>
  </r>
  <r>
    <x v="2"/>
    <x v="1"/>
    <x v="19"/>
    <x v="4"/>
    <n v="33414084"/>
    <n v="10929396"/>
    <m/>
    <m/>
    <m/>
    <m/>
    <m/>
    <m/>
    <m/>
    <m/>
    <m/>
    <m/>
    <m/>
    <m/>
    <m/>
    <m/>
    <m/>
    <m/>
    <m/>
    <m/>
    <m/>
    <m/>
    <m/>
    <m/>
    <m/>
    <m/>
    <m/>
    <m/>
    <m/>
    <m/>
    <m/>
  </r>
  <r>
    <x v="2"/>
    <x v="1"/>
    <x v="20"/>
    <x v="4"/>
    <n v="15247643"/>
    <s v="-"/>
    <m/>
    <m/>
    <m/>
    <m/>
    <m/>
    <m/>
    <m/>
    <m/>
    <m/>
    <m/>
    <m/>
    <m/>
    <m/>
    <m/>
    <m/>
    <m/>
    <m/>
    <m/>
    <m/>
    <m/>
    <m/>
    <m/>
    <m/>
    <m/>
    <m/>
    <m/>
    <m/>
    <m/>
    <m/>
  </r>
  <r>
    <x v="2"/>
    <x v="0"/>
    <x v="21"/>
    <x v="4"/>
    <n v="30001970"/>
    <n v="12329387"/>
    <m/>
    <m/>
    <m/>
    <m/>
    <m/>
    <m/>
    <m/>
    <m/>
    <m/>
    <m/>
    <m/>
    <m/>
    <m/>
    <m/>
    <m/>
    <m/>
    <m/>
    <m/>
    <m/>
    <m/>
    <m/>
    <m/>
    <m/>
    <m/>
    <m/>
    <m/>
    <m/>
    <m/>
    <m/>
  </r>
  <r>
    <x v="2"/>
    <x v="0"/>
    <x v="22"/>
    <x v="4"/>
    <n v="21299409"/>
    <n v="5604850"/>
    <m/>
    <m/>
    <m/>
    <m/>
    <m/>
    <m/>
    <m/>
    <m/>
    <m/>
    <m/>
    <m/>
    <m/>
    <m/>
    <m/>
    <m/>
    <m/>
    <m/>
    <m/>
    <m/>
    <m/>
    <m/>
    <m/>
    <m/>
    <m/>
    <m/>
    <m/>
    <m/>
    <m/>
    <m/>
  </r>
  <r>
    <x v="2"/>
    <x v="0"/>
    <x v="0"/>
    <x v="5"/>
    <m/>
    <s v="-"/>
    <m/>
    <n v="795200"/>
    <m/>
    <m/>
    <m/>
    <m/>
    <m/>
    <m/>
    <m/>
    <m/>
    <m/>
    <m/>
    <m/>
    <m/>
    <m/>
    <m/>
    <m/>
    <m/>
    <m/>
    <m/>
    <m/>
    <m/>
    <m/>
    <m/>
    <m/>
    <m/>
    <m/>
    <m/>
    <m/>
  </r>
  <r>
    <x v="2"/>
    <x v="0"/>
    <x v="1"/>
    <x v="5"/>
    <m/>
    <n v="19973949"/>
    <m/>
    <n v="387800"/>
    <m/>
    <m/>
    <m/>
    <m/>
    <m/>
    <m/>
    <m/>
    <m/>
    <m/>
    <m/>
    <m/>
    <m/>
    <m/>
    <m/>
    <m/>
    <m/>
    <m/>
    <m/>
    <m/>
    <m/>
    <m/>
    <m/>
    <m/>
    <m/>
    <m/>
    <m/>
    <m/>
  </r>
  <r>
    <x v="2"/>
    <x v="0"/>
    <x v="2"/>
    <x v="5"/>
    <m/>
    <n v="13659345"/>
    <m/>
    <n v="837800"/>
    <m/>
    <m/>
    <m/>
    <m/>
    <m/>
    <m/>
    <m/>
    <m/>
    <m/>
    <m/>
    <m/>
    <m/>
    <m/>
    <m/>
    <m/>
    <m/>
    <m/>
    <m/>
    <m/>
    <m/>
    <m/>
    <m/>
    <m/>
    <m/>
    <m/>
    <m/>
    <m/>
  </r>
  <r>
    <x v="2"/>
    <x v="0"/>
    <x v="3"/>
    <x v="5"/>
    <m/>
    <n v="3216193"/>
    <m/>
    <n v="688100"/>
    <m/>
    <m/>
    <m/>
    <m/>
    <m/>
    <m/>
    <m/>
    <m/>
    <m/>
    <m/>
    <m/>
    <m/>
    <m/>
    <m/>
    <m/>
    <m/>
    <m/>
    <m/>
    <m/>
    <m/>
    <m/>
    <m/>
    <m/>
    <m/>
    <m/>
    <m/>
    <m/>
  </r>
  <r>
    <x v="2"/>
    <x v="1"/>
    <x v="4"/>
    <x v="5"/>
    <m/>
    <s v="-"/>
    <m/>
    <n v="516500"/>
    <m/>
    <m/>
    <m/>
    <m/>
    <m/>
    <m/>
    <m/>
    <m/>
    <m/>
    <m/>
    <m/>
    <m/>
    <m/>
    <m/>
    <m/>
    <m/>
    <m/>
    <m/>
    <m/>
    <m/>
    <m/>
    <m/>
    <m/>
    <m/>
    <m/>
    <m/>
    <m/>
  </r>
  <r>
    <x v="2"/>
    <x v="0"/>
    <x v="5"/>
    <x v="5"/>
    <m/>
    <s v="-"/>
    <m/>
    <n v="323600"/>
    <m/>
    <m/>
    <m/>
    <m/>
    <m/>
    <m/>
    <m/>
    <m/>
    <m/>
    <m/>
    <m/>
    <m/>
    <m/>
    <m/>
    <m/>
    <m/>
    <m/>
    <m/>
    <m/>
    <m/>
    <m/>
    <m/>
    <m/>
    <m/>
    <m/>
    <m/>
    <m/>
  </r>
  <r>
    <x v="2"/>
    <x v="1"/>
    <x v="6"/>
    <x v="5"/>
    <m/>
    <n v="15154986"/>
    <m/>
    <n v="430400"/>
    <m/>
    <m/>
    <m/>
    <m/>
    <m/>
    <m/>
    <m/>
    <m/>
    <m/>
    <m/>
    <m/>
    <m/>
    <m/>
    <m/>
    <m/>
    <m/>
    <m/>
    <m/>
    <m/>
    <m/>
    <m/>
    <m/>
    <m/>
    <m/>
    <m/>
    <m/>
    <m/>
  </r>
  <r>
    <x v="2"/>
    <x v="1"/>
    <x v="7"/>
    <x v="5"/>
    <m/>
    <n v="12414228"/>
    <m/>
    <n v="437500"/>
    <m/>
    <m/>
    <m/>
    <m/>
    <m/>
    <m/>
    <m/>
    <m/>
    <m/>
    <m/>
    <m/>
    <m/>
    <m/>
    <m/>
    <m/>
    <m/>
    <m/>
    <m/>
    <m/>
    <m/>
    <m/>
    <m/>
    <m/>
    <m/>
    <m/>
    <m/>
    <m/>
  </r>
  <r>
    <x v="2"/>
    <x v="1"/>
    <x v="8"/>
    <x v="5"/>
    <m/>
    <n v="11574599"/>
    <m/>
    <n v="530700"/>
    <m/>
    <m/>
    <m/>
    <m/>
    <m/>
    <m/>
    <m/>
    <m/>
    <m/>
    <m/>
    <m/>
    <m/>
    <m/>
    <m/>
    <m/>
    <m/>
    <m/>
    <m/>
    <m/>
    <m/>
    <m/>
    <m/>
    <m/>
    <m/>
    <m/>
    <m/>
    <m/>
  </r>
  <r>
    <x v="2"/>
    <x v="0"/>
    <x v="9"/>
    <x v="5"/>
    <m/>
    <n v="12867640"/>
    <m/>
    <n v="423300"/>
    <m/>
    <m/>
    <m/>
    <m/>
    <m/>
    <m/>
    <m/>
    <m/>
    <m/>
    <m/>
    <m/>
    <m/>
    <m/>
    <m/>
    <m/>
    <m/>
    <m/>
    <m/>
    <m/>
    <m/>
    <m/>
    <m/>
    <m/>
    <m/>
    <m/>
    <m/>
    <m/>
  </r>
  <r>
    <x v="2"/>
    <x v="0"/>
    <x v="10"/>
    <x v="5"/>
    <m/>
    <s v="-"/>
    <m/>
    <n v="331000"/>
    <m/>
    <m/>
    <m/>
    <m/>
    <m/>
    <m/>
    <m/>
    <m/>
    <m/>
    <m/>
    <m/>
    <m/>
    <m/>
    <m/>
    <m/>
    <m/>
    <m/>
    <m/>
    <m/>
    <m/>
    <m/>
    <m/>
    <m/>
    <m/>
    <m/>
    <m/>
    <m/>
  </r>
  <r>
    <x v="2"/>
    <x v="0"/>
    <x v="11"/>
    <x v="5"/>
    <m/>
    <n v="3226950"/>
    <m/>
    <n v="421300"/>
    <m/>
    <m/>
    <m/>
    <m/>
    <m/>
    <m/>
    <m/>
    <m/>
    <m/>
    <m/>
    <m/>
    <m/>
    <m/>
    <m/>
    <m/>
    <m/>
    <m/>
    <m/>
    <m/>
    <m/>
    <m/>
    <m/>
    <m/>
    <m/>
    <m/>
    <m/>
    <m/>
  </r>
  <r>
    <x v="2"/>
    <x v="0"/>
    <x v="12"/>
    <x v="5"/>
    <m/>
    <n v="2151300"/>
    <m/>
    <n v="574200"/>
    <m/>
    <m/>
    <m/>
    <m/>
    <m/>
    <m/>
    <m/>
    <m/>
    <m/>
    <m/>
    <m/>
    <m/>
    <m/>
    <m/>
    <m/>
    <m/>
    <m/>
    <m/>
    <m/>
    <m/>
    <m/>
    <m/>
    <m/>
    <m/>
    <m/>
    <m/>
    <m/>
  </r>
  <r>
    <x v="2"/>
    <x v="1"/>
    <x v="13"/>
    <x v="5"/>
    <m/>
    <s v="-"/>
    <m/>
    <n v="631300"/>
    <m/>
    <m/>
    <m/>
    <m/>
    <m/>
    <m/>
    <m/>
    <m/>
    <m/>
    <m/>
    <m/>
    <m/>
    <m/>
    <m/>
    <m/>
    <m/>
    <m/>
    <m/>
    <m/>
    <m/>
    <m/>
    <m/>
    <m/>
    <m/>
    <m/>
    <m/>
    <m/>
  </r>
  <r>
    <x v="2"/>
    <x v="1"/>
    <x v="14"/>
    <x v="5"/>
    <m/>
    <n v="3300290"/>
    <m/>
    <n v="631300"/>
    <m/>
    <m/>
    <m/>
    <m/>
    <m/>
    <m/>
    <m/>
    <m/>
    <m/>
    <m/>
    <m/>
    <m/>
    <m/>
    <m/>
    <m/>
    <m/>
    <m/>
    <m/>
    <m/>
    <m/>
    <m/>
    <m/>
    <m/>
    <m/>
    <m/>
    <m/>
    <m/>
  </r>
  <r>
    <x v="2"/>
    <x v="0"/>
    <x v="15"/>
    <x v="5"/>
    <m/>
    <s v="-"/>
    <m/>
    <n v="288100"/>
    <m/>
    <m/>
    <m/>
    <m/>
    <m/>
    <m/>
    <m/>
    <m/>
    <m/>
    <m/>
    <m/>
    <m/>
    <m/>
    <m/>
    <m/>
    <m/>
    <m/>
    <m/>
    <m/>
    <m/>
    <m/>
    <m/>
    <m/>
    <m/>
    <m/>
    <m/>
    <m/>
  </r>
  <r>
    <x v="2"/>
    <x v="0"/>
    <x v="16"/>
    <x v="5"/>
    <m/>
    <s v="-"/>
    <m/>
    <n v="723900"/>
    <m/>
    <m/>
    <m/>
    <m/>
    <m/>
    <m/>
    <m/>
    <m/>
    <m/>
    <m/>
    <m/>
    <m/>
    <m/>
    <m/>
    <m/>
    <m/>
    <m/>
    <m/>
    <m/>
    <m/>
    <m/>
    <m/>
    <m/>
    <m/>
    <m/>
    <m/>
    <m/>
  </r>
  <r>
    <x v="2"/>
    <x v="0"/>
    <x v="17"/>
    <x v="5"/>
    <m/>
    <s v="-"/>
    <m/>
    <n v="773900"/>
    <m/>
    <m/>
    <m/>
    <m/>
    <m/>
    <m/>
    <m/>
    <m/>
    <m/>
    <m/>
    <m/>
    <m/>
    <m/>
    <m/>
    <m/>
    <m/>
    <m/>
    <m/>
    <m/>
    <m/>
    <m/>
    <m/>
    <m/>
    <m/>
    <m/>
    <m/>
    <m/>
  </r>
  <r>
    <x v="2"/>
    <x v="0"/>
    <x v="18"/>
    <x v="5"/>
    <m/>
    <s v="-"/>
    <m/>
    <n v="331000"/>
    <m/>
    <m/>
    <m/>
    <m/>
    <m/>
    <m/>
    <m/>
    <m/>
    <m/>
    <m/>
    <m/>
    <m/>
    <m/>
    <m/>
    <m/>
    <m/>
    <m/>
    <m/>
    <m/>
    <m/>
    <m/>
    <m/>
    <m/>
    <m/>
    <m/>
    <m/>
    <m/>
  </r>
  <r>
    <x v="2"/>
    <x v="1"/>
    <x v="19"/>
    <x v="5"/>
    <m/>
    <n v="16975732"/>
    <m/>
    <n v="288100"/>
    <m/>
    <m/>
    <m/>
    <m/>
    <m/>
    <m/>
    <m/>
    <m/>
    <m/>
    <m/>
    <m/>
    <m/>
    <m/>
    <m/>
    <m/>
    <m/>
    <m/>
    <m/>
    <m/>
    <m/>
    <m/>
    <m/>
    <m/>
    <m/>
    <m/>
    <m/>
    <m/>
  </r>
  <r>
    <x v="2"/>
    <x v="1"/>
    <x v="20"/>
    <x v="5"/>
    <m/>
    <s v="-"/>
    <m/>
    <n v="481000"/>
    <m/>
    <m/>
    <m/>
    <m/>
    <m/>
    <m/>
    <m/>
    <m/>
    <m/>
    <m/>
    <m/>
    <m/>
    <m/>
    <m/>
    <m/>
    <m/>
    <m/>
    <m/>
    <m/>
    <m/>
    <m/>
    <m/>
    <m/>
    <m/>
    <m/>
    <m/>
    <m/>
  </r>
  <r>
    <x v="2"/>
    <x v="0"/>
    <x v="21"/>
    <x v="5"/>
    <m/>
    <n v="9989333"/>
    <m/>
    <n v="766800"/>
    <m/>
    <m/>
    <m/>
    <m/>
    <m/>
    <m/>
    <m/>
    <m/>
    <m/>
    <m/>
    <m/>
    <m/>
    <m/>
    <m/>
    <m/>
    <m/>
    <m/>
    <m/>
    <m/>
    <m/>
    <m/>
    <m/>
    <m/>
    <m/>
    <m/>
    <m/>
    <m/>
  </r>
  <r>
    <x v="2"/>
    <x v="0"/>
    <x v="22"/>
    <x v="5"/>
    <m/>
    <n v="4496222"/>
    <m/>
    <n v="295500"/>
    <m/>
    <m/>
    <m/>
    <m/>
    <m/>
    <m/>
    <m/>
    <m/>
    <m/>
    <m/>
    <m/>
    <m/>
    <m/>
    <m/>
    <m/>
    <m/>
    <m/>
    <m/>
    <m/>
    <m/>
    <m/>
    <m/>
    <m/>
    <m/>
    <m/>
    <m/>
    <m/>
  </r>
  <r>
    <x v="2"/>
    <x v="0"/>
    <x v="0"/>
    <x v="6"/>
    <m/>
    <s v="-"/>
    <m/>
    <n v="383914"/>
    <m/>
    <m/>
    <m/>
    <m/>
    <m/>
    <m/>
    <m/>
    <m/>
    <m/>
    <m/>
    <m/>
    <m/>
    <m/>
    <m/>
    <m/>
    <m/>
    <m/>
    <m/>
    <m/>
    <m/>
    <m/>
    <m/>
    <m/>
    <m/>
    <m/>
    <m/>
    <m/>
  </r>
  <r>
    <x v="2"/>
    <x v="0"/>
    <x v="1"/>
    <x v="6"/>
    <m/>
    <s v="-"/>
    <m/>
    <n v="393394"/>
    <m/>
    <m/>
    <m/>
    <m/>
    <m/>
    <m/>
    <m/>
    <m/>
    <m/>
    <m/>
    <m/>
    <m/>
    <m/>
    <m/>
    <m/>
    <m/>
    <m/>
    <m/>
    <m/>
    <m/>
    <m/>
    <m/>
    <m/>
    <m/>
    <m/>
    <m/>
    <m/>
  </r>
  <r>
    <x v="2"/>
    <x v="0"/>
    <x v="2"/>
    <x v="6"/>
    <m/>
    <s v="-"/>
    <m/>
    <n v="756276"/>
    <m/>
    <m/>
    <m/>
    <m/>
    <m/>
    <m/>
    <m/>
    <m/>
    <m/>
    <m/>
    <m/>
    <m/>
    <m/>
    <m/>
    <m/>
    <m/>
    <m/>
    <m/>
    <m/>
    <m/>
    <m/>
    <m/>
    <m/>
    <m/>
    <m/>
    <m/>
    <m/>
  </r>
  <r>
    <x v="2"/>
    <x v="0"/>
    <x v="3"/>
    <x v="6"/>
    <m/>
    <s v="-"/>
    <m/>
    <n v="360216"/>
    <m/>
    <m/>
    <m/>
    <m/>
    <m/>
    <m/>
    <m/>
    <m/>
    <m/>
    <m/>
    <m/>
    <m/>
    <m/>
    <m/>
    <m/>
    <m/>
    <m/>
    <m/>
    <m/>
    <m/>
    <m/>
    <m/>
    <m/>
    <m/>
    <m/>
    <m/>
    <m/>
  </r>
  <r>
    <x v="2"/>
    <x v="1"/>
    <x v="4"/>
    <x v="6"/>
    <m/>
    <s v="-"/>
    <m/>
    <n v="803673"/>
    <m/>
    <m/>
    <m/>
    <m/>
    <m/>
    <m/>
    <m/>
    <m/>
    <m/>
    <m/>
    <m/>
    <m/>
    <m/>
    <m/>
    <m/>
    <m/>
    <m/>
    <m/>
    <m/>
    <m/>
    <m/>
    <m/>
    <m/>
    <m/>
    <m/>
    <m/>
    <m/>
  </r>
  <r>
    <x v="2"/>
    <x v="0"/>
    <x v="5"/>
    <x v="6"/>
    <m/>
    <s v="-"/>
    <m/>
    <n v="383914"/>
    <m/>
    <m/>
    <m/>
    <m/>
    <m/>
    <m/>
    <m/>
    <m/>
    <m/>
    <m/>
    <m/>
    <m/>
    <m/>
    <m/>
    <m/>
    <m/>
    <m/>
    <m/>
    <m/>
    <m/>
    <m/>
    <m/>
    <m/>
    <m/>
    <m/>
    <m/>
    <m/>
  </r>
  <r>
    <x v="2"/>
    <x v="1"/>
    <x v="6"/>
    <x v="6"/>
    <m/>
    <s v="-"/>
    <m/>
    <n v="369695"/>
    <m/>
    <m/>
    <m/>
    <m/>
    <m/>
    <m/>
    <m/>
    <m/>
    <m/>
    <m/>
    <m/>
    <m/>
    <m/>
    <m/>
    <m/>
    <m/>
    <m/>
    <m/>
    <m/>
    <m/>
    <m/>
    <m/>
    <m/>
    <m/>
    <m/>
    <m/>
    <m/>
  </r>
  <r>
    <x v="2"/>
    <x v="1"/>
    <x v="7"/>
    <x v="6"/>
    <m/>
    <s v="-"/>
    <m/>
    <n v="355476"/>
    <m/>
    <m/>
    <m/>
    <m/>
    <m/>
    <m/>
    <m/>
    <m/>
    <m/>
    <m/>
    <m/>
    <m/>
    <m/>
    <m/>
    <m/>
    <m/>
    <m/>
    <m/>
    <m/>
    <m/>
    <m/>
    <m/>
    <m/>
    <m/>
    <m/>
    <m/>
    <m/>
  </r>
  <r>
    <x v="2"/>
    <x v="1"/>
    <x v="8"/>
    <x v="6"/>
    <m/>
    <s v="-"/>
    <m/>
    <n v="341257"/>
    <m/>
    <m/>
    <m/>
    <m/>
    <m/>
    <m/>
    <m/>
    <m/>
    <m/>
    <m/>
    <m/>
    <m/>
    <m/>
    <m/>
    <m/>
    <m/>
    <m/>
    <m/>
    <m/>
    <m/>
    <m/>
    <m/>
    <m/>
    <m/>
    <m/>
    <m/>
    <m/>
  </r>
  <r>
    <x v="2"/>
    <x v="0"/>
    <x v="9"/>
    <x v="6"/>
    <m/>
    <s v="-"/>
    <m/>
    <n v="374435"/>
    <m/>
    <m/>
    <m/>
    <m/>
    <m/>
    <m/>
    <m/>
    <m/>
    <m/>
    <m/>
    <m/>
    <m/>
    <m/>
    <m/>
    <m/>
    <m/>
    <m/>
    <m/>
    <m/>
    <m/>
    <m/>
    <m/>
    <m/>
    <m/>
    <m/>
    <m/>
    <m/>
  </r>
  <r>
    <x v="2"/>
    <x v="0"/>
    <x v="10"/>
    <x v="6"/>
    <m/>
    <s v="-"/>
    <m/>
    <n v="402873"/>
    <m/>
    <m/>
    <m/>
    <m/>
    <m/>
    <m/>
    <m/>
    <m/>
    <m/>
    <m/>
    <m/>
    <m/>
    <m/>
    <m/>
    <m/>
    <m/>
    <m/>
    <m/>
    <m/>
    <m/>
    <m/>
    <m/>
    <m/>
    <m/>
    <m/>
    <m/>
    <m/>
  </r>
  <r>
    <x v="2"/>
    <x v="0"/>
    <x v="11"/>
    <x v="6"/>
    <m/>
    <n v="8886758"/>
    <m/>
    <n v="2637858"/>
    <m/>
    <m/>
    <m/>
    <m/>
    <m/>
    <m/>
    <m/>
    <m/>
    <m/>
    <m/>
    <m/>
    <m/>
    <m/>
    <m/>
    <m/>
    <m/>
    <m/>
    <m/>
    <m/>
    <m/>
    <m/>
    <m/>
    <m/>
    <m/>
    <m/>
    <m/>
    <m/>
  </r>
  <r>
    <x v="2"/>
    <x v="0"/>
    <x v="12"/>
    <x v="6"/>
    <m/>
    <s v="-"/>
    <m/>
    <n v="789454"/>
    <m/>
    <m/>
    <m/>
    <m/>
    <m/>
    <m/>
    <m/>
    <m/>
    <m/>
    <m/>
    <m/>
    <m/>
    <m/>
    <m/>
    <m/>
    <m/>
    <m/>
    <m/>
    <m/>
    <m/>
    <m/>
    <m/>
    <m/>
    <m/>
    <m/>
    <m/>
    <m/>
  </r>
  <r>
    <x v="2"/>
    <x v="1"/>
    <x v="13"/>
    <x v="6"/>
    <m/>
    <s v="-"/>
    <m/>
    <n v="773895"/>
    <m/>
    <m/>
    <m/>
    <m/>
    <m/>
    <m/>
    <m/>
    <m/>
    <m/>
    <m/>
    <m/>
    <m/>
    <m/>
    <m/>
    <m/>
    <m/>
    <m/>
    <m/>
    <m/>
    <m/>
    <m/>
    <m/>
    <m/>
    <m/>
    <m/>
    <m/>
    <m/>
  </r>
  <r>
    <x v="2"/>
    <x v="1"/>
    <x v="14"/>
    <x v="6"/>
    <m/>
    <s v="-"/>
    <m/>
    <n v="789454"/>
    <m/>
    <m/>
    <m/>
    <m/>
    <m/>
    <m/>
    <m/>
    <m/>
    <m/>
    <m/>
    <m/>
    <m/>
    <m/>
    <m/>
    <m/>
    <m/>
    <m/>
    <m/>
    <m/>
    <m/>
    <m/>
    <m/>
    <m/>
    <m/>
    <m/>
    <m/>
    <m/>
  </r>
  <r>
    <x v="2"/>
    <x v="0"/>
    <x v="15"/>
    <x v="6"/>
    <m/>
    <s v="-"/>
    <m/>
    <n v="369695"/>
    <m/>
    <m/>
    <m/>
    <m/>
    <m/>
    <m/>
    <m/>
    <m/>
    <m/>
    <m/>
    <m/>
    <m/>
    <m/>
    <m/>
    <m/>
    <m/>
    <m/>
    <m/>
    <m/>
    <m/>
    <m/>
    <m/>
    <m/>
    <m/>
    <m/>
    <m/>
    <m/>
  </r>
  <r>
    <x v="2"/>
    <x v="0"/>
    <x v="16"/>
    <x v="6"/>
    <m/>
    <s v="-"/>
    <m/>
    <n v="369695"/>
    <m/>
    <m/>
    <m/>
    <m/>
    <m/>
    <m/>
    <m/>
    <m/>
    <m/>
    <m/>
    <m/>
    <m/>
    <m/>
    <m/>
    <m/>
    <m/>
    <m/>
    <m/>
    <m/>
    <m/>
    <m/>
    <m/>
    <m/>
    <m/>
    <m/>
    <m/>
    <m/>
  </r>
  <r>
    <x v="2"/>
    <x v="0"/>
    <x v="17"/>
    <x v="6"/>
    <m/>
    <n v="10057587"/>
    <m/>
    <n v="2342236"/>
    <m/>
    <m/>
    <m/>
    <m/>
    <m/>
    <m/>
    <m/>
    <m/>
    <m/>
    <m/>
    <m/>
    <m/>
    <m/>
    <m/>
    <m/>
    <m/>
    <m/>
    <m/>
    <m/>
    <m/>
    <m/>
    <m/>
    <m/>
    <m/>
    <m/>
    <m/>
    <m/>
  </r>
  <r>
    <x v="2"/>
    <x v="0"/>
    <x v="18"/>
    <x v="6"/>
    <m/>
    <s v="-"/>
    <m/>
    <n v="388654"/>
    <m/>
    <m/>
    <m/>
    <m/>
    <m/>
    <m/>
    <m/>
    <m/>
    <m/>
    <m/>
    <m/>
    <m/>
    <m/>
    <m/>
    <m/>
    <m/>
    <m/>
    <m/>
    <m/>
    <m/>
    <m/>
    <m/>
    <m/>
    <m/>
    <m/>
    <m/>
    <m/>
  </r>
  <r>
    <x v="2"/>
    <x v="1"/>
    <x v="19"/>
    <x v="6"/>
    <m/>
    <s v="-"/>
    <m/>
    <n v="770495"/>
    <m/>
    <m/>
    <m/>
    <m/>
    <m/>
    <m/>
    <m/>
    <m/>
    <m/>
    <m/>
    <m/>
    <m/>
    <m/>
    <m/>
    <m/>
    <m/>
    <m/>
    <m/>
    <m/>
    <m/>
    <m/>
    <m/>
    <m/>
    <m/>
    <m/>
    <m/>
    <m/>
  </r>
  <r>
    <x v="2"/>
    <x v="1"/>
    <x v="20"/>
    <x v="6"/>
    <m/>
    <s v="-"/>
    <m/>
    <n v="756276"/>
    <m/>
    <m/>
    <m/>
    <m/>
    <m/>
    <m/>
    <m/>
    <m/>
    <m/>
    <m/>
    <m/>
    <m/>
    <m/>
    <m/>
    <m/>
    <m/>
    <m/>
    <m/>
    <m/>
    <m/>
    <m/>
    <m/>
    <m/>
    <m/>
    <m/>
    <m/>
    <m/>
  </r>
  <r>
    <x v="2"/>
    <x v="0"/>
    <x v="21"/>
    <x v="6"/>
    <m/>
    <s v="-"/>
    <m/>
    <n v="740717"/>
    <m/>
    <m/>
    <m/>
    <m/>
    <m/>
    <m/>
    <m/>
    <m/>
    <m/>
    <m/>
    <m/>
    <m/>
    <m/>
    <m/>
    <m/>
    <m/>
    <m/>
    <m/>
    <m/>
    <m/>
    <m/>
    <m/>
    <m/>
    <m/>
    <m/>
    <m/>
    <m/>
  </r>
  <r>
    <x v="2"/>
    <x v="0"/>
    <x v="22"/>
    <x v="6"/>
    <m/>
    <s v="-"/>
    <m/>
    <n v="355476"/>
    <m/>
    <m/>
    <m/>
    <m/>
    <m/>
    <m/>
    <m/>
    <m/>
    <m/>
    <m/>
    <m/>
    <m/>
    <m/>
    <m/>
    <m/>
    <m/>
    <m/>
    <m/>
    <m/>
    <m/>
    <m/>
    <m/>
    <m/>
    <m/>
    <m/>
    <m/>
    <m/>
  </r>
  <r>
    <x v="2"/>
    <x v="0"/>
    <x v="0"/>
    <x v="7"/>
    <m/>
    <m/>
    <m/>
    <m/>
    <m/>
    <m/>
    <m/>
    <m/>
    <m/>
    <m/>
    <m/>
    <m/>
    <m/>
    <m/>
    <m/>
    <m/>
    <m/>
    <m/>
    <m/>
    <m/>
    <m/>
    <m/>
    <m/>
    <m/>
    <m/>
    <m/>
    <m/>
    <m/>
    <m/>
    <m/>
    <m/>
  </r>
  <r>
    <x v="2"/>
    <x v="0"/>
    <x v="1"/>
    <x v="7"/>
    <m/>
    <m/>
    <m/>
    <m/>
    <m/>
    <m/>
    <m/>
    <m/>
    <m/>
    <m/>
    <m/>
    <m/>
    <m/>
    <m/>
    <m/>
    <m/>
    <m/>
    <m/>
    <m/>
    <m/>
    <m/>
    <m/>
    <m/>
    <m/>
    <m/>
    <m/>
    <m/>
    <m/>
    <m/>
    <m/>
    <m/>
  </r>
  <r>
    <x v="2"/>
    <x v="0"/>
    <x v="2"/>
    <x v="7"/>
    <m/>
    <n v="3049181"/>
    <m/>
    <m/>
    <m/>
    <m/>
    <m/>
    <m/>
    <m/>
    <m/>
    <m/>
    <m/>
    <m/>
    <m/>
    <m/>
    <m/>
    <m/>
    <m/>
    <m/>
    <m/>
    <m/>
    <m/>
    <m/>
    <m/>
    <m/>
    <m/>
    <m/>
    <m/>
    <m/>
    <m/>
    <m/>
  </r>
  <r>
    <x v="2"/>
    <x v="0"/>
    <x v="3"/>
    <x v="7"/>
    <m/>
    <m/>
    <m/>
    <m/>
    <m/>
    <m/>
    <m/>
    <m/>
    <m/>
    <m/>
    <m/>
    <m/>
    <m/>
    <m/>
    <m/>
    <m/>
    <m/>
    <m/>
    <m/>
    <m/>
    <m/>
    <m/>
    <m/>
    <m/>
    <m/>
    <m/>
    <m/>
    <m/>
    <m/>
    <m/>
    <m/>
  </r>
  <r>
    <x v="2"/>
    <x v="1"/>
    <x v="4"/>
    <x v="7"/>
    <m/>
    <m/>
    <m/>
    <m/>
    <m/>
    <m/>
    <m/>
    <m/>
    <m/>
    <m/>
    <m/>
    <m/>
    <m/>
    <m/>
    <m/>
    <m/>
    <m/>
    <m/>
    <m/>
    <m/>
    <m/>
    <m/>
    <m/>
    <m/>
    <m/>
    <m/>
    <m/>
    <m/>
    <m/>
    <m/>
    <m/>
  </r>
  <r>
    <x v="2"/>
    <x v="0"/>
    <x v="5"/>
    <x v="7"/>
    <m/>
    <m/>
    <m/>
    <m/>
    <m/>
    <m/>
    <m/>
    <m/>
    <m/>
    <m/>
    <m/>
    <m/>
    <m/>
    <m/>
    <m/>
    <m/>
    <m/>
    <m/>
    <m/>
    <m/>
    <m/>
    <m/>
    <m/>
    <m/>
    <m/>
    <m/>
    <m/>
    <m/>
    <m/>
    <m/>
    <m/>
  </r>
  <r>
    <x v="2"/>
    <x v="1"/>
    <x v="6"/>
    <x v="7"/>
    <m/>
    <m/>
    <m/>
    <m/>
    <m/>
    <m/>
    <m/>
    <m/>
    <m/>
    <m/>
    <m/>
    <m/>
    <m/>
    <m/>
    <m/>
    <m/>
    <m/>
    <m/>
    <m/>
    <m/>
    <m/>
    <m/>
    <m/>
    <m/>
    <m/>
    <m/>
    <m/>
    <m/>
    <m/>
    <m/>
    <m/>
  </r>
  <r>
    <x v="2"/>
    <x v="1"/>
    <x v="7"/>
    <x v="7"/>
    <m/>
    <m/>
    <m/>
    <m/>
    <m/>
    <m/>
    <m/>
    <m/>
    <m/>
    <m/>
    <m/>
    <m/>
    <m/>
    <m/>
    <m/>
    <m/>
    <m/>
    <m/>
    <m/>
    <m/>
    <m/>
    <m/>
    <m/>
    <m/>
    <m/>
    <m/>
    <m/>
    <m/>
    <m/>
    <m/>
    <m/>
  </r>
  <r>
    <x v="2"/>
    <x v="1"/>
    <x v="8"/>
    <x v="7"/>
    <m/>
    <m/>
    <m/>
    <m/>
    <m/>
    <m/>
    <m/>
    <m/>
    <m/>
    <m/>
    <m/>
    <m/>
    <m/>
    <m/>
    <m/>
    <m/>
    <m/>
    <m/>
    <m/>
    <m/>
    <m/>
    <m/>
    <m/>
    <m/>
    <m/>
    <m/>
    <m/>
    <m/>
    <m/>
    <m/>
    <m/>
  </r>
  <r>
    <x v="2"/>
    <x v="0"/>
    <x v="9"/>
    <x v="7"/>
    <m/>
    <m/>
    <m/>
    <m/>
    <m/>
    <m/>
    <m/>
    <m/>
    <m/>
    <m/>
    <m/>
    <m/>
    <m/>
    <m/>
    <m/>
    <m/>
    <m/>
    <m/>
    <m/>
    <m/>
    <m/>
    <m/>
    <m/>
    <m/>
    <m/>
    <m/>
    <m/>
    <m/>
    <m/>
    <m/>
    <m/>
  </r>
  <r>
    <x v="2"/>
    <x v="0"/>
    <x v="10"/>
    <x v="7"/>
    <m/>
    <m/>
    <m/>
    <m/>
    <m/>
    <m/>
    <m/>
    <m/>
    <m/>
    <m/>
    <m/>
    <m/>
    <m/>
    <m/>
    <m/>
    <m/>
    <m/>
    <m/>
    <m/>
    <m/>
    <m/>
    <m/>
    <m/>
    <m/>
    <m/>
    <m/>
    <m/>
    <m/>
    <m/>
    <m/>
    <m/>
  </r>
  <r>
    <x v="2"/>
    <x v="0"/>
    <x v="11"/>
    <x v="7"/>
    <m/>
    <n v="1379620"/>
    <m/>
    <m/>
    <m/>
    <m/>
    <m/>
    <m/>
    <m/>
    <m/>
    <m/>
    <m/>
    <m/>
    <m/>
    <m/>
    <m/>
    <m/>
    <m/>
    <m/>
    <m/>
    <m/>
    <m/>
    <m/>
    <m/>
    <m/>
    <m/>
    <m/>
    <m/>
    <m/>
    <m/>
    <m/>
  </r>
  <r>
    <x v="2"/>
    <x v="0"/>
    <x v="12"/>
    <x v="7"/>
    <m/>
    <n v="2595000"/>
    <m/>
    <m/>
    <m/>
    <m/>
    <m/>
    <m/>
    <m/>
    <m/>
    <m/>
    <m/>
    <m/>
    <m/>
    <m/>
    <m/>
    <m/>
    <m/>
    <m/>
    <m/>
    <m/>
    <m/>
    <m/>
    <m/>
    <m/>
    <m/>
    <m/>
    <m/>
    <m/>
    <m/>
    <m/>
  </r>
  <r>
    <x v="2"/>
    <x v="1"/>
    <x v="13"/>
    <x v="7"/>
    <m/>
    <m/>
    <m/>
    <m/>
    <m/>
    <m/>
    <m/>
    <m/>
    <m/>
    <m/>
    <m/>
    <m/>
    <m/>
    <m/>
    <m/>
    <m/>
    <m/>
    <m/>
    <m/>
    <m/>
    <m/>
    <m/>
    <m/>
    <m/>
    <m/>
    <m/>
    <m/>
    <m/>
    <m/>
    <m/>
    <m/>
  </r>
  <r>
    <x v="2"/>
    <x v="1"/>
    <x v="14"/>
    <x v="7"/>
    <m/>
    <n v="2152542"/>
    <m/>
    <m/>
    <m/>
    <m/>
    <m/>
    <m/>
    <m/>
    <m/>
    <m/>
    <m/>
    <m/>
    <m/>
    <m/>
    <m/>
    <m/>
    <m/>
    <m/>
    <m/>
    <m/>
    <m/>
    <m/>
    <m/>
    <m/>
    <m/>
    <m/>
    <m/>
    <m/>
    <m/>
    <m/>
  </r>
  <r>
    <x v="2"/>
    <x v="0"/>
    <x v="15"/>
    <x v="7"/>
    <m/>
    <m/>
    <m/>
    <m/>
    <m/>
    <m/>
    <m/>
    <m/>
    <m/>
    <m/>
    <m/>
    <m/>
    <m/>
    <m/>
    <m/>
    <m/>
    <m/>
    <m/>
    <m/>
    <m/>
    <m/>
    <m/>
    <m/>
    <m/>
    <m/>
    <m/>
    <m/>
    <m/>
    <m/>
    <m/>
    <m/>
  </r>
  <r>
    <x v="2"/>
    <x v="0"/>
    <x v="16"/>
    <x v="7"/>
    <m/>
    <m/>
    <m/>
    <m/>
    <m/>
    <m/>
    <m/>
    <m/>
    <m/>
    <m/>
    <m/>
    <m/>
    <m/>
    <m/>
    <m/>
    <m/>
    <m/>
    <m/>
    <m/>
    <m/>
    <m/>
    <m/>
    <m/>
    <m/>
    <m/>
    <m/>
    <m/>
    <m/>
    <m/>
    <m/>
    <m/>
  </r>
  <r>
    <x v="2"/>
    <x v="0"/>
    <x v="17"/>
    <x v="7"/>
    <m/>
    <m/>
    <m/>
    <m/>
    <m/>
    <m/>
    <m/>
    <m/>
    <m/>
    <m/>
    <m/>
    <m/>
    <m/>
    <m/>
    <m/>
    <m/>
    <m/>
    <m/>
    <m/>
    <m/>
    <m/>
    <m/>
    <m/>
    <m/>
    <m/>
    <m/>
    <m/>
    <m/>
    <m/>
    <m/>
    <m/>
  </r>
  <r>
    <x v="2"/>
    <x v="0"/>
    <x v="18"/>
    <x v="7"/>
    <m/>
    <m/>
    <m/>
    <m/>
    <m/>
    <m/>
    <m/>
    <m/>
    <m/>
    <m/>
    <m/>
    <m/>
    <m/>
    <m/>
    <m/>
    <m/>
    <m/>
    <m/>
    <m/>
    <m/>
    <m/>
    <m/>
    <m/>
    <m/>
    <m/>
    <m/>
    <m/>
    <m/>
    <m/>
    <m/>
    <m/>
  </r>
  <r>
    <x v="2"/>
    <x v="1"/>
    <x v="19"/>
    <x v="7"/>
    <m/>
    <n v="3052000"/>
    <m/>
    <m/>
    <m/>
    <m/>
    <m/>
    <m/>
    <m/>
    <m/>
    <m/>
    <m/>
    <m/>
    <m/>
    <m/>
    <m/>
    <m/>
    <m/>
    <m/>
    <m/>
    <m/>
    <m/>
    <m/>
    <m/>
    <m/>
    <m/>
    <m/>
    <m/>
    <m/>
    <m/>
    <m/>
  </r>
  <r>
    <x v="2"/>
    <x v="1"/>
    <x v="20"/>
    <x v="7"/>
    <m/>
    <m/>
    <m/>
    <m/>
    <m/>
    <m/>
    <m/>
    <m/>
    <m/>
    <m/>
    <m/>
    <m/>
    <m/>
    <m/>
    <m/>
    <m/>
    <m/>
    <m/>
    <m/>
    <m/>
    <m/>
    <m/>
    <m/>
    <m/>
    <m/>
    <m/>
    <m/>
    <m/>
    <m/>
    <m/>
    <m/>
  </r>
  <r>
    <x v="2"/>
    <x v="0"/>
    <x v="21"/>
    <x v="7"/>
    <m/>
    <n v="3231849"/>
    <m/>
    <m/>
    <m/>
    <m/>
    <m/>
    <m/>
    <m/>
    <m/>
    <m/>
    <m/>
    <m/>
    <m/>
    <m/>
    <m/>
    <m/>
    <m/>
    <m/>
    <m/>
    <m/>
    <m/>
    <m/>
    <m/>
    <m/>
    <m/>
    <m/>
    <m/>
    <m/>
    <m/>
    <m/>
  </r>
  <r>
    <x v="2"/>
    <x v="0"/>
    <x v="22"/>
    <x v="7"/>
    <m/>
    <m/>
    <m/>
    <m/>
    <m/>
    <m/>
    <m/>
    <m/>
    <m/>
    <m/>
    <m/>
    <m/>
    <m/>
    <m/>
    <m/>
    <m/>
    <m/>
    <m/>
    <m/>
    <m/>
    <m/>
    <m/>
    <m/>
    <m/>
    <m/>
    <m/>
    <m/>
    <m/>
    <m/>
    <m/>
    <m/>
  </r>
  <r>
    <x v="2"/>
    <x v="0"/>
    <x v="0"/>
    <x v="8"/>
    <m/>
    <m/>
    <m/>
    <s v="-"/>
    <m/>
    <m/>
    <m/>
    <m/>
    <m/>
    <m/>
    <m/>
    <m/>
    <m/>
    <m/>
    <m/>
    <m/>
    <m/>
    <m/>
    <m/>
    <m/>
    <m/>
    <m/>
    <m/>
    <m/>
    <m/>
    <m/>
    <m/>
    <m/>
    <m/>
    <m/>
    <m/>
  </r>
  <r>
    <x v="2"/>
    <x v="0"/>
    <x v="1"/>
    <x v="8"/>
    <m/>
    <m/>
    <m/>
    <s v="-"/>
    <m/>
    <m/>
    <m/>
    <m/>
    <m/>
    <m/>
    <m/>
    <m/>
    <m/>
    <m/>
    <m/>
    <m/>
    <m/>
    <m/>
    <m/>
    <m/>
    <m/>
    <m/>
    <m/>
    <m/>
    <m/>
    <m/>
    <m/>
    <m/>
    <m/>
    <m/>
    <m/>
  </r>
  <r>
    <x v="2"/>
    <x v="0"/>
    <x v="2"/>
    <x v="8"/>
    <m/>
    <m/>
    <m/>
    <s v="-"/>
    <m/>
    <m/>
    <m/>
    <m/>
    <m/>
    <m/>
    <m/>
    <m/>
    <m/>
    <m/>
    <m/>
    <m/>
    <m/>
    <m/>
    <m/>
    <m/>
    <m/>
    <m/>
    <m/>
    <m/>
    <m/>
    <m/>
    <m/>
    <m/>
    <m/>
    <m/>
    <m/>
  </r>
  <r>
    <x v="2"/>
    <x v="0"/>
    <x v="3"/>
    <x v="8"/>
    <m/>
    <m/>
    <m/>
    <s v="-"/>
    <m/>
    <m/>
    <m/>
    <m/>
    <m/>
    <m/>
    <m/>
    <m/>
    <m/>
    <m/>
    <m/>
    <m/>
    <m/>
    <m/>
    <m/>
    <m/>
    <m/>
    <m/>
    <m/>
    <m/>
    <m/>
    <m/>
    <m/>
    <m/>
    <m/>
    <m/>
    <m/>
  </r>
  <r>
    <x v="2"/>
    <x v="1"/>
    <x v="4"/>
    <x v="8"/>
    <m/>
    <m/>
    <m/>
    <s v="-"/>
    <m/>
    <m/>
    <m/>
    <m/>
    <m/>
    <m/>
    <m/>
    <m/>
    <m/>
    <m/>
    <m/>
    <m/>
    <m/>
    <m/>
    <m/>
    <m/>
    <m/>
    <m/>
    <m/>
    <m/>
    <m/>
    <m/>
    <m/>
    <m/>
    <m/>
    <m/>
    <m/>
  </r>
  <r>
    <x v="2"/>
    <x v="0"/>
    <x v="5"/>
    <x v="8"/>
    <m/>
    <m/>
    <m/>
    <n v="170500"/>
    <m/>
    <m/>
    <m/>
    <m/>
    <m/>
    <m/>
    <m/>
    <m/>
    <m/>
    <m/>
    <m/>
    <m/>
    <m/>
    <m/>
    <m/>
    <m/>
    <m/>
    <m/>
    <m/>
    <m/>
    <m/>
    <m/>
    <m/>
    <m/>
    <m/>
    <m/>
    <m/>
  </r>
  <r>
    <x v="2"/>
    <x v="1"/>
    <x v="6"/>
    <x v="8"/>
    <m/>
    <m/>
    <m/>
    <s v="-"/>
    <m/>
    <m/>
    <m/>
    <m/>
    <m/>
    <m/>
    <m/>
    <m/>
    <m/>
    <m/>
    <m/>
    <m/>
    <m/>
    <m/>
    <m/>
    <m/>
    <m/>
    <m/>
    <m/>
    <m/>
    <m/>
    <m/>
    <m/>
    <m/>
    <m/>
    <m/>
    <m/>
  </r>
  <r>
    <x v="2"/>
    <x v="1"/>
    <x v="7"/>
    <x v="8"/>
    <m/>
    <m/>
    <m/>
    <s v="-"/>
    <m/>
    <m/>
    <m/>
    <m/>
    <m/>
    <m/>
    <m/>
    <m/>
    <m/>
    <m/>
    <m/>
    <m/>
    <m/>
    <m/>
    <m/>
    <m/>
    <m/>
    <m/>
    <m/>
    <m/>
    <m/>
    <m/>
    <m/>
    <m/>
    <m/>
    <m/>
    <m/>
  </r>
  <r>
    <x v="2"/>
    <x v="1"/>
    <x v="8"/>
    <x v="8"/>
    <m/>
    <m/>
    <m/>
    <s v="-"/>
    <m/>
    <m/>
    <m/>
    <m/>
    <m/>
    <m/>
    <m/>
    <m/>
    <m/>
    <m/>
    <m/>
    <m/>
    <m/>
    <m/>
    <m/>
    <m/>
    <m/>
    <m/>
    <m/>
    <m/>
    <m/>
    <m/>
    <m/>
    <m/>
    <m/>
    <m/>
    <m/>
  </r>
  <r>
    <x v="2"/>
    <x v="0"/>
    <x v="9"/>
    <x v="8"/>
    <m/>
    <m/>
    <m/>
    <s v="-"/>
    <m/>
    <m/>
    <m/>
    <m/>
    <m/>
    <m/>
    <m/>
    <m/>
    <m/>
    <m/>
    <m/>
    <m/>
    <m/>
    <m/>
    <m/>
    <m/>
    <m/>
    <m/>
    <m/>
    <m/>
    <m/>
    <m/>
    <m/>
    <m/>
    <m/>
    <m/>
    <m/>
  </r>
  <r>
    <x v="2"/>
    <x v="0"/>
    <x v="10"/>
    <x v="8"/>
    <m/>
    <m/>
    <m/>
    <s v="-"/>
    <m/>
    <m/>
    <m/>
    <m/>
    <m/>
    <m/>
    <m/>
    <m/>
    <m/>
    <m/>
    <m/>
    <m/>
    <m/>
    <m/>
    <m/>
    <m/>
    <m/>
    <m/>
    <m/>
    <m/>
    <m/>
    <m/>
    <m/>
    <m/>
    <m/>
    <m/>
    <m/>
  </r>
  <r>
    <x v="2"/>
    <x v="0"/>
    <x v="11"/>
    <x v="8"/>
    <m/>
    <m/>
    <m/>
    <s v="-"/>
    <m/>
    <m/>
    <m/>
    <m/>
    <m/>
    <m/>
    <m/>
    <m/>
    <m/>
    <m/>
    <m/>
    <m/>
    <m/>
    <m/>
    <m/>
    <m/>
    <m/>
    <m/>
    <m/>
    <m/>
    <m/>
    <m/>
    <m/>
    <m/>
    <m/>
    <m/>
    <m/>
  </r>
  <r>
    <x v="2"/>
    <x v="0"/>
    <x v="12"/>
    <x v="8"/>
    <m/>
    <m/>
    <m/>
    <s v="-"/>
    <m/>
    <m/>
    <m/>
    <m/>
    <m/>
    <m/>
    <m/>
    <m/>
    <m/>
    <m/>
    <m/>
    <m/>
    <m/>
    <m/>
    <m/>
    <m/>
    <m/>
    <m/>
    <m/>
    <m/>
    <m/>
    <m/>
    <m/>
    <m/>
    <m/>
    <m/>
    <m/>
  </r>
  <r>
    <x v="2"/>
    <x v="1"/>
    <x v="13"/>
    <x v="8"/>
    <m/>
    <m/>
    <m/>
    <s v="-"/>
    <m/>
    <m/>
    <m/>
    <m/>
    <m/>
    <m/>
    <m/>
    <m/>
    <m/>
    <m/>
    <m/>
    <m/>
    <m/>
    <m/>
    <m/>
    <m/>
    <m/>
    <m/>
    <m/>
    <m/>
    <m/>
    <m/>
    <m/>
    <m/>
    <m/>
    <m/>
    <m/>
  </r>
  <r>
    <x v="2"/>
    <x v="1"/>
    <x v="14"/>
    <x v="8"/>
    <m/>
    <m/>
    <m/>
    <s v="-"/>
    <m/>
    <m/>
    <m/>
    <m/>
    <m/>
    <m/>
    <m/>
    <m/>
    <m/>
    <m/>
    <m/>
    <m/>
    <m/>
    <m/>
    <m/>
    <m/>
    <m/>
    <m/>
    <m/>
    <m/>
    <m/>
    <m/>
    <m/>
    <m/>
    <m/>
    <m/>
    <m/>
  </r>
  <r>
    <x v="2"/>
    <x v="0"/>
    <x v="15"/>
    <x v="8"/>
    <m/>
    <m/>
    <m/>
    <s v="-"/>
    <m/>
    <m/>
    <m/>
    <m/>
    <m/>
    <m/>
    <m/>
    <m/>
    <m/>
    <m/>
    <m/>
    <m/>
    <m/>
    <m/>
    <m/>
    <m/>
    <m/>
    <m/>
    <m/>
    <m/>
    <m/>
    <m/>
    <m/>
    <m/>
    <m/>
    <m/>
    <m/>
  </r>
  <r>
    <x v="2"/>
    <x v="0"/>
    <x v="16"/>
    <x v="8"/>
    <m/>
    <m/>
    <m/>
    <s v="-"/>
    <m/>
    <m/>
    <m/>
    <m/>
    <m/>
    <m/>
    <m/>
    <m/>
    <m/>
    <m/>
    <m/>
    <m/>
    <m/>
    <m/>
    <m/>
    <m/>
    <m/>
    <m/>
    <m/>
    <m/>
    <m/>
    <m/>
    <m/>
    <m/>
    <m/>
    <m/>
    <m/>
  </r>
  <r>
    <x v="2"/>
    <x v="0"/>
    <x v="17"/>
    <x v="8"/>
    <m/>
    <m/>
    <m/>
    <s v="-"/>
    <m/>
    <m/>
    <m/>
    <m/>
    <m/>
    <m/>
    <m/>
    <m/>
    <m/>
    <m/>
    <m/>
    <m/>
    <m/>
    <m/>
    <m/>
    <m/>
    <m/>
    <m/>
    <m/>
    <m/>
    <m/>
    <m/>
    <m/>
    <m/>
    <m/>
    <m/>
    <m/>
  </r>
  <r>
    <x v="2"/>
    <x v="0"/>
    <x v="18"/>
    <x v="8"/>
    <m/>
    <m/>
    <m/>
    <s v="-"/>
    <m/>
    <m/>
    <m/>
    <m/>
    <m/>
    <m/>
    <m/>
    <m/>
    <m/>
    <m/>
    <m/>
    <m/>
    <m/>
    <m/>
    <m/>
    <m/>
    <m/>
    <m/>
    <m/>
    <m/>
    <m/>
    <m/>
    <m/>
    <m/>
    <m/>
    <m/>
    <m/>
  </r>
  <r>
    <x v="2"/>
    <x v="1"/>
    <x v="19"/>
    <x v="8"/>
    <m/>
    <m/>
    <m/>
    <s v="-"/>
    <m/>
    <m/>
    <m/>
    <m/>
    <m/>
    <m/>
    <m/>
    <m/>
    <m/>
    <m/>
    <m/>
    <m/>
    <m/>
    <m/>
    <m/>
    <m/>
    <m/>
    <m/>
    <m/>
    <m/>
    <m/>
    <m/>
    <m/>
    <m/>
    <m/>
    <m/>
    <m/>
  </r>
  <r>
    <x v="2"/>
    <x v="1"/>
    <x v="20"/>
    <x v="8"/>
    <m/>
    <m/>
    <m/>
    <s v="-"/>
    <m/>
    <m/>
    <m/>
    <m/>
    <m/>
    <m/>
    <m/>
    <m/>
    <m/>
    <m/>
    <m/>
    <m/>
    <m/>
    <m/>
    <m/>
    <m/>
    <m/>
    <m/>
    <m/>
    <m/>
    <m/>
    <m/>
    <m/>
    <m/>
    <m/>
    <m/>
    <m/>
  </r>
  <r>
    <x v="2"/>
    <x v="0"/>
    <x v="21"/>
    <x v="8"/>
    <m/>
    <m/>
    <m/>
    <s v="-"/>
    <m/>
    <m/>
    <m/>
    <m/>
    <m/>
    <m/>
    <m/>
    <m/>
    <m/>
    <m/>
    <m/>
    <m/>
    <m/>
    <m/>
    <m/>
    <m/>
    <m/>
    <m/>
    <m/>
    <m/>
    <m/>
    <m/>
    <m/>
    <m/>
    <m/>
    <m/>
    <m/>
  </r>
  <r>
    <x v="2"/>
    <x v="0"/>
    <x v="22"/>
    <x v="8"/>
    <m/>
    <m/>
    <m/>
    <s v="-"/>
    <m/>
    <m/>
    <m/>
    <m/>
    <m/>
    <m/>
    <m/>
    <m/>
    <m/>
    <m/>
    <m/>
    <m/>
    <m/>
    <m/>
    <m/>
    <m/>
    <m/>
    <m/>
    <m/>
    <m/>
    <m/>
    <m/>
    <m/>
    <m/>
    <m/>
    <m/>
    <m/>
  </r>
  <r>
    <x v="2"/>
    <x v="0"/>
    <x v="0"/>
    <x v="9"/>
    <n v="13706726"/>
    <s v="-"/>
    <m/>
    <m/>
    <m/>
    <m/>
    <m/>
    <m/>
    <m/>
    <m/>
    <m/>
    <m/>
    <m/>
    <m/>
    <m/>
    <m/>
    <m/>
    <m/>
    <m/>
    <m/>
    <m/>
    <m/>
    <m/>
    <m/>
    <m/>
    <m/>
    <m/>
    <m/>
    <m/>
    <m/>
    <m/>
  </r>
  <r>
    <x v="2"/>
    <x v="0"/>
    <x v="1"/>
    <x v="9"/>
    <n v="9573264"/>
    <s v="-"/>
    <m/>
    <m/>
    <m/>
    <m/>
    <m/>
    <m/>
    <m/>
    <m/>
    <m/>
    <m/>
    <m/>
    <m/>
    <m/>
    <m/>
    <m/>
    <m/>
    <m/>
    <m/>
    <m/>
    <m/>
    <m/>
    <m/>
    <m/>
    <m/>
    <m/>
    <m/>
    <m/>
    <m/>
    <m/>
  </r>
  <r>
    <x v="2"/>
    <x v="0"/>
    <x v="2"/>
    <x v="9"/>
    <n v="7635364"/>
    <n v="1300000"/>
    <m/>
    <m/>
    <m/>
    <m/>
    <m/>
    <m/>
    <m/>
    <m/>
    <m/>
    <m/>
    <m/>
    <m/>
    <m/>
    <m/>
    <m/>
    <m/>
    <m/>
    <m/>
    <m/>
    <m/>
    <m/>
    <m/>
    <m/>
    <m/>
    <m/>
    <m/>
    <m/>
    <m/>
    <m/>
  </r>
  <r>
    <x v="2"/>
    <x v="0"/>
    <x v="3"/>
    <x v="9"/>
    <n v="8966751"/>
    <n v="1760000"/>
    <m/>
    <m/>
    <m/>
    <m/>
    <m/>
    <m/>
    <m/>
    <m/>
    <m/>
    <m/>
    <m/>
    <m/>
    <m/>
    <m/>
    <m/>
    <m/>
    <m/>
    <m/>
    <m/>
    <m/>
    <m/>
    <m/>
    <m/>
    <m/>
    <m/>
    <m/>
    <m/>
    <m/>
    <m/>
  </r>
  <r>
    <x v="2"/>
    <x v="1"/>
    <x v="4"/>
    <x v="9"/>
    <n v="12903003"/>
    <s v="-"/>
    <m/>
    <m/>
    <m/>
    <m/>
    <m/>
    <m/>
    <m/>
    <m/>
    <m/>
    <m/>
    <m/>
    <m/>
    <m/>
    <m/>
    <m/>
    <m/>
    <m/>
    <m/>
    <m/>
    <m/>
    <m/>
    <m/>
    <m/>
    <m/>
    <m/>
    <m/>
    <m/>
    <m/>
    <m/>
  </r>
  <r>
    <x v="2"/>
    <x v="0"/>
    <x v="5"/>
    <x v="9"/>
    <n v="9808872"/>
    <s v="-"/>
    <m/>
    <m/>
    <m/>
    <m/>
    <m/>
    <m/>
    <m/>
    <m/>
    <m/>
    <m/>
    <m/>
    <m/>
    <m/>
    <m/>
    <m/>
    <m/>
    <m/>
    <m/>
    <m/>
    <m/>
    <m/>
    <m/>
    <m/>
    <m/>
    <m/>
    <m/>
    <m/>
    <m/>
    <m/>
  </r>
  <r>
    <x v="2"/>
    <x v="1"/>
    <x v="6"/>
    <x v="9"/>
    <n v="13145400"/>
    <s v="-"/>
    <m/>
    <m/>
    <m/>
    <m/>
    <m/>
    <m/>
    <m/>
    <m/>
    <m/>
    <m/>
    <m/>
    <m/>
    <m/>
    <m/>
    <m/>
    <m/>
    <m/>
    <m/>
    <m/>
    <m/>
    <m/>
    <m/>
    <m/>
    <m/>
    <m/>
    <m/>
    <m/>
    <m/>
    <m/>
  </r>
  <r>
    <x v="2"/>
    <x v="1"/>
    <x v="7"/>
    <x v="9"/>
    <n v="15390507"/>
    <s v="-"/>
    <m/>
    <m/>
    <m/>
    <m/>
    <m/>
    <m/>
    <m/>
    <m/>
    <m/>
    <m/>
    <m/>
    <m/>
    <m/>
    <m/>
    <m/>
    <m/>
    <m/>
    <m/>
    <m/>
    <m/>
    <m/>
    <m/>
    <m/>
    <m/>
    <m/>
    <m/>
    <m/>
    <m/>
    <m/>
  </r>
  <r>
    <x v="2"/>
    <x v="1"/>
    <x v="8"/>
    <x v="9"/>
    <n v="10199635"/>
    <s v="-"/>
    <m/>
    <m/>
    <m/>
    <m/>
    <m/>
    <m/>
    <m/>
    <m/>
    <m/>
    <m/>
    <m/>
    <m/>
    <m/>
    <m/>
    <m/>
    <m/>
    <m/>
    <m/>
    <m/>
    <m/>
    <m/>
    <m/>
    <m/>
    <m/>
    <m/>
    <m/>
    <m/>
    <m/>
    <m/>
  </r>
  <r>
    <x v="2"/>
    <x v="0"/>
    <x v="9"/>
    <x v="9"/>
    <n v="12323849"/>
    <s v="-"/>
    <m/>
    <m/>
    <m/>
    <m/>
    <m/>
    <m/>
    <m/>
    <m/>
    <m/>
    <m/>
    <m/>
    <m/>
    <m/>
    <m/>
    <m/>
    <m/>
    <m/>
    <m/>
    <m/>
    <m/>
    <m/>
    <m/>
    <m/>
    <m/>
    <m/>
    <m/>
    <m/>
    <m/>
    <m/>
  </r>
  <r>
    <x v="2"/>
    <x v="0"/>
    <x v="10"/>
    <x v="9"/>
    <n v="11799616"/>
    <s v="-"/>
    <m/>
    <m/>
    <m/>
    <m/>
    <m/>
    <m/>
    <m/>
    <m/>
    <m/>
    <m/>
    <m/>
    <m/>
    <m/>
    <m/>
    <m/>
    <m/>
    <m/>
    <m/>
    <m/>
    <m/>
    <m/>
    <m/>
    <m/>
    <m/>
    <m/>
    <m/>
    <m/>
    <m/>
    <m/>
  </r>
  <r>
    <x v="2"/>
    <x v="0"/>
    <x v="11"/>
    <x v="9"/>
    <n v="8085570"/>
    <s v="-"/>
    <m/>
    <m/>
    <m/>
    <m/>
    <m/>
    <m/>
    <m/>
    <m/>
    <m/>
    <m/>
    <m/>
    <m/>
    <m/>
    <m/>
    <m/>
    <m/>
    <m/>
    <m/>
    <m/>
    <m/>
    <m/>
    <m/>
    <m/>
    <m/>
    <m/>
    <m/>
    <m/>
    <m/>
    <m/>
  </r>
  <r>
    <x v="2"/>
    <x v="0"/>
    <x v="12"/>
    <x v="9"/>
    <n v="3708000"/>
    <s v="-"/>
    <m/>
    <m/>
    <m/>
    <m/>
    <m/>
    <m/>
    <m/>
    <m/>
    <m/>
    <m/>
    <m/>
    <m/>
    <m/>
    <m/>
    <m/>
    <m/>
    <m/>
    <m/>
    <m/>
    <m/>
    <m/>
    <m/>
    <m/>
    <m/>
    <m/>
    <m/>
    <m/>
    <m/>
    <m/>
  </r>
  <r>
    <x v="2"/>
    <x v="1"/>
    <x v="13"/>
    <x v="9"/>
    <n v="17848588"/>
    <s v="-"/>
    <m/>
    <m/>
    <m/>
    <m/>
    <m/>
    <m/>
    <m/>
    <m/>
    <m/>
    <m/>
    <m/>
    <m/>
    <m/>
    <m/>
    <m/>
    <m/>
    <m/>
    <m/>
    <m/>
    <m/>
    <m/>
    <m/>
    <m/>
    <m/>
    <m/>
    <m/>
    <m/>
    <m/>
    <m/>
  </r>
  <r>
    <x v="2"/>
    <x v="1"/>
    <x v="14"/>
    <x v="9"/>
    <n v="10739186"/>
    <n v="1300000"/>
    <m/>
    <m/>
    <m/>
    <m/>
    <m/>
    <m/>
    <m/>
    <m/>
    <m/>
    <m/>
    <m/>
    <m/>
    <m/>
    <m/>
    <m/>
    <m/>
    <m/>
    <m/>
    <m/>
    <m/>
    <m/>
    <m/>
    <m/>
    <m/>
    <m/>
    <m/>
    <m/>
    <m/>
    <m/>
  </r>
  <r>
    <x v="2"/>
    <x v="0"/>
    <x v="15"/>
    <x v="9"/>
    <n v="12757494"/>
    <s v="-"/>
    <m/>
    <m/>
    <m/>
    <m/>
    <m/>
    <m/>
    <m/>
    <m/>
    <m/>
    <m/>
    <m/>
    <m/>
    <m/>
    <m/>
    <m/>
    <m/>
    <m/>
    <m/>
    <m/>
    <m/>
    <m/>
    <m/>
    <m/>
    <m/>
    <m/>
    <m/>
    <m/>
    <m/>
    <m/>
  </r>
  <r>
    <x v="2"/>
    <x v="0"/>
    <x v="16"/>
    <x v="9"/>
    <n v="9235877"/>
    <s v="-"/>
    <m/>
    <m/>
    <m/>
    <m/>
    <m/>
    <m/>
    <m/>
    <m/>
    <m/>
    <m/>
    <m/>
    <m/>
    <m/>
    <m/>
    <m/>
    <m/>
    <m/>
    <m/>
    <m/>
    <m/>
    <m/>
    <m/>
    <m/>
    <m/>
    <m/>
    <m/>
    <m/>
    <m/>
    <m/>
  </r>
  <r>
    <x v="2"/>
    <x v="0"/>
    <x v="17"/>
    <x v="9"/>
    <n v="9798198"/>
    <s v="-"/>
    <m/>
    <m/>
    <m/>
    <m/>
    <m/>
    <m/>
    <m/>
    <m/>
    <m/>
    <m/>
    <m/>
    <m/>
    <m/>
    <m/>
    <m/>
    <m/>
    <m/>
    <m/>
    <m/>
    <m/>
    <m/>
    <m/>
    <m/>
    <m/>
    <m/>
    <m/>
    <m/>
    <m/>
    <m/>
  </r>
  <r>
    <x v="2"/>
    <x v="0"/>
    <x v="18"/>
    <x v="9"/>
    <n v="10649797"/>
    <s v="-"/>
    <m/>
    <m/>
    <m/>
    <m/>
    <m/>
    <m/>
    <m/>
    <m/>
    <m/>
    <m/>
    <m/>
    <m/>
    <m/>
    <m/>
    <m/>
    <m/>
    <m/>
    <m/>
    <m/>
    <m/>
    <m/>
    <m/>
    <m/>
    <m/>
    <m/>
    <m/>
    <m/>
    <m/>
    <m/>
  </r>
  <r>
    <x v="2"/>
    <x v="1"/>
    <x v="19"/>
    <x v="9"/>
    <n v="9529906"/>
    <s v="-"/>
    <m/>
    <m/>
    <m/>
    <m/>
    <m/>
    <m/>
    <m/>
    <m/>
    <m/>
    <m/>
    <m/>
    <m/>
    <m/>
    <m/>
    <m/>
    <m/>
    <m/>
    <m/>
    <m/>
    <m/>
    <m/>
    <m/>
    <m/>
    <m/>
    <m/>
    <m/>
    <m/>
    <m/>
    <m/>
  </r>
  <r>
    <x v="2"/>
    <x v="1"/>
    <x v="20"/>
    <x v="9"/>
    <n v="9181654"/>
    <s v="-"/>
    <m/>
    <m/>
    <m/>
    <m/>
    <m/>
    <m/>
    <m/>
    <m/>
    <m/>
    <m/>
    <m/>
    <m/>
    <m/>
    <m/>
    <m/>
    <m/>
    <m/>
    <m/>
    <m/>
    <m/>
    <m/>
    <m/>
    <m/>
    <m/>
    <m/>
    <m/>
    <m/>
    <m/>
    <m/>
  </r>
  <r>
    <x v="2"/>
    <x v="0"/>
    <x v="21"/>
    <x v="9"/>
    <n v="7640463"/>
    <s v="-"/>
    <m/>
    <m/>
    <m/>
    <m/>
    <m/>
    <m/>
    <m/>
    <m/>
    <m/>
    <m/>
    <m/>
    <m/>
    <m/>
    <m/>
    <m/>
    <m/>
    <m/>
    <m/>
    <m/>
    <m/>
    <m/>
    <m/>
    <m/>
    <m/>
    <m/>
    <m/>
    <m/>
    <m/>
    <m/>
  </r>
  <r>
    <x v="2"/>
    <x v="0"/>
    <x v="22"/>
    <x v="9"/>
    <n v="10506607"/>
    <n v="1300000"/>
    <m/>
    <m/>
    <m/>
    <m/>
    <m/>
    <m/>
    <m/>
    <m/>
    <m/>
    <m/>
    <m/>
    <m/>
    <m/>
    <m/>
    <m/>
    <m/>
    <m/>
    <m/>
    <m/>
    <m/>
    <m/>
    <m/>
    <m/>
    <m/>
    <m/>
    <m/>
    <m/>
    <m/>
    <m/>
  </r>
  <r>
    <x v="2"/>
    <x v="0"/>
    <x v="0"/>
    <x v="10"/>
    <m/>
    <m/>
    <m/>
    <s v="-"/>
    <m/>
    <m/>
    <m/>
    <m/>
    <m/>
    <m/>
    <m/>
    <m/>
    <m/>
    <m/>
    <m/>
    <m/>
    <m/>
    <m/>
    <m/>
    <m/>
    <m/>
    <m/>
    <m/>
    <m/>
    <m/>
    <m/>
    <m/>
    <m/>
    <m/>
    <m/>
    <m/>
  </r>
  <r>
    <x v="2"/>
    <x v="0"/>
    <x v="1"/>
    <x v="10"/>
    <m/>
    <m/>
    <m/>
    <s v="-"/>
    <m/>
    <m/>
    <m/>
    <m/>
    <m/>
    <m/>
    <m/>
    <m/>
    <m/>
    <m/>
    <m/>
    <m/>
    <m/>
    <m/>
    <m/>
    <m/>
    <m/>
    <m/>
    <m/>
    <m/>
    <m/>
    <m/>
    <m/>
    <m/>
    <m/>
    <m/>
    <m/>
  </r>
  <r>
    <x v="2"/>
    <x v="0"/>
    <x v="2"/>
    <x v="10"/>
    <m/>
    <m/>
    <m/>
    <s v="-"/>
    <m/>
    <m/>
    <m/>
    <m/>
    <m/>
    <m/>
    <m/>
    <m/>
    <m/>
    <m/>
    <m/>
    <m/>
    <m/>
    <m/>
    <m/>
    <m/>
    <m/>
    <m/>
    <m/>
    <m/>
    <m/>
    <m/>
    <m/>
    <m/>
    <m/>
    <m/>
    <m/>
  </r>
  <r>
    <x v="2"/>
    <x v="0"/>
    <x v="3"/>
    <x v="10"/>
    <m/>
    <m/>
    <m/>
    <s v="-"/>
    <m/>
    <m/>
    <m/>
    <m/>
    <m/>
    <m/>
    <m/>
    <m/>
    <m/>
    <m/>
    <m/>
    <m/>
    <m/>
    <m/>
    <m/>
    <m/>
    <m/>
    <m/>
    <m/>
    <m/>
    <m/>
    <m/>
    <m/>
    <m/>
    <m/>
    <m/>
    <m/>
  </r>
  <r>
    <x v="2"/>
    <x v="1"/>
    <x v="4"/>
    <x v="10"/>
    <m/>
    <m/>
    <m/>
    <n v="700000"/>
    <m/>
    <m/>
    <m/>
    <m/>
    <m/>
    <m/>
    <m/>
    <m/>
    <m/>
    <m/>
    <m/>
    <m/>
    <m/>
    <m/>
    <m/>
    <m/>
    <m/>
    <m/>
    <m/>
    <m/>
    <m/>
    <m/>
    <m/>
    <m/>
    <m/>
    <m/>
    <m/>
  </r>
  <r>
    <x v="2"/>
    <x v="0"/>
    <x v="5"/>
    <x v="10"/>
    <m/>
    <m/>
    <m/>
    <s v="-"/>
    <m/>
    <m/>
    <m/>
    <m/>
    <m/>
    <m/>
    <m/>
    <m/>
    <m/>
    <m/>
    <m/>
    <m/>
    <m/>
    <m/>
    <m/>
    <m/>
    <m/>
    <m/>
    <m/>
    <m/>
    <m/>
    <m/>
    <m/>
    <m/>
    <m/>
    <m/>
    <m/>
  </r>
  <r>
    <x v="2"/>
    <x v="1"/>
    <x v="6"/>
    <x v="10"/>
    <m/>
    <m/>
    <m/>
    <s v="-"/>
    <m/>
    <m/>
    <m/>
    <m/>
    <m/>
    <m/>
    <m/>
    <m/>
    <m/>
    <m/>
    <m/>
    <m/>
    <m/>
    <m/>
    <m/>
    <m/>
    <m/>
    <m/>
    <m/>
    <m/>
    <m/>
    <m/>
    <m/>
    <m/>
    <m/>
    <m/>
    <m/>
  </r>
  <r>
    <x v="2"/>
    <x v="1"/>
    <x v="7"/>
    <x v="10"/>
    <m/>
    <m/>
    <m/>
    <n v="700000"/>
    <m/>
    <m/>
    <m/>
    <m/>
    <m/>
    <m/>
    <m/>
    <m/>
    <m/>
    <m/>
    <m/>
    <m/>
    <m/>
    <m/>
    <m/>
    <m/>
    <m/>
    <m/>
    <m/>
    <m/>
    <m/>
    <m/>
    <m/>
    <m/>
    <m/>
    <m/>
    <m/>
  </r>
  <r>
    <x v="2"/>
    <x v="1"/>
    <x v="8"/>
    <x v="10"/>
    <m/>
    <m/>
    <m/>
    <s v="-"/>
    <m/>
    <m/>
    <m/>
    <m/>
    <m/>
    <m/>
    <m/>
    <m/>
    <m/>
    <m/>
    <m/>
    <m/>
    <m/>
    <m/>
    <m/>
    <m/>
    <m/>
    <m/>
    <m/>
    <m/>
    <m/>
    <m/>
    <m/>
    <m/>
    <m/>
    <m/>
    <m/>
  </r>
  <r>
    <x v="2"/>
    <x v="0"/>
    <x v="9"/>
    <x v="10"/>
    <m/>
    <m/>
    <m/>
    <s v="-"/>
    <m/>
    <m/>
    <m/>
    <m/>
    <m/>
    <m/>
    <m/>
    <m/>
    <m/>
    <m/>
    <m/>
    <m/>
    <m/>
    <m/>
    <m/>
    <m/>
    <m/>
    <m/>
    <m/>
    <m/>
    <m/>
    <m/>
    <m/>
    <m/>
    <m/>
    <m/>
    <m/>
  </r>
  <r>
    <x v="2"/>
    <x v="0"/>
    <x v="10"/>
    <x v="10"/>
    <m/>
    <m/>
    <m/>
    <s v="-"/>
    <m/>
    <m/>
    <m/>
    <m/>
    <m/>
    <m/>
    <m/>
    <m/>
    <m/>
    <m/>
    <m/>
    <m/>
    <m/>
    <m/>
    <m/>
    <m/>
    <m/>
    <m/>
    <m/>
    <m/>
    <m/>
    <m/>
    <m/>
    <m/>
    <m/>
    <m/>
    <m/>
  </r>
  <r>
    <x v="2"/>
    <x v="0"/>
    <x v="11"/>
    <x v="10"/>
    <m/>
    <m/>
    <m/>
    <s v="-"/>
    <m/>
    <m/>
    <m/>
    <m/>
    <m/>
    <m/>
    <m/>
    <m/>
    <m/>
    <m/>
    <m/>
    <m/>
    <m/>
    <m/>
    <m/>
    <m/>
    <m/>
    <m/>
    <m/>
    <m/>
    <m/>
    <m/>
    <m/>
    <m/>
    <m/>
    <m/>
    <m/>
  </r>
  <r>
    <x v="2"/>
    <x v="0"/>
    <x v="12"/>
    <x v="10"/>
    <m/>
    <m/>
    <m/>
    <s v="-"/>
    <m/>
    <m/>
    <m/>
    <m/>
    <m/>
    <m/>
    <m/>
    <m/>
    <m/>
    <m/>
    <m/>
    <m/>
    <m/>
    <m/>
    <m/>
    <m/>
    <m/>
    <m/>
    <m/>
    <m/>
    <m/>
    <m/>
    <m/>
    <m/>
    <m/>
    <m/>
    <m/>
  </r>
  <r>
    <x v="2"/>
    <x v="1"/>
    <x v="13"/>
    <x v="10"/>
    <m/>
    <m/>
    <m/>
    <n v="700000"/>
    <m/>
    <m/>
    <m/>
    <m/>
    <m/>
    <m/>
    <m/>
    <m/>
    <m/>
    <m/>
    <m/>
    <m/>
    <m/>
    <m/>
    <m/>
    <m/>
    <m/>
    <m/>
    <m/>
    <m/>
    <m/>
    <m/>
    <m/>
    <m/>
    <m/>
    <m/>
    <m/>
  </r>
  <r>
    <x v="2"/>
    <x v="1"/>
    <x v="14"/>
    <x v="10"/>
    <m/>
    <m/>
    <m/>
    <n v="700000"/>
    <m/>
    <m/>
    <m/>
    <m/>
    <m/>
    <m/>
    <m/>
    <m/>
    <m/>
    <m/>
    <m/>
    <m/>
    <m/>
    <m/>
    <m/>
    <m/>
    <m/>
    <m/>
    <m/>
    <m/>
    <m/>
    <m/>
    <m/>
    <m/>
    <m/>
    <m/>
    <m/>
  </r>
  <r>
    <x v="2"/>
    <x v="0"/>
    <x v="15"/>
    <x v="10"/>
    <m/>
    <m/>
    <m/>
    <s v="-"/>
    <m/>
    <m/>
    <m/>
    <m/>
    <m/>
    <m/>
    <m/>
    <m/>
    <m/>
    <m/>
    <m/>
    <m/>
    <m/>
    <m/>
    <m/>
    <m/>
    <m/>
    <m/>
    <m/>
    <m/>
    <m/>
    <m/>
    <m/>
    <m/>
    <m/>
    <m/>
    <m/>
  </r>
  <r>
    <x v="2"/>
    <x v="0"/>
    <x v="16"/>
    <x v="10"/>
    <m/>
    <m/>
    <m/>
    <s v="-"/>
    <m/>
    <m/>
    <m/>
    <m/>
    <m/>
    <m/>
    <m/>
    <m/>
    <m/>
    <m/>
    <m/>
    <m/>
    <m/>
    <m/>
    <m/>
    <m/>
    <m/>
    <m/>
    <m/>
    <m/>
    <m/>
    <m/>
    <m/>
    <m/>
    <m/>
    <m/>
    <m/>
  </r>
  <r>
    <x v="2"/>
    <x v="0"/>
    <x v="17"/>
    <x v="10"/>
    <m/>
    <m/>
    <m/>
    <s v="-"/>
    <m/>
    <m/>
    <m/>
    <m/>
    <m/>
    <m/>
    <m/>
    <m/>
    <m/>
    <m/>
    <m/>
    <m/>
    <m/>
    <m/>
    <m/>
    <m/>
    <m/>
    <m/>
    <m/>
    <m/>
    <m/>
    <m/>
    <m/>
    <m/>
    <m/>
    <m/>
    <m/>
  </r>
  <r>
    <x v="2"/>
    <x v="0"/>
    <x v="18"/>
    <x v="10"/>
    <m/>
    <m/>
    <m/>
    <s v="-"/>
    <m/>
    <m/>
    <m/>
    <m/>
    <m/>
    <m/>
    <m/>
    <m/>
    <m/>
    <m/>
    <m/>
    <m/>
    <m/>
    <m/>
    <m/>
    <m/>
    <m/>
    <m/>
    <m/>
    <m/>
    <m/>
    <m/>
    <m/>
    <m/>
    <m/>
    <m/>
    <m/>
  </r>
  <r>
    <x v="2"/>
    <x v="1"/>
    <x v="19"/>
    <x v="10"/>
    <m/>
    <m/>
    <m/>
    <s v="-"/>
    <m/>
    <m/>
    <m/>
    <m/>
    <m/>
    <m/>
    <m/>
    <m/>
    <m/>
    <m/>
    <m/>
    <m/>
    <m/>
    <m/>
    <m/>
    <m/>
    <m/>
    <m/>
    <m/>
    <m/>
    <m/>
    <m/>
    <m/>
    <m/>
    <m/>
    <m/>
    <m/>
  </r>
  <r>
    <x v="2"/>
    <x v="1"/>
    <x v="20"/>
    <x v="10"/>
    <m/>
    <m/>
    <m/>
    <s v="-"/>
    <m/>
    <m/>
    <m/>
    <m/>
    <m/>
    <m/>
    <m/>
    <m/>
    <m/>
    <m/>
    <m/>
    <m/>
    <m/>
    <m/>
    <m/>
    <m/>
    <m/>
    <m/>
    <m/>
    <m/>
    <m/>
    <m/>
    <m/>
    <m/>
    <m/>
    <m/>
    <m/>
  </r>
  <r>
    <x v="2"/>
    <x v="0"/>
    <x v="21"/>
    <x v="10"/>
    <m/>
    <m/>
    <m/>
    <s v="-"/>
    <m/>
    <m/>
    <m/>
    <m/>
    <m/>
    <m/>
    <m/>
    <m/>
    <m/>
    <m/>
    <m/>
    <m/>
    <m/>
    <m/>
    <m/>
    <m/>
    <m/>
    <m/>
    <m/>
    <m/>
    <m/>
    <m/>
    <m/>
    <m/>
    <m/>
    <m/>
    <m/>
  </r>
  <r>
    <x v="2"/>
    <x v="0"/>
    <x v="22"/>
    <x v="10"/>
    <m/>
    <m/>
    <m/>
    <s v="-"/>
    <m/>
    <m/>
    <m/>
    <m/>
    <m/>
    <m/>
    <m/>
    <m/>
    <m/>
    <m/>
    <m/>
    <m/>
    <m/>
    <m/>
    <m/>
    <m/>
    <m/>
    <m/>
    <m/>
    <m/>
    <m/>
    <m/>
    <m/>
    <m/>
    <m/>
    <m/>
    <m/>
  </r>
  <r>
    <x v="2"/>
    <x v="0"/>
    <x v="0"/>
    <x v="11"/>
    <m/>
    <m/>
    <m/>
    <m/>
    <m/>
    <m/>
    <m/>
    <m/>
    <m/>
    <m/>
    <m/>
    <m/>
    <m/>
    <m/>
    <m/>
    <m/>
    <m/>
    <m/>
    <m/>
    <m/>
    <m/>
    <m/>
    <m/>
    <m/>
    <m/>
    <m/>
    <m/>
    <m/>
    <m/>
    <m/>
    <m/>
  </r>
  <r>
    <x v="2"/>
    <x v="0"/>
    <x v="1"/>
    <x v="11"/>
    <m/>
    <m/>
    <m/>
    <m/>
    <m/>
    <m/>
    <m/>
    <m/>
    <m/>
    <m/>
    <m/>
    <m/>
    <m/>
    <m/>
    <m/>
    <m/>
    <m/>
    <m/>
    <m/>
    <m/>
    <m/>
    <m/>
    <m/>
    <m/>
    <m/>
    <m/>
    <m/>
    <m/>
    <m/>
    <m/>
    <m/>
  </r>
  <r>
    <x v="2"/>
    <x v="0"/>
    <x v="2"/>
    <x v="11"/>
    <m/>
    <m/>
    <m/>
    <m/>
    <m/>
    <m/>
    <m/>
    <m/>
    <m/>
    <m/>
    <m/>
    <m/>
    <m/>
    <m/>
    <m/>
    <m/>
    <m/>
    <m/>
    <m/>
    <m/>
    <m/>
    <m/>
    <m/>
    <m/>
    <m/>
    <m/>
    <m/>
    <m/>
    <m/>
    <m/>
    <m/>
  </r>
  <r>
    <x v="2"/>
    <x v="0"/>
    <x v="3"/>
    <x v="11"/>
    <m/>
    <m/>
    <m/>
    <m/>
    <m/>
    <m/>
    <m/>
    <m/>
    <m/>
    <m/>
    <m/>
    <m/>
    <m/>
    <m/>
    <m/>
    <m/>
    <m/>
    <m/>
    <m/>
    <m/>
    <m/>
    <m/>
    <m/>
    <m/>
    <m/>
    <m/>
    <m/>
    <m/>
    <m/>
    <m/>
    <m/>
  </r>
  <r>
    <x v="2"/>
    <x v="1"/>
    <x v="4"/>
    <x v="11"/>
    <m/>
    <m/>
    <m/>
    <m/>
    <m/>
    <m/>
    <m/>
    <m/>
    <m/>
    <m/>
    <m/>
    <m/>
    <m/>
    <m/>
    <m/>
    <m/>
    <m/>
    <m/>
    <m/>
    <m/>
    <m/>
    <m/>
    <m/>
    <m/>
    <m/>
    <m/>
    <m/>
    <m/>
    <m/>
    <m/>
    <m/>
  </r>
  <r>
    <x v="2"/>
    <x v="0"/>
    <x v="5"/>
    <x v="11"/>
    <m/>
    <m/>
    <m/>
    <m/>
    <m/>
    <m/>
    <m/>
    <m/>
    <m/>
    <m/>
    <m/>
    <m/>
    <m/>
    <m/>
    <m/>
    <m/>
    <m/>
    <m/>
    <m/>
    <m/>
    <m/>
    <m/>
    <m/>
    <m/>
    <m/>
    <m/>
    <m/>
    <m/>
    <m/>
    <m/>
    <m/>
  </r>
  <r>
    <x v="2"/>
    <x v="1"/>
    <x v="6"/>
    <x v="11"/>
    <m/>
    <m/>
    <m/>
    <m/>
    <m/>
    <m/>
    <m/>
    <m/>
    <m/>
    <m/>
    <m/>
    <m/>
    <m/>
    <m/>
    <m/>
    <m/>
    <m/>
    <m/>
    <m/>
    <m/>
    <m/>
    <m/>
    <m/>
    <m/>
    <m/>
    <m/>
    <m/>
    <m/>
    <m/>
    <m/>
    <m/>
  </r>
  <r>
    <x v="2"/>
    <x v="1"/>
    <x v="7"/>
    <x v="11"/>
    <m/>
    <m/>
    <m/>
    <m/>
    <m/>
    <m/>
    <m/>
    <m/>
    <m/>
    <m/>
    <m/>
    <m/>
    <m/>
    <m/>
    <m/>
    <m/>
    <m/>
    <m/>
    <m/>
    <m/>
    <m/>
    <m/>
    <m/>
    <m/>
    <m/>
    <m/>
    <m/>
    <m/>
    <m/>
    <m/>
    <m/>
  </r>
  <r>
    <x v="2"/>
    <x v="1"/>
    <x v="8"/>
    <x v="11"/>
    <m/>
    <m/>
    <m/>
    <m/>
    <m/>
    <m/>
    <m/>
    <m/>
    <m/>
    <m/>
    <m/>
    <m/>
    <m/>
    <m/>
    <m/>
    <m/>
    <m/>
    <m/>
    <m/>
    <m/>
    <m/>
    <m/>
    <m/>
    <m/>
    <m/>
    <m/>
    <m/>
    <m/>
    <m/>
    <m/>
    <m/>
  </r>
  <r>
    <x v="2"/>
    <x v="0"/>
    <x v="9"/>
    <x v="11"/>
    <m/>
    <m/>
    <m/>
    <m/>
    <m/>
    <m/>
    <m/>
    <m/>
    <m/>
    <m/>
    <m/>
    <m/>
    <m/>
    <m/>
    <m/>
    <m/>
    <m/>
    <m/>
    <m/>
    <m/>
    <m/>
    <m/>
    <m/>
    <m/>
    <m/>
    <m/>
    <m/>
    <m/>
    <m/>
    <m/>
    <m/>
  </r>
  <r>
    <x v="2"/>
    <x v="0"/>
    <x v="10"/>
    <x v="11"/>
    <m/>
    <m/>
    <m/>
    <m/>
    <m/>
    <m/>
    <m/>
    <m/>
    <m/>
    <m/>
    <m/>
    <m/>
    <m/>
    <m/>
    <m/>
    <m/>
    <m/>
    <m/>
    <m/>
    <m/>
    <m/>
    <m/>
    <m/>
    <m/>
    <m/>
    <m/>
    <m/>
    <m/>
    <m/>
    <m/>
    <m/>
  </r>
  <r>
    <x v="2"/>
    <x v="0"/>
    <x v="11"/>
    <x v="11"/>
    <m/>
    <m/>
    <m/>
    <m/>
    <m/>
    <m/>
    <m/>
    <m/>
    <m/>
    <m/>
    <m/>
    <m/>
    <m/>
    <m/>
    <m/>
    <m/>
    <m/>
    <m/>
    <m/>
    <m/>
    <m/>
    <m/>
    <m/>
    <m/>
    <m/>
    <m/>
    <m/>
    <m/>
    <m/>
    <m/>
    <m/>
  </r>
  <r>
    <x v="2"/>
    <x v="0"/>
    <x v="12"/>
    <x v="11"/>
    <m/>
    <m/>
    <m/>
    <m/>
    <m/>
    <m/>
    <m/>
    <m/>
    <m/>
    <m/>
    <m/>
    <m/>
    <m/>
    <m/>
    <m/>
    <m/>
    <m/>
    <m/>
    <m/>
    <m/>
    <m/>
    <m/>
    <m/>
    <m/>
    <m/>
    <m/>
    <m/>
    <m/>
    <m/>
    <m/>
    <m/>
  </r>
  <r>
    <x v="2"/>
    <x v="1"/>
    <x v="13"/>
    <x v="11"/>
    <m/>
    <m/>
    <m/>
    <m/>
    <m/>
    <m/>
    <m/>
    <m/>
    <m/>
    <m/>
    <m/>
    <m/>
    <m/>
    <m/>
    <m/>
    <m/>
    <m/>
    <m/>
    <m/>
    <m/>
    <m/>
    <m/>
    <m/>
    <m/>
    <m/>
    <m/>
    <m/>
    <m/>
    <m/>
    <m/>
    <m/>
  </r>
  <r>
    <x v="2"/>
    <x v="1"/>
    <x v="14"/>
    <x v="11"/>
    <m/>
    <m/>
    <m/>
    <m/>
    <m/>
    <m/>
    <m/>
    <m/>
    <m/>
    <m/>
    <m/>
    <m/>
    <m/>
    <m/>
    <m/>
    <m/>
    <m/>
    <m/>
    <m/>
    <m/>
    <m/>
    <m/>
    <m/>
    <m/>
    <m/>
    <m/>
    <m/>
    <m/>
    <m/>
    <m/>
    <m/>
  </r>
  <r>
    <x v="2"/>
    <x v="0"/>
    <x v="15"/>
    <x v="11"/>
    <m/>
    <m/>
    <m/>
    <m/>
    <m/>
    <m/>
    <m/>
    <m/>
    <m/>
    <m/>
    <m/>
    <m/>
    <m/>
    <m/>
    <m/>
    <m/>
    <m/>
    <m/>
    <m/>
    <m/>
    <m/>
    <m/>
    <m/>
    <m/>
    <m/>
    <m/>
    <m/>
    <m/>
    <m/>
    <m/>
    <m/>
  </r>
  <r>
    <x v="2"/>
    <x v="0"/>
    <x v="16"/>
    <x v="11"/>
    <m/>
    <m/>
    <m/>
    <m/>
    <m/>
    <m/>
    <m/>
    <m/>
    <m/>
    <m/>
    <m/>
    <m/>
    <m/>
    <m/>
    <m/>
    <m/>
    <m/>
    <m/>
    <m/>
    <m/>
    <m/>
    <m/>
    <m/>
    <m/>
    <m/>
    <m/>
    <m/>
    <m/>
    <m/>
    <m/>
    <m/>
  </r>
  <r>
    <x v="2"/>
    <x v="0"/>
    <x v="17"/>
    <x v="11"/>
    <m/>
    <m/>
    <m/>
    <m/>
    <m/>
    <m/>
    <m/>
    <m/>
    <m/>
    <m/>
    <m/>
    <m/>
    <m/>
    <m/>
    <m/>
    <m/>
    <m/>
    <m/>
    <m/>
    <m/>
    <m/>
    <m/>
    <m/>
    <m/>
    <m/>
    <m/>
    <m/>
    <m/>
    <m/>
    <m/>
    <m/>
  </r>
  <r>
    <x v="2"/>
    <x v="0"/>
    <x v="18"/>
    <x v="11"/>
    <m/>
    <m/>
    <m/>
    <m/>
    <m/>
    <m/>
    <m/>
    <m/>
    <m/>
    <m/>
    <m/>
    <m/>
    <m/>
    <m/>
    <m/>
    <m/>
    <m/>
    <m/>
    <m/>
    <m/>
    <m/>
    <m/>
    <m/>
    <m/>
    <m/>
    <m/>
    <m/>
    <m/>
    <m/>
    <m/>
    <m/>
  </r>
  <r>
    <x v="2"/>
    <x v="1"/>
    <x v="19"/>
    <x v="11"/>
    <m/>
    <m/>
    <m/>
    <m/>
    <m/>
    <m/>
    <m/>
    <m/>
    <m/>
    <m/>
    <m/>
    <m/>
    <m/>
    <m/>
    <m/>
    <m/>
    <m/>
    <m/>
    <m/>
    <m/>
    <m/>
    <m/>
    <m/>
    <m/>
    <m/>
    <m/>
    <m/>
    <m/>
    <m/>
    <m/>
    <m/>
  </r>
  <r>
    <x v="2"/>
    <x v="1"/>
    <x v="20"/>
    <x v="11"/>
    <m/>
    <m/>
    <m/>
    <m/>
    <m/>
    <m/>
    <m/>
    <m/>
    <m/>
    <m/>
    <m/>
    <m/>
    <m/>
    <m/>
    <m/>
    <m/>
    <m/>
    <m/>
    <m/>
    <m/>
    <m/>
    <m/>
    <m/>
    <m/>
    <m/>
    <m/>
    <m/>
    <m/>
    <m/>
    <m/>
    <m/>
  </r>
  <r>
    <x v="2"/>
    <x v="0"/>
    <x v="21"/>
    <x v="11"/>
    <m/>
    <m/>
    <m/>
    <m/>
    <m/>
    <m/>
    <m/>
    <m/>
    <m/>
    <m/>
    <m/>
    <m/>
    <m/>
    <m/>
    <m/>
    <m/>
    <m/>
    <m/>
    <m/>
    <m/>
    <m/>
    <m/>
    <m/>
    <m/>
    <m/>
    <m/>
    <m/>
    <m/>
    <m/>
    <m/>
    <m/>
  </r>
  <r>
    <x v="2"/>
    <x v="0"/>
    <x v="22"/>
    <x v="11"/>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E12"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AK Fisik Reguler" fld="4" baseField="0" baseItem="0" numFmtId="165"/>
  </dataFields>
  <formats count="1">
    <format dxfId="57">
      <pivotArea outline="0" collapsedLevelsAreSubtotals="1" fieldPosition="0"/>
    </format>
  </formats>
  <chartFormats count="4">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AK Fisik Penugasan" fld="5" baseField="0" baseItem="0" numFmtId="165"/>
  </dataFields>
  <formats count="1">
    <format dxfId="56">
      <pivotArea outline="0" collapsedLevelsAreSubtotals="1" fieldPosition="0"/>
    </format>
  </formats>
  <chartFormats count="4">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AK Fisik Afirmasi" fld="6" baseField="0" baseItem="0" numFmtId="165"/>
  </dataFields>
  <formats count="1">
    <format dxfId="55">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AK Non Fisik" fld="7" baseField="0" baseItem="0" numFmtId="165"/>
  </dataFields>
  <formats count="1">
    <format dxfId="54">
      <pivotArea outline="0" collapsedLevelsAreSubtotals="1" fieldPosition="0"/>
    </format>
  </formats>
  <chartFormats count="4">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AU" fld="8" baseField="0" baseItem="0" numFmtId="165"/>
  </dataFields>
  <formats count="1">
    <format dxfId="53">
      <pivotArea outline="0" collapsedLevelsAreSubtotals="1" fieldPosition="0"/>
    </format>
  </formats>
  <chartFormats count="5">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ID" fld="9" baseField="0" baseItem="0" numFmtId="165"/>
  </dataFields>
  <formats count="1">
    <format dxfId="52">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ana Desa" fld="10" baseField="0" baseItem="0" numFmtId="165"/>
  </dataFields>
  <formats count="2">
    <format dxfId="51">
      <pivotArea outline="0" collapsedLevelsAreSubtotals="1" fieldPosition="0"/>
    </format>
    <format dxfId="50">
      <pivotArea dataOnly="0" labelOnly="1" outline="0" axis="axisValues"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J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PBB" fld="12" baseField="0" baseItem="0"/>
  </dataFields>
  <formats count="1">
    <format dxfId="41">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51799A-366E-42FD-A54F-B1252B3B89A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J3:AN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CHT" fld="34" baseField="0" baseItem="0"/>
  </dataFields>
  <formats count="1">
    <format dxfId="42">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O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SDA Migas" fld="13" baseField="0" baseItem="0"/>
  </dataFields>
  <formats count="1">
    <format dxfId="43">
      <pivotArea outline="0" collapsedLevelsAreSubtotals="1" fieldPosition="0"/>
    </format>
  </formats>
  <chartFormats count="5">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1">
          <reference field="4294967294" count="1" selected="0">
            <x v="0"/>
          </reference>
        </references>
      </pivotArea>
    </chartFormat>
    <chartFormat chart="6"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T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SDA Minerba" fld="14" baseField="0" baseItem="0"/>
  </dataFields>
  <formats count="1">
    <format dxfId="44">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E3:AI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dataField="1"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SDA Panas Bumi" fld="17" baseField="0" baseItem="0"/>
  </dataFields>
  <formats count="1">
    <format dxfId="45">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Y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SDA Kehutanan" fld="15" baseField="0" baseItem="0"/>
  </dataFields>
  <formats count="1">
    <format dxfId="46">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Z3:AD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dataField="1"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SDA Perikanan" fld="16" baseField="0" baseItem="0"/>
  </dataFields>
  <formats count="1">
    <format dxfId="47">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DBH PPh" fld="11" baseField="0" baseItem="0"/>
  </dataFields>
  <formats count="2">
    <format dxfId="49">
      <pivotArea outline="0" collapsedLevelsAreSubtotals="1" fieldPosition="0"/>
    </format>
    <format dxfId="48">
      <pivotArea dataOnly="0" labelOnly="1" outline="0" fieldPosition="0">
        <references count="1">
          <reference field="4294967294" count="1">
            <x v="0"/>
          </reference>
        </references>
      </pivotArea>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E15"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IPM (%)" fld="18" baseField="2" baseItem="7"/>
  </dataFields>
  <chartFormats count="10">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1">
          <reference field="4294967294" count="1" selected="0">
            <x v="0"/>
          </reference>
        </references>
      </pivotArea>
    </chartFormat>
    <chartFormat chart="6" format="2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Z5:AD15"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Pengeluaran per Kapita (Rp 000)" fld="22" baseField="0" baseItem="0" numFmtId="165"/>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5:Y15"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5:T15"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5:O15"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UHH (th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5:J15"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14">
        <item h="1" m="1" x="11"/>
        <item h="1" m="1" x="5"/>
        <item h="1" m="1" x="12"/>
        <item h="1" m="1" x="2"/>
        <item h="1" m="1" x="6"/>
        <item h="1" m="1" x="7"/>
        <item h="1" m="1" x="3"/>
        <item h="1" m="1" x="8"/>
        <item h="1" m="1" x="10"/>
        <item h="1" m="1" x="9"/>
        <item h="1" m="1" x="4"/>
        <item h="1" x="0"/>
        <item x="1"/>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2"/>
    </i>
  </rowItems>
  <colItems count="1">
    <i/>
  </colItem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TPAK (%)" fld="24" baseField="0" baseItem="0"/>
  </dataFields>
  <formats count="1">
    <format dxfId="38">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3:J13"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m="1" x="70"/>
        <item m="1" x="57"/>
        <item m="1" x="46"/>
        <item m="1" x="49"/>
        <item m="1" x="42"/>
        <item m="1" x="62"/>
        <item m="1" x="29"/>
        <item m="1" x="43"/>
        <item m="1" x="65"/>
        <item m="1" x="45"/>
        <item m="1" x="36"/>
        <item m="1" x="40"/>
        <item m="1" x="37"/>
        <item m="1" x="34"/>
        <item m="1" x="54"/>
        <item m="1" x="30"/>
        <item m="1" x="41"/>
        <item m="1" x="75"/>
        <item m="1" x="26"/>
        <item m="1" x="77"/>
        <item m="1" x="55"/>
        <item m="1" x="71"/>
        <item m="1" x="31"/>
        <item m="1" x="50"/>
        <item m="1" x="48"/>
        <item m="1" x="69"/>
        <item m="1" x="78"/>
        <item m="1" x="51"/>
        <item m="1" x="38"/>
        <item m="1" x="58"/>
        <item m="1" x="63"/>
        <item m="1" x="72"/>
        <item m="1" x="60"/>
        <item m="1" x="59"/>
        <item m="1" x="67"/>
        <item m="1" x="32"/>
        <item m="1" x="28"/>
        <item m="1" x="66"/>
        <item m="1" x="76"/>
        <item m="1" x="61"/>
        <item m="1" x="24"/>
        <item m="1" x="39"/>
        <item m="1" x="25"/>
        <item m="1" x="56"/>
        <item m="1" x="73"/>
        <item m="1" x="68"/>
        <item m="1" x="74"/>
        <item m="1" x="52"/>
        <item m="1" x="53"/>
        <item x="11"/>
        <item x="12"/>
        <item x="13"/>
        <item x="14"/>
        <item m="1" x="23"/>
        <item m="1" x="64"/>
        <item m="1" x="33"/>
        <item m="1" x="27"/>
        <item m="1" x="35"/>
        <item m="1" x="44"/>
        <item m="1" x="47"/>
        <item x="22"/>
        <item x="0"/>
        <item x="1"/>
        <item x="2"/>
        <item x="3"/>
        <item x="4"/>
        <item x="5"/>
        <item x="6"/>
        <item x="7"/>
        <item x="8"/>
        <item x="9"/>
        <item x="10"/>
        <item x="15"/>
        <item x="16"/>
        <item x="17"/>
        <item x="18"/>
        <item x="19"/>
        <item x="20"/>
        <item x="21"/>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51"/>
    </i>
    <i>
      <x v="52"/>
    </i>
    <i>
      <x v="65"/>
    </i>
    <i>
      <x v="67"/>
    </i>
    <i>
      <x v="68"/>
    </i>
    <i>
      <x v="69"/>
    </i>
    <i>
      <x v="76"/>
    </i>
    <i>
      <x v="77"/>
    </i>
    <i t="grand">
      <x/>
    </i>
  </rowItems>
  <colFields count="1">
    <field x="0"/>
  </colFields>
  <colItems count="4">
    <i>
      <x/>
    </i>
    <i>
      <x v="1"/>
    </i>
    <i>
      <x v="2"/>
    </i>
    <i t="grand">
      <x/>
    </i>
  </colItems>
  <dataFields count="1">
    <dataField name="Sum of TPT (%)" fld="23" baseField="0" baseItem="0"/>
  </dataFields>
  <formats count="1">
    <format dxfId="39">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5709341-F5C7-47B9-80C9-21D7CDFD30F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7:J17"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4">
    <i>
      <x/>
    </i>
    <i>
      <x v="1"/>
    </i>
    <i>
      <x v="2"/>
    </i>
    <i t="grand">
      <x/>
    </i>
  </colItems>
  <dataFields count="1">
    <dataField name="Average of % Pend. Miskin" fld="26"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71049A1-0BED-4A13-B4E9-57BC4A380B01}"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E17"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4">
    <i>
      <x/>
    </i>
    <i>
      <x v="1"/>
    </i>
    <i>
      <x v="2"/>
    </i>
    <i t="grand">
      <x/>
    </i>
  </colItems>
  <dataFields count="1">
    <dataField name="Sum of Jml. Pend. Miskin (juta jiwa)" fld="25" baseField="0" baseItem="0"/>
  </dataField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9EDDC7D-5E8C-4D53-8DDD-6CE71A7EAFC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7:O17"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4">
    <i>
      <x/>
    </i>
    <i>
      <x v="1"/>
    </i>
    <i>
      <x v="2"/>
    </i>
    <i t="grand">
      <x/>
    </i>
  </colItems>
  <dataFields count="1">
    <dataField name="Count of Jml. Pend. Miskin (juta jiwa)" fld="25"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7746AA-8EC4-467B-9F1A-DFC3FC70AE82}" name="PivotTable1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U9:X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M SMP" fld="32" subtotal="average" baseField="2" baseItem="0"/>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768B549-0674-41E2-84B4-CC4FA5AFA609}" name="PivotTable1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I9:L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K SMP" fld="29" subtotal="average" baseField="2" baseItem="0"/>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A350A3-6AA1-4D8D-B0EF-C44C7284C83C}" name="PivotTable10"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E9:H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K SD" fld="28" subtotal="average" baseField="2" baseItem="6" numFmtId="43"/>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3F21E44-1506-4EB3-AA2D-4CCF94B94B61}" name="PivotTable1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M9:P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K SM" fld="30" subtotal="average" baseField="2" baseItem="0"/>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079A858-E4E5-4D31-95E7-4355A7F10BE6}" name="PivotTable9"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9:D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K PAUD" fld="27" subtotal="average" baseField="2" baseItem="0" numFmtId="43"/>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804AEA4-CCE0-4F53-9263-AE9DE5D5228C}" name="PivotTable13"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Q9:T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M SD" fld="31" subtotal="average" baseField="2" baseItem="0"/>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28F79AD9-6FA6-4D96-A7ED-E6DB6E237F83}" name="PivotTable15"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Y9:AB19" firstHeaderRow="1" firstDataRow="2" firstDataCol="1"/>
  <pivotFields count="36">
    <pivotField axis="axisCol" showAll="0">
      <items count="4">
        <item x="0"/>
        <item x="1"/>
        <item x="2"/>
        <item t="default"/>
      </items>
    </pivotField>
    <pivotField showAll="0">
      <items count="14">
        <item h="1" x="0"/>
        <item x="1"/>
        <item h="1" m="1" x="11"/>
        <item h="1" m="1" x="5"/>
        <item h="1" m="1" x="12"/>
        <item h="1" m="1" x="2"/>
        <item h="1" m="1" x="6"/>
        <item h="1" m="1" x="7"/>
        <item h="1" m="1" x="3"/>
        <item h="1" m="1" x="8"/>
        <item h="1" m="1" x="10"/>
        <item h="1" m="1" x="9"/>
        <item h="1" m="1" x="4"/>
        <item t="default"/>
      </items>
    </pivotField>
    <pivotField axis="axisRow" showAll="0">
      <items count="80">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9">
    <i>
      <x v="6"/>
    </i>
    <i>
      <x v="7"/>
    </i>
    <i>
      <x v="9"/>
    </i>
    <i>
      <x v="10"/>
    </i>
    <i>
      <x v="11"/>
    </i>
    <i>
      <x v="12"/>
    </i>
    <i>
      <x v="65"/>
    </i>
    <i>
      <x v="66"/>
    </i>
    <i t="grand">
      <x/>
    </i>
  </rowItems>
  <colFields count="1">
    <field x="0"/>
  </colFields>
  <colItems count="3">
    <i>
      <x/>
    </i>
    <i>
      <x v="1"/>
    </i>
    <i>
      <x v="2"/>
    </i>
  </colItems>
  <dataFields count="1">
    <dataField name="Average of APM SMA" fld="33" subtotal="average" baseField="2" baseItem="0"/>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769E869-2492-4145-AB38-1FAABD964167}" name="PivotTable16" cacheId="0"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4:L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13">
        <item h="1" x="0"/>
        <item x="1"/>
        <item h="1" m="1" x="11"/>
        <item h="1" m="1" x="5"/>
        <item h="1" m="1" x="12"/>
        <item h="1" m="1" x="2"/>
        <item h="1" m="1" x="6"/>
        <item h="1" m="1" x="7"/>
        <item h="1" m="1" x="3"/>
        <item h="1" m="1" x="8"/>
        <item h="1" m="1" x="10"/>
        <item h="1" m="1" x="9"/>
        <item h="1" m="1" x="4"/>
      </items>
      <extLst>
        <ext xmlns:x14="http://schemas.microsoft.com/office/spreadsheetml/2009/9/main" uri="{2946ED86-A175-432a-8AC1-64E0C546D7DE}">
          <x14:pivotField fillDownLabels="1"/>
        </ext>
      </extLst>
    </pivotField>
    <pivotField axis="axisCol" showAll="0" defaultSubtotal="0">
      <items count="79">
        <item x="0"/>
        <item x="16"/>
        <item x="1"/>
        <item x="17"/>
        <item x="2"/>
        <item x="3"/>
        <item x="19"/>
        <item x="4"/>
        <item x="5"/>
        <item x="6"/>
        <item x="7"/>
        <item x="20"/>
        <item x="8"/>
        <item x="15"/>
        <item m="1" x="76"/>
        <item m="1" x="64"/>
        <item m="1" x="61"/>
        <item m="1" x="33"/>
        <item m="1" x="24"/>
        <item m="1" x="39"/>
        <item m="1" x="35"/>
        <item m="1" x="25"/>
        <item m="1" x="56"/>
        <item m="1" x="73"/>
        <item m="1" x="68"/>
        <item m="1" x="70"/>
        <item m="1" x="57"/>
        <item m="1" x="44"/>
        <item m="1" x="74"/>
        <item m="1" x="46"/>
        <item m="1" x="49"/>
        <item m="1" x="42"/>
        <item m="1" x="23"/>
        <item m="1" x="62"/>
        <item m="1" x="29"/>
        <item m="1" x="43"/>
        <item m="1" x="65"/>
        <item m="1" x="45"/>
        <item m="1" x="36"/>
        <item m="1" x="40"/>
        <item m="1" x="37"/>
        <item m="1" x="34"/>
        <item m="1" x="54"/>
        <item m="1" x="27"/>
        <item m="1" x="30"/>
        <item m="1" x="41"/>
        <item m="1" x="75"/>
        <item m="1" x="26"/>
        <item m="1" x="77"/>
        <item m="1" x="52"/>
        <item m="1" x="47"/>
        <item m="1" x="55"/>
        <item m="1" x="71"/>
        <item m="1" x="31"/>
        <item m="1" x="50"/>
        <item m="1" x="53"/>
        <item m="1" x="48"/>
        <item m="1" x="69"/>
        <item m="1" x="78"/>
        <item m="1" x="51"/>
        <item m="1" x="38"/>
        <item x="11"/>
        <item m="1" x="58"/>
        <item m="1" x="63"/>
        <item m="1" x="72"/>
        <item x="13"/>
        <item x="14"/>
        <item m="1" x="60"/>
        <item m="1" x="59"/>
        <item m="1" x="67"/>
        <item m="1" x="32"/>
        <item m="1" x="28"/>
        <item x="12"/>
        <item x="22"/>
        <item m="1" x="66"/>
        <item x="18"/>
        <item x="9"/>
        <item x="21"/>
        <item x="10"/>
      </items>
      <extLst>
        <ext xmlns:x14="http://schemas.microsoft.com/office/spreadsheetml/2009/9/main" uri="{2946ED86-A175-432a-8AC1-64E0C546D7DE}">
          <x14:pivotField fillDownLabels="1"/>
        </ext>
      </extLst>
    </pivotField>
    <pivotField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10">
    <i>
      <x/>
    </i>
    <i>
      <x v="1"/>
    </i>
    <i>
      <x v="2"/>
      <x v="6"/>
    </i>
    <i r="1">
      <x v="7"/>
    </i>
    <i r="1">
      <x v="9"/>
    </i>
    <i r="1">
      <x v="10"/>
    </i>
    <i r="1">
      <x v="11"/>
    </i>
    <i r="1">
      <x v="12"/>
    </i>
    <i r="1">
      <x v="65"/>
    </i>
    <i r="1">
      <x v="66"/>
    </i>
  </colItems>
  <dataFields count="15">
    <dataField name="Sum of DBH PPh" fld="11" baseField="0" baseItem="0"/>
    <dataField name="Sum of DBH PBB" fld="12" baseField="0" baseItem="0"/>
    <dataField name="Sum of DBH CHT" fld="34" baseField="0" baseItem="0"/>
    <dataField name="Sum of DBH SDA Migas" fld="13" baseField="0" baseItem="0"/>
    <dataField name="Sum of DBH SDA Minerba" fld="14" baseField="0" baseItem="0"/>
    <dataField name="Sum of DBH SDA Kehutanan" fld="15" baseField="0" baseItem="0"/>
    <dataField name="Sum of DBH SDA Perikanan" fld="16" baseField="0" baseItem="0"/>
    <dataField name="Sum of DBH SDA Panas Bumi" fld="17" baseField="0" baseItem="0"/>
    <dataField name="Sum of DAU" fld="8" baseField="0" baseItem="0"/>
    <dataField name="Sum of DAK Fisik Reguler" fld="4" baseField="2" baseItem="0"/>
    <dataField name="Sum of DAK Fisik Afirmasi" fld="6" baseField="2" baseItem="0"/>
    <dataField name="Sum of DAK Fisik Penugasan" fld="5" baseField="2" baseItem="0"/>
    <dataField name="Sum of DAK Non Fisik" fld="7" baseField="2" baseItem="0"/>
    <dataField name="Sum of DID" fld="9" baseField="2" baseItem="0"/>
    <dataField name="Sum of Dana Desa" fld="10" baseField="0" baseItem="0"/>
  </dataFields>
  <formats count="1">
    <format dxfId="29">
      <pivotArea outline="0" collapsedLevelsAreSubtotals="1" fieldPosition="0"/>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9" name="PivotTable1"/>
    <pivotTable tabId="19" name="PivotTable2"/>
    <pivotTable tabId="19" name="PivotTable3"/>
    <pivotTable tabId="7" name="PivotTable4"/>
    <pivotTable tabId="20" name="PivotTable9"/>
    <pivotTable tabId="20" name="PivotTable10"/>
    <pivotTable tabId="20" name="PivotTable11"/>
    <pivotTable tabId="20" name="PivotTable12"/>
    <pivotTable tabId="20" name="PivotTable13"/>
    <pivotTable tabId="20" name="PivotTable14"/>
    <pivotTable tabId="20" name="PivotTable15"/>
    <pivotTable tabId="21" name="PivotTable16"/>
  </pivotTables>
  <data>
    <tabular pivotCacheId="1508825348">
      <items count="13">
        <i x="0"/>
        <i x="1" s="1"/>
        <i x="11" nd="1"/>
        <i x="5" nd="1"/>
        <i x="12" nd="1"/>
        <i x="2" nd="1"/>
        <i x="6" nd="1"/>
        <i x="7" nd="1"/>
        <i x="3" nd="1"/>
        <i x="8" nd="1"/>
        <i x="10" nd="1"/>
        <i x="9"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9" name="PivotTable1"/>
    <pivotTable tabId="19" name="PivotTable2"/>
    <pivotTable tabId="19" name="PivotTable3"/>
    <pivotTable tabId="7" name="PivotTable4"/>
    <pivotTable tabId="20" name="PivotTable9"/>
    <pivotTable tabId="20" name="PivotTable10"/>
    <pivotTable tabId="20" name="PivotTable11"/>
    <pivotTable tabId="20" name="PivotTable12"/>
    <pivotTable tabId="20" name="PivotTable13"/>
    <pivotTable tabId="20" name="PivotTable14"/>
    <pivotTable tabId="20" name="PivotTable15"/>
    <pivotTable tabId="21" name="PivotTable16"/>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9" name="PivotTable1"/>
    <pivotTable tabId="19" name="PivotTable2"/>
    <pivotTable tabId="19" name="PivotTable3"/>
    <pivotTable tabId="7" name="PivotTable4"/>
    <pivotTable tabId="20" name="PivotTable9"/>
    <pivotTable tabId="20" name="PivotTable10"/>
    <pivotTable tabId="20" name="PivotTable11"/>
    <pivotTable tabId="20" name="PivotTable12"/>
    <pivotTable tabId="20" name="PivotTable13"/>
    <pivotTable tabId="20" name="PivotTable14"/>
    <pivotTable tabId="20" name="PivotTable15"/>
    <pivotTable tabId="21" name="PivotTable16"/>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Aceh" displayName="Aceh" ref="A1:AI829" totalsRowShown="0" headerRowDxfId="94" dataDxfId="93" headerRowCellStyle="Comma" dataCellStyle="Comma">
  <autoFilter ref="A1:AI829" xr:uid="{8C5EFC32-E381-4401-81B0-F397942931A1}"/>
  <tableColumns count="35">
    <tableColumn id="1" xr3:uid="{8C691686-EF66-4053-969B-DF5C60539707}" name="Tahun" dataDxfId="92" dataCellStyle="Comma"/>
    <tableColumn id="2" xr3:uid="{4DA588A7-DF71-4E7C-83A7-BA5521C8196C}" name="Daerah Pemilihan" dataDxfId="91" dataCellStyle="Comma"/>
    <tableColumn id="3" xr3:uid="{D54C0D10-DC2F-4948-9CC7-8A2AE37A5B97}" name="Nama Daerah" dataDxfId="90" dataCellStyle="Comma"/>
    <tableColumn id="4" xr3:uid="{68A10EC7-8B27-4713-ABD1-D1369CA7F16A}" name="Bidang" dataDxfId="89" dataCellStyle="Comma"/>
    <tableColumn id="5" xr3:uid="{A7479874-5843-4A07-8A7B-A58DC69092C3}" name="DAK Fisik Reguler" dataDxfId="88" dataCellStyle="Comma"/>
    <tableColumn id="6" xr3:uid="{52ADAE8D-FFAD-4E7C-8A65-AFDF75B0E4D3}" name="DAK Fisik Penugasan" dataDxfId="87" dataCellStyle="Comma"/>
    <tableColumn id="7" xr3:uid="{93667917-5EC9-4D6E-845A-7C67A6D988E0}" name="DAK Fisik Afirmasi" dataDxfId="86" dataCellStyle="Comma"/>
    <tableColumn id="8" xr3:uid="{7FBE1236-C05C-4021-A3CE-AF2C830E855F}" name="DAK Non Fisik" dataDxfId="85" dataCellStyle="Comma"/>
    <tableColumn id="9" xr3:uid="{04D48674-9F86-4BFD-A060-E0C5F06B26C4}" name="DAU" dataDxfId="84" dataCellStyle="Comma"/>
    <tableColumn id="10" xr3:uid="{D77D5E0C-AFEB-4F19-965A-18692EEF40F1}" name="DID" dataDxfId="83" dataCellStyle="Comma"/>
    <tableColumn id="11" xr3:uid="{4E448F1B-2A59-4C93-A761-A3CEAFBAE039}" name="Dana Desa" dataDxfId="82" dataCellStyle="Comma"/>
    <tableColumn id="12" xr3:uid="{4DD6069E-D117-454A-A2BB-C599FA388538}" name="DBH PPh" dataDxfId="81" dataCellStyle="Comma"/>
    <tableColumn id="13" xr3:uid="{FBA90FB3-FDE0-42EB-912F-1F1CE965942C}" name="DBH PBB" dataDxfId="80" dataCellStyle="Comma"/>
    <tableColumn id="14" xr3:uid="{58D2B1A3-FFBC-4B96-BDF6-2447CE3C4580}" name="DBH SDA Migas" dataDxfId="79" dataCellStyle="Comma"/>
    <tableColumn id="15" xr3:uid="{03855E66-F410-4670-A4E6-50BAB104127F}" name="DBH SDA Minerba" dataDxfId="78" dataCellStyle="Comma"/>
    <tableColumn id="16" xr3:uid="{DD75722B-25D5-459D-9715-804D5820A693}" name="DBH SDA Kehutanan" dataDxfId="77" dataCellStyle="Comma"/>
    <tableColumn id="17" xr3:uid="{58107161-8310-4AC8-B806-0D2F19C3AD43}" name="DBH SDA Perikanan" dataDxfId="76" dataCellStyle="Comma"/>
    <tableColumn id="18" xr3:uid="{78C3DEF1-800B-473F-AD97-782DD97D3247}" name="DBH SDA Panas Bumi" dataDxfId="75" dataCellStyle="Comma"/>
    <tableColumn id="19" xr3:uid="{0145AF31-8700-4F11-B461-DC6C4746309E}" name="IPM (%)" dataDxfId="74" dataCellStyle="Comma"/>
    <tableColumn id="20" xr3:uid="{97F9D2FD-C3D6-463B-B07E-61930D0BAE58}" name="UHH (thn)" dataDxfId="73" dataCellStyle="Comma"/>
    <tableColumn id="21" xr3:uid="{42362E3F-38F8-4EB4-8410-F0A89BA14936}" name="HLS (thn)" dataDxfId="72" dataCellStyle="Comma"/>
    <tableColumn id="22" xr3:uid="{D7DFE82D-741B-4884-8A9A-356E164C073F}" name="RLS (thn)" dataDxfId="71" dataCellStyle="Comma"/>
    <tableColumn id="23" xr3:uid="{763F7910-C7AF-4044-ABB6-DC7195BEE933}" name="Pengeluaran per Kapita (Rp 000)" dataDxfId="70" dataCellStyle="Comma"/>
    <tableColumn id="24" xr3:uid="{E25B5614-607A-4332-8331-F9F658049372}" name="TPT (%)" dataDxfId="69" dataCellStyle="Comma"/>
    <tableColumn id="25" xr3:uid="{056FE4AD-4D82-47D5-A9EC-F61B1C34F9A6}" name="TPAK (%)" dataDxfId="68" dataCellStyle="Comma"/>
    <tableColumn id="26" xr3:uid="{72DECF6B-5901-410B-9147-04439EA0B611}" name="Jml. Pend. Miskin (juta jiwa)" dataDxfId="67" dataCellStyle="Comma"/>
    <tableColumn id="27" xr3:uid="{D9FFD548-476A-4646-87BF-E745717A1B08}" name="% Pend. Miskin" dataDxfId="66" dataCellStyle="Comma"/>
    <tableColumn id="29" xr3:uid="{EB212F30-05A9-425D-8316-D0CE8033F622}" name="APK PAUD" dataDxfId="65" dataCellStyle="Comma"/>
    <tableColumn id="30" xr3:uid="{19B31E6C-FFD3-47E2-BBAE-1B0C365DE0C6}" name="APK SD" dataDxfId="64" dataCellStyle="Comma"/>
    <tableColumn id="31" xr3:uid="{9E11CD58-9CCE-42C1-93FA-F05D01704563}" name="APK SMP" dataDxfId="63" dataCellStyle="Comma"/>
    <tableColumn id="32" xr3:uid="{D2EE93DC-662F-4B96-9324-0C5133652FA2}" name="APK SM" dataDxfId="62" dataCellStyle="Comma"/>
    <tableColumn id="35" xr3:uid="{2FC7F745-9A34-46AA-B5FE-DE22E76C79D3}" name="APM SD" dataDxfId="61" dataCellStyle="Comma"/>
    <tableColumn id="34" xr3:uid="{2B94DD62-4D1F-4E64-8FDA-93E5D07283A9}" name="APM SMP" dataDxfId="60" dataCellStyle="Comma"/>
    <tableColumn id="28" xr3:uid="{9ECB9045-192E-4651-82D2-1CFADED07D2F}" name="APM SMA" dataDxfId="59" dataCellStyle="Comma"/>
    <tableColumn id="33" xr3:uid="{6FB1EA89-0598-48ED-8270-B2D5D0471C0A}" name="DBH CHT" dataDxfId="58"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3.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dimension ref="A1:C543"/>
  <sheetViews>
    <sheetView showGridLines="0" workbookViewId="0">
      <selection activeCell="F11" sqref="F11"/>
    </sheetView>
  </sheetViews>
  <sheetFormatPr defaultRowHeight="14.1" customHeight="1" x14ac:dyDescent="0.25"/>
  <cols>
    <col min="1" max="1" width="14.5703125" bestFit="1" customWidth="1"/>
    <col min="2" max="2" width="22.140625" bestFit="1" customWidth="1"/>
  </cols>
  <sheetData>
    <row r="1" spans="1:3" ht="14.1" customHeight="1" x14ac:dyDescent="0.25">
      <c r="A1" s="1" t="s">
        <v>0</v>
      </c>
      <c r="B1" s="1" t="s">
        <v>1</v>
      </c>
      <c r="C1" s="1" t="s">
        <v>2</v>
      </c>
    </row>
    <row r="2" spans="1:3" ht="14.1" customHeight="1" x14ac:dyDescent="0.25">
      <c r="A2" s="1"/>
      <c r="B2" s="1" t="s">
        <v>3</v>
      </c>
      <c r="C2" s="1" t="s">
        <v>4</v>
      </c>
    </row>
    <row r="3" spans="1:3" ht="14.1" customHeight="1" x14ac:dyDescent="0.25">
      <c r="A3" s="1" t="s">
        <v>5</v>
      </c>
      <c r="B3" s="1" t="s">
        <v>3</v>
      </c>
      <c r="C3" s="1" t="s">
        <v>6</v>
      </c>
    </row>
    <row r="4" spans="1:3" ht="14.1" customHeight="1" x14ac:dyDescent="0.25">
      <c r="A4" s="1" t="s">
        <v>5</v>
      </c>
      <c r="B4" s="1" t="s">
        <v>3</v>
      </c>
      <c r="C4" s="1" t="s">
        <v>7</v>
      </c>
    </row>
    <row r="5" spans="1:3" ht="14.1" customHeight="1" x14ac:dyDescent="0.25">
      <c r="A5" s="1" t="s">
        <v>5</v>
      </c>
      <c r="B5" s="1" t="s">
        <v>3</v>
      </c>
      <c r="C5" s="1" t="s">
        <v>8</v>
      </c>
    </row>
    <row r="6" spans="1:3" ht="14.1" customHeight="1" x14ac:dyDescent="0.25">
      <c r="A6" s="1" t="s">
        <v>5</v>
      </c>
      <c r="B6" s="1" t="s">
        <v>3</v>
      </c>
      <c r="C6" s="1" t="s">
        <v>9</v>
      </c>
    </row>
    <row r="7" spans="1:3" ht="14.1" customHeight="1" x14ac:dyDescent="0.25">
      <c r="A7" s="1" t="s">
        <v>10</v>
      </c>
      <c r="B7" s="1" t="s">
        <v>3</v>
      </c>
      <c r="C7" s="1" t="s">
        <v>11</v>
      </c>
    </row>
    <row r="8" spans="1:3" ht="14.1" customHeight="1" x14ac:dyDescent="0.25">
      <c r="A8" s="1" t="s">
        <v>5</v>
      </c>
      <c r="B8" s="1" t="s">
        <v>3</v>
      </c>
      <c r="C8" s="1" t="s">
        <v>12</v>
      </c>
    </row>
    <row r="9" spans="1:3" ht="14.1" customHeight="1" x14ac:dyDescent="0.25">
      <c r="A9" s="1" t="s">
        <v>10</v>
      </c>
      <c r="B9" s="1" t="s">
        <v>3</v>
      </c>
      <c r="C9" s="1" t="s">
        <v>13</v>
      </c>
    </row>
    <row r="10" spans="1:3" ht="14.1" customHeight="1" x14ac:dyDescent="0.25">
      <c r="A10" s="1" t="s">
        <v>10</v>
      </c>
      <c r="B10" s="1" t="s">
        <v>3</v>
      </c>
      <c r="C10" s="1" t="s">
        <v>14</v>
      </c>
    </row>
    <row r="11" spans="1:3" ht="14.1" customHeight="1" x14ac:dyDescent="0.25">
      <c r="A11" s="1" t="s">
        <v>10</v>
      </c>
      <c r="B11" s="1" t="s">
        <v>3</v>
      </c>
      <c r="C11" s="1" t="s">
        <v>15</v>
      </c>
    </row>
    <row r="12" spans="1:3" ht="14.1" customHeight="1" x14ac:dyDescent="0.25">
      <c r="A12" s="1" t="s">
        <v>5</v>
      </c>
      <c r="B12" s="1" t="s">
        <v>3</v>
      </c>
      <c r="C12" s="1" t="s">
        <v>16</v>
      </c>
    </row>
    <row r="13" spans="1:3" ht="14.1" customHeight="1" x14ac:dyDescent="0.25">
      <c r="A13" s="1" t="s">
        <v>5</v>
      </c>
      <c r="B13" s="1" t="s">
        <v>3</v>
      </c>
      <c r="C13" s="1" t="s">
        <v>17</v>
      </c>
    </row>
    <row r="14" spans="1:3" ht="14.1" customHeight="1" x14ac:dyDescent="0.25">
      <c r="A14" s="1" t="s">
        <v>5</v>
      </c>
      <c r="B14" s="1" t="s">
        <v>3</v>
      </c>
      <c r="C14" s="1" t="s">
        <v>18</v>
      </c>
    </row>
    <row r="15" spans="1:3" ht="14.1" customHeight="1" x14ac:dyDescent="0.25">
      <c r="A15" s="1" t="s">
        <v>5</v>
      </c>
      <c r="B15" s="1" t="s">
        <v>3</v>
      </c>
      <c r="C15" s="1" t="s">
        <v>19</v>
      </c>
    </row>
    <row r="16" spans="1:3" ht="14.1" customHeight="1" x14ac:dyDescent="0.25">
      <c r="A16" s="1" t="s">
        <v>10</v>
      </c>
      <c r="B16" s="1" t="s">
        <v>3</v>
      </c>
      <c r="C16" s="1" t="s">
        <v>20</v>
      </c>
    </row>
    <row r="17" spans="1:3" ht="14.1" customHeight="1" x14ac:dyDescent="0.25">
      <c r="A17" s="1" t="s">
        <v>10</v>
      </c>
      <c r="B17" s="1" t="s">
        <v>3</v>
      </c>
      <c r="C17" s="1" t="s">
        <v>21</v>
      </c>
    </row>
    <row r="18" spans="1:3" ht="14.1" customHeight="1" x14ac:dyDescent="0.25">
      <c r="A18" s="1" t="s">
        <v>5</v>
      </c>
      <c r="B18" s="1" t="s">
        <v>3</v>
      </c>
      <c r="C18" s="1" t="s">
        <v>22</v>
      </c>
    </row>
    <row r="19" spans="1:3" ht="14.1" customHeight="1" x14ac:dyDescent="0.25">
      <c r="A19" s="1" t="s">
        <v>5</v>
      </c>
      <c r="B19" s="1" t="s">
        <v>3</v>
      </c>
      <c r="C19" s="1" t="s">
        <v>23</v>
      </c>
    </row>
    <row r="20" spans="1:3" ht="14.1" customHeight="1" x14ac:dyDescent="0.25">
      <c r="A20" s="1" t="s">
        <v>5</v>
      </c>
      <c r="B20" s="1" t="s">
        <v>3</v>
      </c>
      <c r="C20" s="1" t="s">
        <v>24</v>
      </c>
    </row>
    <row r="21" spans="1:3" ht="14.1" customHeight="1" x14ac:dyDescent="0.25">
      <c r="A21" s="1" t="s">
        <v>5</v>
      </c>
      <c r="B21" s="1" t="s">
        <v>3</v>
      </c>
      <c r="C21" s="1" t="s">
        <v>25</v>
      </c>
    </row>
    <row r="22" spans="1:3" ht="14.1" customHeight="1" x14ac:dyDescent="0.25">
      <c r="A22" s="1" t="s">
        <v>10</v>
      </c>
      <c r="B22" s="1" t="s">
        <v>3</v>
      </c>
      <c r="C22" s="1" t="s">
        <v>26</v>
      </c>
    </row>
    <row r="23" spans="1:3" ht="14.1" customHeight="1" x14ac:dyDescent="0.25">
      <c r="A23" s="1" t="s">
        <v>10</v>
      </c>
      <c r="B23" s="1" t="s">
        <v>3</v>
      </c>
      <c r="C23" s="1" t="s">
        <v>27</v>
      </c>
    </row>
    <row r="24" spans="1:3" ht="14.1" customHeight="1" x14ac:dyDescent="0.25">
      <c r="A24" s="1" t="s">
        <v>5</v>
      </c>
      <c r="B24" s="1" t="s">
        <v>3</v>
      </c>
      <c r="C24" s="1" t="s">
        <v>28</v>
      </c>
    </row>
    <row r="25" spans="1:3" ht="14.1" customHeight="1" x14ac:dyDescent="0.25">
      <c r="A25" s="1" t="s">
        <v>5</v>
      </c>
      <c r="B25" s="1" t="s">
        <v>3</v>
      </c>
      <c r="C25" s="1" t="s">
        <v>29</v>
      </c>
    </row>
    <row r="26" spans="1:3" ht="14.1" customHeight="1" x14ac:dyDescent="0.25">
      <c r="A26" s="1"/>
      <c r="B26" s="1" t="s">
        <v>30</v>
      </c>
      <c r="C26" s="1" t="s">
        <v>31</v>
      </c>
    </row>
    <row r="27" spans="1:3" ht="14.1" customHeight="1" x14ac:dyDescent="0.25">
      <c r="A27" s="1" t="s">
        <v>32</v>
      </c>
      <c r="B27" s="1" t="s">
        <v>30</v>
      </c>
      <c r="C27" s="1" t="s">
        <v>33</v>
      </c>
    </row>
    <row r="28" spans="1:3" ht="14.1" customHeight="1" x14ac:dyDescent="0.25">
      <c r="A28" s="1" t="s">
        <v>32</v>
      </c>
      <c r="B28" s="1" t="s">
        <v>30</v>
      </c>
      <c r="C28" s="1" t="s">
        <v>34</v>
      </c>
    </row>
    <row r="29" spans="1:3" ht="14.1" customHeight="1" x14ac:dyDescent="0.25">
      <c r="A29" s="1" t="s">
        <v>35</v>
      </c>
      <c r="B29" s="1" t="s">
        <v>30</v>
      </c>
      <c r="C29" s="1" t="s">
        <v>36</v>
      </c>
    </row>
    <row r="30" spans="1:3" ht="14.1" customHeight="1" x14ac:dyDescent="0.25">
      <c r="A30" s="1" t="s">
        <v>32</v>
      </c>
      <c r="B30" s="1" t="s">
        <v>30</v>
      </c>
      <c r="C30" s="1" t="s">
        <v>37</v>
      </c>
    </row>
    <row r="31" spans="1:3" ht="14.1" customHeight="1" x14ac:dyDescent="0.25">
      <c r="A31" s="1" t="s">
        <v>38</v>
      </c>
      <c r="B31" s="1" t="s">
        <v>30</v>
      </c>
      <c r="C31" s="1" t="s">
        <v>39</v>
      </c>
    </row>
    <row r="32" spans="1:3" ht="14.1" customHeight="1" x14ac:dyDescent="0.25">
      <c r="A32" s="1" t="s">
        <v>32</v>
      </c>
      <c r="B32" s="1" t="s">
        <v>30</v>
      </c>
      <c r="C32" s="1" t="s">
        <v>40</v>
      </c>
    </row>
    <row r="33" spans="1:3" ht="14.1" customHeight="1" x14ac:dyDescent="0.25">
      <c r="A33" s="1" t="s">
        <v>38</v>
      </c>
      <c r="B33" s="1" t="s">
        <v>30</v>
      </c>
      <c r="C33" s="1" t="s">
        <v>41</v>
      </c>
    </row>
    <row r="34" spans="1:3" ht="14.1" customHeight="1" x14ac:dyDescent="0.25">
      <c r="A34" s="1" t="s">
        <v>38</v>
      </c>
      <c r="B34" s="1" t="s">
        <v>30</v>
      </c>
      <c r="C34" s="1" t="s">
        <v>42</v>
      </c>
    </row>
    <row r="35" spans="1:3" ht="14.1" customHeight="1" x14ac:dyDescent="0.25">
      <c r="A35" s="1" t="s">
        <v>32</v>
      </c>
      <c r="B35" s="1" t="s">
        <v>30</v>
      </c>
      <c r="C35" s="1" t="s">
        <v>43</v>
      </c>
    </row>
    <row r="36" spans="1:3" ht="14.1" customHeight="1" x14ac:dyDescent="0.25">
      <c r="A36" s="1" t="s">
        <v>38</v>
      </c>
      <c r="B36" s="1" t="s">
        <v>30</v>
      </c>
      <c r="C36" s="1" t="s">
        <v>44</v>
      </c>
    </row>
    <row r="37" spans="1:3" ht="14.1" customHeight="1" x14ac:dyDescent="0.25">
      <c r="A37" s="1" t="s">
        <v>38</v>
      </c>
      <c r="B37" s="1" t="s">
        <v>30</v>
      </c>
      <c r="C37" s="1" t="s">
        <v>45</v>
      </c>
    </row>
    <row r="38" spans="1:3" ht="14.1" customHeight="1" x14ac:dyDescent="0.25">
      <c r="A38" s="1" t="s">
        <v>38</v>
      </c>
      <c r="B38" s="1" t="s">
        <v>30</v>
      </c>
      <c r="C38" s="1" t="s">
        <v>46</v>
      </c>
    </row>
    <row r="39" spans="1:3" ht="14.1" customHeight="1" x14ac:dyDescent="0.25">
      <c r="A39" s="1" t="s">
        <v>38</v>
      </c>
      <c r="B39" s="1" t="s">
        <v>30</v>
      </c>
      <c r="C39" s="1" t="s">
        <v>47</v>
      </c>
    </row>
    <row r="40" spans="1:3" ht="14.1" customHeight="1" x14ac:dyDescent="0.25">
      <c r="A40" s="1" t="s">
        <v>32</v>
      </c>
      <c r="B40" s="1" t="s">
        <v>30</v>
      </c>
      <c r="C40" s="1" t="s">
        <v>48</v>
      </c>
    </row>
    <row r="41" spans="1:3" ht="14.1" customHeight="1" x14ac:dyDescent="0.25">
      <c r="A41" s="1" t="s">
        <v>35</v>
      </c>
      <c r="B41" s="1" t="s">
        <v>30</v>
      </c>
      <c r="C41" s="1" t="s">
        <v>49</v>
      </c>
    </row>
    <row r="42" spans="1:3" ht="14.1" customHeight="1" x14ac:dyDescent="0.25">
      <c r="A42" s="1" t="s">
        <v>32</v>
      </c>
      <c r="B42" s="1" t="s">
        <v>30</v>
      </c>
      <c r="C42" s="1" t="s">
        <v>50</v>
      </c>
    </row>
    <row r="43" spans="1:3" ht="14.1" customHeight="1" x14ac:dyDescent="0.25">
      <c r="A43" s="1" t="s">
        <v>38</v>
      </c>
      <c r="B43" s="1" t="s">
        <v>30</v>
      </c>
      <c r="C43" s="1" t="s">
        <v>51</v>
      </c>
    </row>
    <row r="44" spans="1:3" ht="14.1" customHeight="1" x14ac:dyDescent="0.25">
      <c r="A44" s="1" t="s">
        <v>32</v>
      </c>
      <c r="B44" s="1" t="s">
        <v>30</v>
      </c>
      <c r="C44" s="1" t="s">
        <v>52</v>
      </c>
    </row>
    <row r="45" spans="1:3" ht="14.1" customHeight="1" x14ac:dyDescent="0.25">
      <c r="A45" s="1" t="s">
        <v>35</v>
      </c>
      <c r="B45" s="1" t="s">
        <v>30</v>
      </c>
      <c r="C45" s="1" t="s">
        <v>53</v>
      </c>
    </row>
    <row r="46" spans="1:3" ht="14.1" customHeight="1" x14ac:dyDescent="0.25">
      <c r="A46" s="1" t="s">
        <v>38</v>
      </c>
      <c r="B46" s="1" t="s">
        <v>30</v>
      </c>
      <c r="C46" s="1" t="s">
        <v>54</v>
      </c>
    </row>
    <row r="47" spans="1:3" ht="14.1" customHeight="1" x14ac:dyDescent="0.25">
      <c r="A47" s="1" t="s">
        <v>32</v>
      </c>
      <c r="B47" s="1" t="s">
        <v>30</v>
      </c>
      <c r="C47" s="1" t="s">
        <v>55</v>
      </c>
    </row>
    <row r="48" spans="1:3" ht="14.1" customHeight="1" x14ac:dyDescent="0.25">
      <c r="A48" s="1" t="s">
        <v>38</v>
      </c>
      <c r="B48" s="1" t="s">
        <v>30</v>
      </c>
      <c r="C48" s="1" t="s">
        <v>56</v>
      </c>
    </row>
    <row r="49" spans="1:3" ht="14.1" customHeight="1" x14ac:dyDescent="0.25">
      <c r="A49" s="1" t="s">
        <v>38</v>
      </c>
      <c r="B49" s="1" t="s">
        <v>30</v>
      </c>
      <c r="C49" s="1" t="s">
        <v>57</v>
      </c>
    </row>
    <row r="50" spans="1:3" ht="14.1" customHeight="1" x14ac:dyDescent="0.25">
      <c r="A50" s="1" t="s">
        <v>35</v>
      </c>
      <c r="B50" s="1" t="s">
        <v>30</v>
      </c>
      <c r="C50" s="1" t="s">
        <v>58</v>
      </c>
    </row>
    <row r="51" spans="1:3" ht="14.1" customHeight="1" x14ac:dyDescent="0.25">
      <c r="A51" s="1" t="s">
        <v>38</v>
      </c>
      <c r="B51" s="1" t="s">
        <v>30</v>
      </c>
      <c r="C51" s="1" t="s">
        <v>59</v>
      </c>
    </row>
    <row r="52" spans="1:3" ht="14.1" customHeight="1" x14ac:dyDescent="0.25">
      <c r="A52" s="1" t="s">
        <v>32</v>
      </c>
      <c r="B52" s="1" t="s">
        <v>30</v>
      </c>
      <c r="C52" s="1" t="s">
        <v>60</v>
      </c>
    </row>
    <row r="53" spans="1:3" ht="14.1" customHeight="1" x14ac:dyDescent="0.25">
      <c r="A53" s="1" t="s">
        <v>38</v>
      </c>
      <c r="B53" s="1" t="s">
        <v>30</v>
      </c>
      <c r="C53" s="1" t="s">
        <v>61</v>
      </c>
    </row>
    <row r="54" spans="1:3" ht="14.1" customHeight="1" x14ac:dyDescent="0.25">
      <c r="A54" s="1" t="s">
        <v>38</v>
      </c>
      <c r="B54" s="1" t="s">
        <v>30</v>
      </c>
      <c r="C54" s="1" t="s">
        <v>62</v>
      </c>
    </row>
    <row r="55" spans="1:3" ht="14.1" customHeight="1" x14ac:dyDescent="0.25">
      <c r="A55" s="1" t="s">
        <v>38</v>
      </c>
      <c r="B55" s="1" t="s">
        <v>30</v>
      </c>
      <c r="C55" s="1" t="s">
        <v>63</v>
      </c>
    </row>
    <row r="56" spans="1:3" ht="14.1" customHeight="1" x14ac:dyDescent="0.25">
      <c r="A56" s="1" t="s">
        <v>38</v>
      </c>
      <c r="B56" s="1" t="s">
        <v>30</v>
      </c>
      <c r="C56" s="1" t="s">
        <v>64</v>
      </c>
    </row>
    <row r="57" spans="1:3" ht="14.1" customHeight="1" x14ac:dyDescent="0.25">
      <c r="A57" s="1" t="s">
        <v>38</v>
      </c>
      <c r="B57" s="1" t="s">
        <v>30</v>
      </c>
      <c r="C57" s="1" t="s">
        <v>65</v>
      </c>
    </row>
    <row r="58" spans="1:3" ht="14.1" customHeight="1" x14ac:dyDescent="0.25">
      <c r="A58" s="1" t="s">
        <v>38</v>
      </c>
      <c r="B58" s="1" t="s">
        <v>30</v>
      </c>
      <c r="C58" s="1" t="s">
        <v>66</v>
      </c>
    </row>
    <row r="59" spans="1:3" ht="14.1" customHeight="1" x14ac:dyDescent="0.25">
      <c r="A59" s="1" t="s">
        <v>38</v>
      </c>
      <c r="B59" s="1" t="s">
        <v>30</v>
      </c>
      <c r="C59" s="1" t="s">
        <v>67</v>
      </c>
    </row>
    <row r="60" spans="1:3" ht="14.1" customHeight="1" x14ac:dyDescent="0.25">
      <c r="A60" s="1"/>
      <c r="B60" s="1" t="s">
        <v>68</v>
      </c>
      <c r="C60" s="1" t="s">
        <v>69</v>
      </c>
    </row>
    <row r="61" spans="1:3" ht="14.1" customHeight="1" x14ac:dyDescent="0.25">
      <c r="A61" s="1" t="s">
        <v>70</v>
      </c>
      <c r="B61" s="1" t="s">
        <v>68</v>
      </c>
      <c r="C61" s="1" t="s">
        <v>71</v>
      </c>
    </row>
    <row r="62" spans="1:3" ht="14.1" customHeight="1" x14ac:dyDescent="0.25">
      <c r="A62" s="1" t="s">
        <v>70</v>
      </c>
      <c r="B62" s="1" t="s">
        <v>68</v>
      </c>
      <c r="C62" s="1" t="s">
        <v>72</v>
      </c>
    </row>
    <row r="63" spans="1:3" ht="14.1" customHeight="1" x14ac:dyDescent="0.25">
      <c r="A63" s="1" t="s">
        <v>73</v>
      </c>
      <c r="B63" s="1" t="s">
        <v>68</v>
      </c>
      <c r="C63" s="1" t="s">
        <v>74</v>
      </c>
    </row>
    <row r="64" spans="1:3" ht="14.1" customHeight="1" x14ac:dyDescent="0.25">
      <c r="A64" s="1" t="s">
        <v>70</v>
      </c>
      <c r="B64" s="1" t="s">
        <v>68</v>
      </c>
      <c r="C64" s="1" t="s">
        <v>75</v>
      </c>
    </row>
    <row r="65" spans="1:3" ht="14.1" customHeight="1" x14ac:dyDescent="0.25">
      <c r="A65" s="1" t="s">
        <v>70</v>
      </c>
      <c r="B65" s="1" t="s">
        <v>68</v>
      </c>
      <c r="C65" s="1" t="s">
        <v>76</v>
      </c>
    </row>
    <row r="66" spans="1:3" ht="14.1" customHeight="1" x14ac:dyDescent="0.25">
      <c r="A66" s="1" t="s">
        <v>73</v>
      </c>
      <c r="B66" s="1" t="s">
        <v>68</v>
      </c>
      <c r="C66" s="1" t="s">
        <v>77</v>
      </c>
    </row>
    <row r="67" spans="1:3" ht="14.1" customHeight="1" x14ac:dyDescent="0.25">
      <c r="A67" s="1" t="s">
        <v>73</v>
      </c>
      <c r="B67" s="1" t="s">
        <v>68</v>
      </c>
      <c r="C67" s="1" t="s">
        <v>78</v>
      </c>
    </row>
    <row r="68" spans="1:3" ht="14.1" customHeight="1" x14ac:dyDescent="0.25">
      <c r="A68" s="1" t="s">
        <v>73</v>
      </c>
      <c r="B68" s="1" t="s">
        <v>68</v>
      </c>
      <c r="C68" s="1" t="s">
        <v>79</v>
      </c>
    </row>
    <row r="69" spans="1:3" ht="14.1" customHeight="1" x14ac:dyDescent="0.25">
      <c r="A69" s="1" t="s">
        <v>73</v>
      </c>
      <c r="B69" s="1" t="s">
        <v>68</v>
      </c>
      <c r="C69" s="1" t="s">
        <v>80</v>
      </c>
    </row>
    <row r="70" spans="1:3" ht="14.1" customHeight="1" x14ac:dyDescent="0.25">
      <c r="A70" s="1" t="s">
        <v>70</v>
      </c>
      <c r="B70" s="1" t="s">
        <v>68</v>
      </c>
      <c r="C70" s="1" t="s">
        <v>81</v>
      </c>
    </row>
    <row r="71" spans="1:3" ht="14.1" customHeight="1" x14ac:dyDescent="0.25">
      <c r="A71" s="1" t="s">
        <v>73</v>
      </c>
      <c r="B71" s="1" t="s">
        <v>68</v>
      </c>
      <c r="C71" s="1" t="s">
        <v>82</v>
      </c>
    </row>
    <row r="72" spans="1:3" ht="14.1" customHeight="1" x14ac:dyDescent="0.25">
      <c r="A72" s="1" t="s">
        <v>73</v>
      </c>
      <c r="B72" s="1" t="s">
        <v>68</v>
      </c>
      <c r="C72" s="1" t="s">
        <v>83</v>
      </c>
    </row>
    <row r="73" spans="1:3" ht="14.1" customHeight="1" x14ac:dyDescent="0.25">
      <c r="A73" s="1" t="s">
        <v>70</v>
      </c>
      <c r="B73" s="1" t="s">
        <v>68</v>
      </c>
      <c r="C73" s="1" t="s">
        <v>84</v>
      </c>
    </row>
    <row r="74" spans="1:3" ht="14.1" customHeight="1" x14ac:dyDescent="0.25">
      <c r="A74" s="1" t="s">
        <v>73</v>
      </c>
      <c r="B74" s="1" t="s">
        <v>68</v>
      </c>
      <c r="C74" s="1" t="s">
        <v>85</v>
      </c>
    </row>
    <row r="75" spans="1:3" ht="14.1" customHeight="1" x14ac:dyDescent="0.25">
      <c r="A75" s="1" t="s">
        <v>73</v>
      </c>
      <c r="B75" s="1" t="s">
        <v>68</v>
      </c>
      <c r="C75" s="1" t="s">
        <v>86</v>
      </c>
    </row>
    <row r="76" spans="1:3" ht="14.1" customHeight="1" x14ac:dyDescent="0.25">
      <c r="A76" s="1" t="s">
        <v>70</v>
      </c>
      <c r="B76" s="1" t="s">
        <v>68</v>
      </c>
      <c r="C76" s="1" t="s">
        <v>87</v>
      </c>
    </row>
    <row r="77" spans="1:3" ht="14.1" customHeight="1" x14ac:dyDescent="0.25">
      <c r="A77" s="1" t="s">
        <v>70</v>
      </c>
      <c r="B77" s="1" t="s">
        <v>68</v>
      </c>
      <c r="C77" s="1" t="s">
        <v>88</v>
      </c>
    </row>
    <row r="78" spans="1:3" ht="14.1" customHeight="1" x14ac:dyDescent="0.25">
      <c r="A78" s="1" t="s">
        <v>73</v>
      </c>
      <c r="B78" s="1" t="s">
        <v>68</v>
      </c>
      <c r="C78" s="1" t="s">
        <v>89</v>
      </c>
    </row>
    <row r="79" spans="1:3" ht="14.1" customHeight="1" x14ac:dyDescent="0.25">
      <c r="A79" s="1" t="s">
        <v>73</v>
      </c>
      <c r="B79" s="1" t="s">
        <v>68</v>
      </c>
      <c r="C79" s="1" t="s">
        <v>90</v>
      </c>
    </row>
    <row r="80" spans="1:3" ht="14.1" customHeight="1" x14ac:dyDescent="0.25">
      <c r="A80" s="1"/>
      <c r="B80" s="1" t="s">
        <v>91</v>
      </c>
      <c r="C80" s="1" t="s">
        <v>92</v>
      </c>
    </row>
    <row r="81" spans="1:3" ht="14.1" customHeight="1" x14ac:dyDescent="0.25">
      <c r="A81" s="1" t="s">
        <v>93</v>
      </c>
      <c r="B81" s="1" t="s">
        <v>91</v>
      </c>
      <c r="C81" s="1" t="s">
        <v>94</v>
      </c>
    </row>
    <row r="82" spans="1:3" ht="14.1" customHeight="1" x14ac:dyDescent="0.25">
      <c r="A82" s="1" t="s">
        <v>95</v>
      </c>
      <c r="B82" s="1" t="s">
        <v>91</v>
      </c>
      <c r="C82" s="1" t="s">
        <v>96</v>
      </c>
    </row>
    <row r="83" spans="1:3" ht="14.1" customHeight="1" x14ac:dyDescent="0.25">
      <c r="A83" s="1" t="s">
        <v>95</v>
      </c>
      <c r="B83" s="1" t="s">
        <v>91</v>
      </c>
      <c r="C83" s="1" t="s">
        <v>97</v>
      </c>
    </row>
    <row r="84" spans="1:3" ht="14.1" customHeight="1" x14ac:dyDescent="0.25">
      <c r="A84" s="1" t="s">
        <v>95</v>
      </c>
      <c r="B84" s="1" t="s">
        <v>91</v>
      </c>
      <c r="C84" s="1" t="s">
        <v>98</v>
      </c>
    </row>
    <row r="85" spans="1:3" ht="14.1" customHeight="1" x14ac:dyDescent="0.25">
      <c r="A85" s="1" t="s">
        <v>95</v>
      </c>
      <c r="B85" s="1" t="s">
        <v>91</v>
      </c>
      <c r="C85" s="1" t="s">
        <v>99</v>
      </c>
    </row>
    <row r="86" spans="1:3" ht="14.1" customHeight="1" x14ac:dyDescent="0.25">
      <c r="A86" s="1" t="s">
        <v>95</v>
      </c>
      <c r="B86" s="1" t="s">
        <v>91</v>
      </c>
      <c r="C86" s="1" t="s">
        <v>100</v>
      </c>
    </row>
    <row r="87" spans="1:3" ht="14.1" customHeight="1" x14ac:dyDescent="0.25">
      <c r="A87" s="1" t="s">
        <v>93</v>
      </c>
      <c r="B87" s="1" t="s">
        <v>91</v>
      </c>
      <c r="C87" s="1" t="s">
        <v>101</v>
      </c>
    </row>
    <row r="88" spans="1:3" ht="14.1" customHeight="1" x14ac:dyDescent="0.25">
      <c r="A88" s="1" t="s">
        <v>93</v>
      </c>
      <c r="B88" s="1" t="s">
        <v>91</v>
      </c>
      <c r="C88" s="1" t="s">
        <v>102</v>
      </c>
    </row>
    <row r="89" spans="1:3" ht="14.1" customHeight="1" x14ac:dyDescent="0.25">
      <c r="A89" s="1" t="s">
        <v>93</v>
      </c>
      <c r="B89" s="1" t="s">
        <v>91</v>
      </c>
      <c r="C89" s="1" t="s">
        <v>103</v>
      </c>
    </row>
    <row r="90" spans="1:3" ht="14.1" customHeight="1" x14ac:dyDescent="0.25">
      <c r="A90" s="1" t="s">
        <v>93</v>
      </c>
      <c r="B90" s="1" t="s">
        <v>91</v>
      </c>
      <c r="C90" s="1" t="s">
        <v>104</v>
      </c>
    </row>
    <row r="91" spans="1:3" ht="14.1" customHeight="1" x14ac:dyDescent="0.25">
      <c r="A91" s="1" t="s">
        <v>93</v>
      </c>
      <c r="B91" s="1" t="s">
        <v>91</v>
      </c>
      <c r="C91" s="1" t="s">
        <v>105</v>
      </c>
    </row>
    <row r="92" spans="1:3" ht="14.1" customHeight="1" x14ac:dyDescent="0.25">
      <c r="A92" s="1" t="s">
        <v>93</v>
      </c>
      <c r="B92" s="1" t="s">
        <v>91</v>
      </c>
      <c r="C92" s="1" t="s">
        <v>106</v>
      </c>
    </row>
    <row r="93" spans="1:3" ht="14.1" customHeight="1" x14ac:dyDescent="0.25">
      <c r="A93" s="1"/>
      <c r="B93" s="1" t="s">
        <v>107</v>
      </c>
      <c r="C93" s="1" t="s">
        <v>108</v>
      </c>
    </row>
    <row r="94" spans="1:3" ht="14.1" customHeight="1" x14ac:dyDescent="0.25">
      <c r="A94" s="1" t="s">
        <v>109</v>
      </c>
      <c r="B94" s="1" t="s">
        <v>107</v>
      </c>
      <c r="C94" s="1" t="s">
        <v>110</v>
      </c>
    </row>
    <row r="95" spans="1:3" ht="14.1" customHeight="1" x14ac:dyDescent="0.25">
      <c r="A95" s="1" t="s">
        <v>109</v>
      </c>
      <c r="B95" s="1" t="s">
        <v>107</v>
      </c>
      <c r="C95" s="1" t="s">
        <v>111</v>
      </c>
    </row>
    <row r="96" spans="1:3" ht="14.1" customHeight="1" x14ac:dyDescent="0.25">
      <c r="A96" s="1" t="s">
        <v>109</v>
      </c>
      <c r="B96" s="1" t="s">
        <v>107</v>
      </c>
      <c r="C96" s="1" t="s">
        <v>112</v>
      </c>
    </row>
    <row r="97" spans="1:3" ht="14.1" customHeight="1" x14ac:dyDescent="0.25">
      <c r="A97" s="1" t="s">
        <v>109</v>
      </c>
      <c r="B97" s="1" t="s">
        <v>107</v>
      </c>
      <c r="C97" s="1" t="s">
        <v>113</v>
      </c>
    </row>
    <row r="98" spans="1:3" ht="14.1" customHeight="1" x14ac:dyDescent="0.25">
      <c r="A98" s="1" t="s">
        <v>109</v>
      </c>
      <c r="B98" s="1" t="s">
        <v>107</v>
      </c>
      <c r="C98" s="1" t="s">
        <v>114</v>
      </c>
    </row>
    <row r="99" spans="1:3" ht="14.1" customHeight="1" x14ac:dyDescent="0.25">
      <c r="A99" s="1" t="s">
        <v>109</v>
      </c>
      <c r="B99" s="1" t="s">
        <v>107</v>
      </c>
      <c r="C99" s="1" t="s">
        <v>115</v>
      </c>
    </row>
    <row r="100" spans="1:3" ht="14.1" customHeight="1" x14ac:dyDescent="0.25">
      <c r="A100" s="1" t="s">
        <v>109</v>
      </c>
      <c r="B100" s="1" t="s">
        <v>107</v>
      </c>
      <c r="C100" s="1" t="s">
        <v>116</v>
      </c>
    </row>
    <row r="101" spans="1:3" ht="14.1" customHeight="1" x14ac:dyDescent="0.25">
      <c r="A101" s="1" t="s">
        <v>109</v>
      </c>
      <c r="B101" s="1" t="s">
        <v>107</v>
      </c>
      <c r="C101" s="1" t="s">
        <v>117</v>
      </c>
    </row>
    <row r="102" spans="1:3" ht="14.1" customHeight="1" x14ac:dyDescent="0.25">
      <c r="A102" s="1" t="s">
        <v>109</v>
      </c>
      <c r="B102" s="1" t="s">
        <v>107</v>
      </c>
      <c r="C102" s="1" t="s">
        <v>118</v>
      </c>
    </row>
    <row r="103" spans="1:3" ht="14.1" customHeight="1" x14ac:dyDescent="0.25">
      <c r="A103" s="1" t="s">
        <v>109</v>
      </c>
      <c r="B103" s="1" t="s">
        <v>107</v>
      </c>
      <c r="C103" s="1" t="s">
        <v>119</v>
      </c>
    </row>
    <row r="104" spans="1:3" ht="14.1" customHeight="1" x14ac:dyDescent="0.25">
      <c r="A104" s="1" t="s">
        <v>109</v>
      </c>
      <c r="B104" s="1" t="s">
        <v>107</v>
      </c>
      <c r="C104" s="1" t="s">
        <v>120</v>
      </c>
    </row>
    <row r="105" spans="1:3" ht="14.1" customHeight="1" x14ac:dyDescent="0.25">
      <c r="A105" s="1"/>
      <c r="B105" s="1" t="s">
        <v>121</v>
      </c>
      <c r="C105" s="1" t="s">
        <v>122</v>
      </c>
    </row>
    <row r="106" spans="1:3" ht="14.1" customHeight="1" x14ac:dyDescent="0.25">
      <c r="A106" s="1" t="s">
        <v>123</v>
      </c>
      <c r="B106" s="1" t="s">
        <v>121</v>
      </c>
      <c r="C106" s="1" t="s">
        <v>124</v>
      </c>
    </row>
    <row r="107" spans="1:3" ht="14.1" customHeight="1" x14ac:dyDescent="0.25">
      <c r="A107" s="1" t="s">
        <v>125</v>
      </c>
      <c r="B107" s="1" t="s">
        <v>121</v>
      </c>
      <c r="C107" s="1" t="s">
        <v>126</v>
      </c>
    </row>
    <row r="108" spans="1:3" ht="14.1" customHeight="1" x14ac:dyDescent="0.25">
      <c r="A108" s="1" t="s">
        <v>125</v>
      </c>
      <c r="B108" s="1" t="s">
        <v>121</v>
      </c>
      <c r="C108" s="1" t="s">
        <v>127</v>
      </c>
    </row>
    <row r="109" spans="1:3" ht="14.1" customHeight="1" x14ac:dyDescent="0.25">
      <c r="A109" s="1" t="s">
        <v>123</v>
      </c>
      <c r="B109" s="1" t="s">
        <v>121</v>
      </c>
      <c r="C109" s="1" t="s">
        <v>128</v>
      </c>
    </row>
    <row r="110" spans="1:3" ht="14.1" customHeight="1" x14ac:dyDescent="0.25">
      <c r="A110" s="1" t="s">
        <v>123</v>
      </c>
      <c r="B110" s="1" t="s">
        <v>121</v>
      </c>
      <c r="C110" s="1" t="s">
        <v>129</v>
      </c>
    </row>
    <row r="111" spans="1:3" ht="14.1" customHeight="1" x14ac:dyDescent="0.25">
      <c r="A111" s="1" t="s">
        <v>123</v>
      </c>
      <c r="B111" s="1" t="s">
        <v>121</v>
      </c>
      <c r="C111" s="1" t="s">
        <v>130</v>
      </c>
    </row>
    <row r="112" spans="1:3" ht="14.1" customHeight="1" x14ac:dyDescent="0.25">
      <c r="A112" s="1" t="s">
        <v>125</v>
      </c>
      <c r="B112" s="1" t="s">
        <v>121</v>
      </c>
      <c r="C112" s="1" t="s">
        <v>131</v>
      </c>
    </row>
    <row r="113" spans="1:3" ht="14.1" customHeight="1" x14ac:dyDescent="0.25">
      <c r="A113" s="1" t="s">
        <v>123</v>
      </c>
      <c r="B113" s="1" t="s">
        <v>121</v>
      </c>
      <c r="C113" s="1" t="s">
        <v>132</v>
      </c>
    </row>
    <row r="114" spans="1:3" ht="14.1" customHeight="1" x14ac:dyDescent="0.25">
      <c r="A114" s="1" t="s">
        <v>123</v>
      </c>
      <c r="B114" s="1" t="s">
        <v>121</v>
      </c>
      <c r="C114" s="1" t="s">
        <v>133</v>
      </c>
    </row>
    <row r="115" spans="1:3" ht="14.1" customHeight="1" x14ac:dyDescent="0.25">
      <c r="A115" s="1" t="s">
        <v>125</v>
      </c>
      <c r="B115" s="1" t="s">
        <v>121</v>
      </c>
      <c r="C115" s="1" t="s">
        <v>134</v>
      </c>
    </row>
    <row r="116" spans="1:3" ht="14.1" customHeight="1" x14ac:dyDescent="0.25">
      <c r="A116" s="1" t="s">
        <v>125</v>
      </c>
      <c r="B116" s="1" t="s">
        <v>121</v>
      </c>
      <c r="C116" s="1" t="s">
        <v>135</v>
      </c>
    </row>
    <row r="117" spans="1:3" ht="14.1" customHeight="1" x14ac:dyDescent="0.25">
      <c r="A117" s="1" t="s">
        <v>123</v>
      </c>
      <c r="B117" s="1" t="s">
        <v>121</v>
      </c>
      <c r="C117" s="1" t="s">
        <v>136</v>
      </c>
    </row>
    <row r="118" spans="1:3" ht="14.1" customHeight="1" x14ac:dyDescent="0.25">
      <c r="A118" s="1" t="s">
        <v>123</v>
      </c>
      <c r="B118" s="1" t="s">
        <v>121</v>
      </c>
      <c r="C118" s="1" t="s">
        <v>137</v>
      </c>
    </row>
    <row r="119" spans="1:3" ht="14.1" customHeight="1" x14ac:dyDescent="0.25">
      <c r="A119" s="1" t="s">
        <v>123</v>
      </c>
      <c r="B119" s="1" t="s">
        <v>121</v>
      </c>
      <c r="C119" s="1" t="s">
        <v>138</v>
      </c>
    </row>
    <row r="120" spans="1:3" ht="14.1" customHeight="1" x14ac:dyDescent="0.25">
      <c r="A120" s="1" t="s">
        <v>123</v>
      </c>
      <c r="B120" s="1" t="s">
        <v>121</v>
      </c>
      <c r="C120" s="1" t="s">
        <v>139</v>
      </c>
    </row>
    <row r="121" spans="1:3" ht="14.1" customHeight="1" x14ac:dyDescent="0.25">
      <c r="A121" s="1" t="s">
        <v>123</v>
      </c>
      <c r="B121" s="1" t="s">
        <v>121</v>
      </c>
      <c r="C121" s="1" t="s">
        <v>140</v>
      </c>
    </row>
    <row r="122" spans="1:3" ht="14.1" customHeight="1" x14ac:dyDescent="0.25">
      <c r="A122" s="1" t="s">
        <v>125</v>
      </c>
      <c r="B122" s="1" t="s">
        <v>121</v>
      </c>
      <c r="C122" s="1" t="s">
        <v>141</v>
      </c>
    </row>
    <row r="123" spans="1:3" ht="14.1" customHeight="1" x14ac:dyDescent="0.25">
      <c r="A123" s="1"/>
      <c r="B123" s="1" t="s">
        <v>142</v>
      </c>
      <c r="C123" s="1" t="s">
        <v>143</v>
      </c>
    </row>
    <row r="124" spans="1:3" ht="14.1" customHeight="1" x14ac:dyDescent="0.25">
      <c r="A124" s="1" t="s">
        <v>144</v>
      </c>
      <c r="B124" s="1" t="s">
        <v>142</v>
      </c>
      <c r="C124" s="1" t="s">
        <v>145</v>
      </c>
    </row>
    <row r="125" spans="1:3" ht="14.1" customHeight="1" x14ac:dyDescent="0.25">
      <c r="A125" s="1" t="s">
        <v>144</v>
      </c>
      <c r="B125" s="1" t="s">
        <v>142</v>
      </c>
      <c r="C125" s="1" t="s">
        <v>146</v>
      </c>
    </row>
    <row r="126" spans="1:3" ht="14.1" customHeight="1" x14ac:dyDescent="0.25">
      <c r="A126" s="1" t="s">
        <v>144</v>
      </c>
      <c r="B126" s="1" t="s">
        <v>142</v>
      </c>
      <c r="C126" s="1" t="s">
        <v>147</v>
      </c>
    </row>
    <row r="127" spans="1:3" ht="14.1" customHeight="1" x14ac:dyDescent="0.25">
      <c r="A127" s="1" t="s">
        <v>144</v>
      </c>
      <c r="B127" s="1" t="s">
        <v>142</v>
      </c>
      <c r="C127" s="1" t="s">
        <v>148</v>
      </c>
    </row>
    <row r="128" spans="1:3" ht="14.1" customHeight="1" x14ac:dyDescent="0.25">
      <c r="A128" s="1" t="s">
        <v>144</v>
      </c>
      <c r="B128" s="1" t="s">
        <v>142</v>
      </c>
      <c r="C128" s="1" t="s">
        <v>149</v>
      </c>
    </row>
    <row r="129" spans="1:3" ht="14.1" customHeight="1" x14ac:dyDescent="0.25">
      <c r="A129" s="1" t="s">
        <v>144</v>
      </c>
      <c r="B129" s="1" t="s">
        <v>142</v>
      </c>
      <c r="C129" s="1" t="s">
        <v>150</v>
      </c>
    </row>
    <row r="130" spans="1:3" ht="14.1" customHeight="1" x14ac:dyDescent="0.25">
      <c r="A130" s="1" t="s">
        <v>144</v>
      </c>
      <c r="B130" s="1" t="s">
        <v>142</v>
      </c>
      <c r="C130" s="1" t="s">
        <v>151</v>
      </c>
    </row>
    <row r="131" spans="1:3" ht="14.1" customHeight="1" x14ac:dyDescent="0.25">
      <c r="A131" s="1" t="s">
        <v>144</v>
      </c>
      <c r="B131" s="1" t="s">
        <v>142</v>
      </c>
      <c r="C131" s="1" t="s">
        <v>152</v>
      </c>
    </row>
    <row r="132" spans="1:3" ht="14.1" customHeight="1" x14ac:dyDescent="0.25">
      <c r="A132" s="1" t="s">
        <v>144</v>
      </c>
      <c r="B132" s="1" t="s">
        <v>142</v>
      </c>
      <c r="C132" s="1" t="s">
        <v>153</v>
      </c>
    </row>
    <row r="133" spans="1:3" ht="14.1" customHeight="1" x14ac:dyDescent="0.25">
      <c r="A133" s="1" t="s">
        <v>144</v>
      </c>
      <c r="B133" s="1" t="s">
        <v>142</v>
      </c>
      <c r="C133" s="1" t="s">
        <v>154</v>
      </c>
    </row>
    <row r="134" spans="1:3" ht="14.1" customHeight="1" x14ac:dyDescent="0.25">
      <c r="A134" s="1"/>
      <c r="B134" s="1" t="s">
        <v>155</v>
      </c>
      <c r="C134" s="1" t="s">
        <v>156</v>
      </c>
    </row>
    <row r="135" spans="1:3" ht="14.1" customHeight="1" x14ac:dyDescent="0.25">
      <c r="A135" s="1" t="s">
        <v>157</v>
      </c>
      <c r="B135" s="1" t="s">
        <v>155</v>
      </c>
      <c r="C135" s="1" t="s">
        <v>158</v>
      </c>
    </row>
    <row r="136" spans="1:3" ht="14.1" customHeight="1" x14ac:dyDescent="0.25">
      <c r="A136" s="1" t="s">
        <v>157</v>
      </c>
      <c r="B136" s="1" t="s">
        <v>155</v>
      </c>
      <c r="C136" s="1" t="s">
        <v>159</v>
      </c>
    </row>
    <row r="137" spans="1:3" ht="14.1" customHeight="1" x14ac:dyDescent="0.25">
      <c r="A137" s="1" t="s">
        <v>160</v>
      </c>
      <c r="B137" s="1" t="s">
        <v>155</v>
      </c>
      <c r="C137" s="1" t="s">
        <v>161</v>
      </c>
    </row>
    <row r="138" spans="1:3" ht="14.1" customHeight="1" x14ac:dyDescent="0.25">
      <c r="A138" s="1" t="s">
        <v>160</v>
      </c>
      <c r="B138" s="1" t="s">
        <v>155</v>
      </c>
      <c r="C138" s="1" t="s">
        <v>162</v>
      </c>
    </row>
    <row r="139" spans="1:3" ht="14.1" customHeight="1" x14ac:dyDescent="0.25">
      <c r="A139" s="1" t="s">
        <v>160</v>
      </c>
      <c r="B139" s="1" t="s">
        <v>155</v>
      </c>
      <c r="C139" s="1" t="s">
        <v>163</v>
      </c>
    </row>
    <row r="140" spans="1:3" ht="14.1" customHeight="1" x14ac:dyDescent="0.25">
      <c r="A140" s="1" t="s">
        <v>157</v>
      </c>
      <c r="B140" s="1" t="s">
        <v>155</v>
      </c>
      <c r="C140" s="1" t="s">
        <v>164</v>
      </c>
    </row>
    <row r="141" spans="1:3" ht="14.1" customHeight="1" x14ac:dyDescent="0.25">
      <c r="A141" s="1" t="s">
        <v>160</v>
      </c>
      <c r="B141" s="1" t="s">
        <v>155</v>
      </c>
      <c r="C141" s="1" t="s">
        <v>165</v>
      </c>
    </row>
    <row r="142" spans="1:3" ht="14.1" customHeight="1" x14ac:dyDescent="0.25">
      <c r="A142" s="1" t="s">
        <v>160</v>
      </c>
      <c r="B142" s="1" t="s">
        <v>155</v>
      </c>
      <c r="C142" s="1" t="s">
        <v>166</v>
      </c>
    </row>
    <row r="143" spans="1:3" ht="14.1" customHeight="1" x14ac:dyDescent="0.25">
      <c r="A143" s="1" t="s">
        <v>157</v>
      </c>
      <c r="B143" s="1" t="s">
        <v>155</v>
      </c>
      <c r="C143" s="1" t="s">
        <v>167</v>
      </c>
    </row>
    <row r="144" spans="1:3" ht="14.1" customHeight="1" x14ac:dyDescent="0.25">
      <c r="A144" s="1" t="s">
        <v>157</v>
      </c>
      <c r="B144" s="1" t="s">
        <v>155</v>
      </c>
      <c r="C144" s="1" t="s">
        <v>168</v>
      </c>
    </row>
    <row r="145" spans="1:3" ht="14.1" customHeight="1" x14ac:dyDescent="0.25">
      <c r="A145" s="1" t="s">
        <v>157</v>
      </c>
      <c r="B145" s="1" t="s">
        <v>155</v>
      </c>
      <c r="C145" s="1" t="s">
        <v>169</v>
      </c>
    </row>
    <row r="146" spans="1:3" ht="14.1" customHeight="1" x14ac:dyDescent="0.25">
      <c r="A146" s="1" t="s">
        <v>157</v>
      </c>
      <c r="B146" s="1" t="s">
        <v>155</v>
      </c>
      <c r="C146" s="1" t="s">
        <v>170</v>
      </c>
    </row>
    <row r="147" spans="1:3" ht="14.1" customHeight="1" x14ac:dyDescent="0.25">
      <c r="A147" s="1" t="s">
        <v>160</v>
      </c>
      <c r="B147" s="1" t="s">
        <v>155</v>
      </c>
      <c r="C147" s="1" t="s">
        <v>171</v>
      </c>
    </row>
    <row r="148" spans="1:3" ht="14.1" customHeight="1" x14ac:dyDescent="0.25">
      <c r="A148" s="1" t="s">
        <v>160</v>
      </c>
      <c r="B148" s="1" t="s">
        <v>155</v>
      </c>
      <c r="C148" s="1" t="s">
        <v>172</v>
      </c>
    </row>
    <row r="149" spans="1:3" ht="14.1" customHeight="1" x14ac:dyDescent="0.25">
      <c r="A149" s="1" t="s">
        <v>157</v>
      </c>
      <c r="B149" s="1" t="s">
        <v>155</v>
      </c>
      <c r="C149" s="1" t="s">
        <v>173</v>
      </c>
    </row>
    <row r="150" spans="1:3" ht="14.1" customHeight="1" x14ac:dyDescent="0.25">
      <c r="A150" s="1" t="s">
        <v>174</v>
      </c>
      <c r="B150" s="1" t="s">
        <v>175</v>
      </c>
      <c r="C150" s="1" t="s">
        <v>176</v>
      </c>
    </row>
    <row r="151" spans="1:3" ht="14.1" customHeight="1" x14ac:dyDescent="0.25">
      <c r="A151" s="1"/>
      <c r="B151" s="1" t="s">
        <v>177</v>
      </c>
      <c r="C151" s="1" t="s">
        <v>178</v>
      </c>
    </row>
    <row r="152" spans="1:3" ht="14.1" customHeight="1" x14ac:dyDescent="0.25">
      <c r="A152" s="1" t="s">
        <v>179</v>
      </c>
      <c r="B152" s="1" t="s">
        <v>177</v>
      </c>
      <c r="C152" s="1" t="s">
        <v>180</v>
      </c>
    </row>
    <row r="153" spans="1:3" ht="14.1" customHeight="1" x14ac:dyDescent="0.25">
      <c r="A153" s="1" t="s">
        <v>181</v>
      </c>
      <c r="B153" s="1" t="s">
        <v>177</v>
      </c>
      <c r="C153" s="1" t="s">
        <v>182</v>
      </c>
    </row>
    <row r="154" spans="1:3" ht="14.1" customHeight="1" x14ac:dyDescent="0.25">
      <c r="A154" s="1" t="s">
        <v>183</v>
      </c>
      <c r="B154" s="1" t="s">
        <v>177</v>
      </c>
      <c r="C154" s="1" t="s">
        <v>184</v>
      </c>
    </row>
    <row r="155" spans="1:3" ht="14.1" customHeight="1" x14ac:dyDescent="0.25">
      <c r="A155" s="1" t="s">
        <v>185</v>
      </c>
      <c r="B155" s="1" t="s">
        <v>177</v>
      </c>
      <c r="C155" s="1" t="s">
        <v>186</v>
      </c>
    </row>
    <row r="156" spans="1:3" ht="14.1" customHeight="1" x14ac:dyDescent="0.25">
      <c r="A156" s="1" t="s">
        <v>187</v>
      </c>
      <c r="B156" s="1" t="s">
        <v>177</v>
      </c>
      <c r="C156" s="1" t="s">
        <v>188</v>
      </c>
    </row>
    <row r="157" spans="1:3" ht="14.1" customHeight="1" x14ac:dyDescent="0.25">
      <c r="A157" s="1" t="s">
        <v>189</v>
      </c>
      <c r="B157" s="1" t="s">
        <v>177</v>
      </c>
      <c r="C157" s="1" t="s">
        <v>190</v>
      </c>
    </row>
    <row r="158" spans="1:3" ht="14.1" customHeight="1" x14ac:dyDescent="0.25">
      <c r="A158" s="1" t="s">
        <v>191</v>
      </c>
      <c r="B158" s="1" t="s">
        <v>177</v>
      </c>
      <c r="C158" s="1" t="s">
        <v>192</v>
      </c>
    </row>
    <row r="159" spans="1:3" ht="14.1" customHeight="1" x14ac:dyDescent="0.25">
      <c r="A159" s="1" t="s">
        <v>189</v>
      </c>
      <c r="B159" s="1" t="s">
        <v>177</v>
      </c>
      <c r="C159" s="1" t="s">
        <v>193</v>
      </c>
    </row>
    <row r="160" spans="1:3" ht="14.1" customHeight="1" x14ac:dyDescent="0.25">
      <c r="A160" s="1" t="s">
        <v>181</v>
      </c>
      <c r="B160" s="1" t="s">
        <v>177</v>
      </c>
      <c r="C160" s="1" t="s">
        <v>194</v>
      </c>
    </row>
    <row r="161" spans="1:3" ht="14.1" customHeight="1" x14ac:dyDescent="0.25">
      <c r="A161" s="1" t="s">
        <v>185</v>
      </c>
      <c r="B161" s="1" t="s">
        <v>177</v>
      </c>
      <c r="C161" s="1" t="s">
        <v>195</v>
      </c>
    </row>
    <row r="162" spans="1:3" ht="14.1" customHeight="1" x14ac:dyDescent="0.25">
      <c r="A162" s="1" t="s">
        <v>196</v>
      </c>
      <c r="B162" s="1" t="s">
        <v>177</v>
      </c>
      <c r="C162" s="1" t="s">
        <v>197</v>
      </c>
    </row>
    <row r="163" spans="1:3" ht="14.1" customHeight="1" x14ac:dyDescent="0.25">
      <c r="A163" s="1" t="s">
        <v>181</v>
      </c>
      <c r="B163" s="1" t="s">
        <v>177</v>
      </c>
      <c r="C163" s="1" t="s">
        <v>198</v>
      </c>
    </row>
    <row r="164" spans="1:3" ht="14.1" customHeight="1" x14ac:dyDescent="0.25">
      <c r="A164" s="1" t="s">
        <v>196</v>
      </c>
      <c r="B164" s="1" t="s">
        <v>177</v>
      </c>
      <c r="C164" s="1" t="s">
        <v>199</v>
      </c>
    </row>
    <row r="165" spans="1:3" ht="14.1" customHeight="1" x14ac:dyDescent="0.25">
      <c r="A165" s="1" t="s">
        <v>200</v>
      </c>
      <c r="B165" s="1" t="s">
        <v>177</v>
      </c>
      <c r="C165" s="1" t="s">
        <v>201</v>
      </c>
    </row>
    <row r="166" spans="1:3" ht="14.1" customHeight="1" x14ac:dyDescent="0.25">
      <c r="A166" s="1" t="s">
        <v>196</v>
      </c>
      <c r="B166" s="1" t="s">
        <v>177</v>
      </c>
      <c r="C166" s="1" t="s">
        <v>202</v>
      </c>
    </row>
    <row r="167" spans="1:3" ht="14.1" customHeight="1" x14ac:dyDescent="0.25">
      <c r="A167" s="1" t="s">
        <v>191</v>
      </c>
      <c r="B167" s="1" t="s">
        <v>177</v>
      </c>
      <c r="C167" s="1" t="s">
        <v>203</v>
      </c>
    </row>
    <row r="168" spans="1:3" ht="14.1" customHeight="1" x14ac:dyDescent="0.25">
      <c r="A168" s="1" t="s">
        <v>204</v>
      </c>
      <c r="B168" s="1" t="s">
        <v>177</v>
      </c>
      <c r="C168" s="1" t="s">
        <v>205</v>
      </c>
    </row>
    <row r="169" spans="1:3" ht="14.1" customHeight="1" x14ac:dyDescent="0.25">
      <c r="A169" s="1" t="s">
        <v>206</v>
      </c>
      <c r="B169" s="1" t="s">
        <v>177</v>
      </c>
      <c r="C169" s="1" t="s">
        <v>207</v>
      </c>
    </row>
    <row r="170" spans="1:3" ht="14.1" customHeight="1" x14ac:dyDescent="0.25">
      <c r="A170" s="1" t="s">
        <v>187</v>
      </c>
      <c r="B170" s="1" t="s">
        <v>177</v>
      </c>
      <c r="C170" s="1" t="s">
        <v>208</v>
      </c>
    </row>
    <row r="171" spans="1:3" ht="14.1" customHeight="1" x14ac:dyDescent="0.25">
      <c r="A171" s="1" t="s">
        <v>189</v>
      </c>
      <c r="B171" s="1" t="s">
        <v>177</v>
      </c>
      <c r="C171" s="1" t="s">
        <v>209</v>
      </c>
    </row>
    <row r="172" spans="1:3" ht="14.1" customHeight="1" x14ac:dyDescent="0.25">
      <c r="A172" s="1" t="s">
        <v>206</v>
      </c>
      <c r="B172" s="1" t="s">
        <v>177</v>
      </c>
      <c r="C172" s="1" t="s">
        <v>210</v>
      </c>
    </row>
    <row r="173" spans="1:3" ht="14.1" customHeight="1" x14ac:dyDescent="0.25">
      <c r="A173" s="1" t="s">
        <v>200</v>
      </c>
      <c r="B173" s="1" t="s">
        <v>177</v>
      </c>
      <c r="C173" s="1" t="s">
        <v>211</v>
      </c>
    </row>
    <row r="174" spans="1:3" ht="14.1" customHeight="1" x14ac:dyDescent="0.25">
      <c r="A174" s="1" t="s">
        <v>191</v>
      </c>
      <c r="B174" s="1" t="s">
        <v>177</v>
      </c>
      <c r="C174" s="1" t="s">
        <v>212</v>
      </c>
    </row>
    <row r="175" spans="1:3" ht="14.1" customHeight="1" x14ac:dyDescent="0.25">
      <c r="A175" s="1" t="s">
        <v>204</v>
      </c>
      <c r="B175" s="1" t="s">
        <v>177</v>
      </c>
      <c r="C175" s="1" t="s">
        <v>213</v>
      </c>
    </row>
    <row r="176" spans="1:3" ht="14.1" customHeight="1" x14ac:dyDescent="0.25">
      <c r="A176" s="1" t="s">
        <v>185</v>
      </c>
      <c r="B176" s="1" t="s">
        <v>177</v>
      </c>
      <c r="C176" s="1" t="s">
        <v>214</v>
      </c>
    </row>
    <row r="177" spans="1:3" ht="14.1" customHeight="1" x14ac:dyDescent="0.25">
      <c r="A177" s="1" t="s">
        <v>179</v>
      </c>
      <c r="B177" s="1" t="s">
        <v>177</v>
      </c>
      <c r="C177" s="1" t="s">
        <v>215</v>
      </c>
    </row>
    <row r="178" spans="1:3" ht="14.1" customHeight="1" x14ac:dyDescent="0.25">
      <c r="A178" s="1" t="s">
        <v>185</v>
      </c>
      <c r="B178" s="1" t="s">
        <v>177</v>
      </c>
      <c r="C178" s="1" t="s">
        <v>216</v>
      </c>
    </row>
    <row r="179" spans="1:3" ht="14.1" customHeight="1" x14ac:dyDescent="0.25">
      <c r="A179" s="1"/>
      <c r="B179" s="1" t="s">
        <v>217</v>
      </c>
      <c r="C179" s="1" t="s">
        <v>218</v>
      </c>
    </row>
    <row r="180" spans="1:3" ht="14.1" customHeight="1" x14ac:dyDescent="0.25">
      <c r="A180" s="1" t="s">
        <v>219</v>
      </c>
      <c r="B180" s="1" t="s">
        <v>217</v>
      </c>
      <c r="C180" s="1" t="s">
        <v>220</v>
      </c>
    </row>
    <row r="181" spans="1:3" ht="14.1" customHeight="1" x14ac:dyDescent="0.25">
      <c r="A181" s="1" t="s">
        <v>221</v>
      </c>
      <c r="B181" s="1" t="s">
        <v>217</v>
      </c>
      <c r="C181" s="1" t="s">
        <v>222</v>
      </c>
    </row>
    <row r="182" spans="1:3" ht="14.1" customHeight="1" x14ac:dyDescent="0.25">
      <c r="A182" s="1" t="s">
        <v>223</v>
      </c>
      <c r="B182" s="1" t="s">
        <v>217</v>
      </c>
      <c r="C182" s="1" t="s">
        <v>224</v>
      </c>
    </row>
    <row r="183" spans="1:3" ht="14.1" customHeight="1" x14ac:dyDescent="0.25">
      <c r="A183" s="1" t="s">
        <v>225</v>
      </c>
      <c r="B183" s="1" t="s">
        <v>217</v>
      </c>
      <c r="C183" s="1" t="s">
        <v>226</v>
      </c>
    </row>
    <row r="184" spans="1:3" ht="14.1" customHeight="1" x14ac:dyDescent="0.25">
      <c r="A184" s="1" t="s">
        <v>227</v>
      </c>
      <c r="B184" s="1" t="s">
        <v>217</v>
      </c>
      <c r="C184" s="1" t="s">
        <v>228</v>
      </c>
    </row>
    <row r="185" spans="1:3" ht="14.1" customHeight="1" x14ac:dyDescent="0.25">
      <c r="A185" s="1" t="s">
        <v>229</v>
      </c>
      <c r="B185" s="1" t="s">
        <v>217</v>
      </c>
      <c r="C185" s="1" t="s">
        <v>230</v>
      </c>
    </row>
    <row r="186" spans="1:3" ht="14.1" customHeight="1" x14ac:dyDescent="0.25">
      <c r="A186" s="1" t="s">
        <v>221</v>
      </c>
      <c r="B186" s="1" t="s">
        <v>217</v>
      </c>
      <c r="C186" s="1" t="s">
        <v>231</v>
      </c>
    </row>
    <row r="187" spans="1:3" ht="14.1" customHeight="1" x14ac:dyDescent="0.25">
      <c r="A187" s="1" t="s">
        <v>232</v>
      </c>
      <c r="B187" s="1" t="s">
        <v>217</v>
      </c>
      <c r="C187" s="1" t="s">
        <v>233</v>
      </c>
    </row>
    <row r="188" spans="1:3" ht="14.1" customHeight="1" x14ac:dyDescent="0.25">
      <c r="A188" s="1" t="s">
        <v>225</v>
      </c>
      <c r="B188" s="1" t="s">
        <v>217</v>
      </c>
      <c r="C188" s="1" t="s">
        <v>234</v>
      </c>
    </row>
    <row r="189" spans="1:3" ht="14.1" customHeight="1" x14ac:dyDescent="0.25">
      <c r="A189" s="1" t="s">
        <v>232</v>
      </c>
      <c r="B189" s="1" t="s">
        <v>217</v>
      </c>
      <c r="C189" s="1" t="s">
        <v>235</v>
      </c>
    </row>
    <row r="190" spans="1:3" ht="14.1" customHeight="1" x14ac:dyDescent="0.25">
      <c r="A190" s="1" t="s">
        <v>236</v>
      </c>
      <c r="B190" s="1" t="s">
        <v>217</v>
      </c>
      <c r="C190" s="1" t="s">
        <v>237</v>
      </c>
    </row>
    <row r="191" spans="1:3" ht="14.1" customHeight="1" x14ac:dyDescent="0.25">
      <c r="A191" s="1" t="s">
        <v>219</v>
      </c>
      <c r="B191" s="1" t="s">
        <v>217</v>
      </c>
      <c r="C191" s="1" t="s">
        <v>238</v>
      </c>
    </row>
    <row r="192" spans="1:3" ht="14.1" customHeight="1" x14ac:dyDescent="0.25">
      <c r="A192" s="1" t="s">
        <v>239</v>
      </c>
      <c r="B192" s="1" t="s">
        <v>217</v>
      </c>
      <c r="C192" s="1" t="s">
        <v>240</v>
      </c>
    </row>
    <row r="193" spans="1:3" ht="14.1" customHeight="1" x14ac:dyDescent="0.25">
      <c r="A193" s="1" t="s">
        <v>227</v>
      </c>
      <c r="B193" s="1" t="s">
        <v>217</v>
      </c>
      <c r="C193" s="1" t="s">
        <v>241</v>
      </c>
    </row>
    <row r="194" spans="1:3" ht="14.1" customHeight="1" x14ac:dyDescent="0.25">
      <c r="A194" s="1" t="s">
        <v>232</v>
      </c>
      <c r="B194" s="1" t="s">
        <v>217</v>
      </c>
      <c r="C194" s="1" t="s">
        <v>242</v>
      </c>
    </row>
    <row r="195" spans="1:3" ht="14.1" customHeight="1" x14ac:dyDescent="0.25">
      <c r="A195" s="1" t="s">
        <v>243</v>
      </c>
      <c r="B195" s="1" t="s">
        <v>217</v>
      </c>
      <c r="C195" s="1" t="s">
        <v>244</v>
      </c>
    </row>
    <row r="196" spans="1:3" ht="14.1" customHeight="1" x14ac:dyDescent="0.25">
      <c r="A196" s="1" t="s">
        <v>225</v>
      </c>
      <c r="B196" s="1" t="s">
        <v>217</v>
      </c>
      <c r="C196" s="1" t="s">
        <v>245</v>
      </c>
    </row>
    <row r="197" spans="1:3" ht="14.1" customHeight="1" x14ac:dyDescent="0.25">
      <c r="A197" s="1" t="s">
        <v>223</v>
      </c>
      <c r="B197" s="1" t="s">
        <v>217</v>
      </c>
      <c r="C197" s="1" t="s">
        <v>246</v>
      </c>
    </row>
    <row r="198" spans="1:3" ht="14.1" customHeight="1" x14ac:dyDescent="0.25">
      <c r="A198" s="1" t="s">
        <v>223</v>
      </c>
      <c r="B198" s="1" t="s">
        <v>217</v>
      </c>
      <c r="C198" s="1" t="s">
        <v>247</v>
      </c>
    </row>
    <row r="199" spans="1:3" ht="14.1" customHeight="1" x14ac:dyDescent="0.25">
      <c r="A199" s="1" t="s">
        <v>219</v>
      </c>
      <c r="B199" s="1" t="s">
        <v>217</v>
      </c>
      <c r="C199" s="1" t="s">
        <v>248</v>
      </c>
    </row>
    <row r="200" spans="1:3" ht="14.1" customHeight="1" x14ac:dyDescent="0.25">
      <c r="A200" s="1" t="s">
        <v>243</v>
      </c>
      <c r="B200" s="1" t="s">
        <v>217</v>
      </c>
      <c r="C200" s="1" t="s">
        <v>249</v>
      </c>
    </row>
    <row r="201" spans="1:3" ht="14.1" customHeight="1" x14ac:dyDescent="0.25">
      <c r="A201" s="1" t="s">
        <v>225</v>
      </c>
      <c r="B201" s="1" t="s">
        <v>217</v>
      </c>
      <c r="C201" s="1" t="s">
        <v>250</v>
      </c>
    </row>
    <row r="202" spans="1:3" ht="14.1" customHeight="1" x14ac:dyDescent="0.25">
      <c r="A202" s="1" t="s">
        <v>239</v>
      </c>
      <c r="B202" s="1" t="s">
        <v>217</v>
      </c>
      <c r="C202" s="1" t="s">
        <v>251</v>
      </c>
    </row>
    <row r="203" spans="1:3" ht="14.1" customHeight="1" x14ac:dyDescent="0.25">
      <c r="A203" s="1" t="s">
        <v>236</v>
      </c>
      <c r="B203" s="1" t="s">
        <v>217</v>
      </c>
      <c r="C203" s="1" t="s">
        <v>252</v>
      </c>
    </row>
    <row r="204" spans="1:3" ht="14.1" customHeight="1" x14ac:dyDescent="0.25">
      <c r="A204" s="1" t="s">
        <v>227</v>
      </c>
      <c r="B204" s="1" t="s">
        <v>217</v>
      </c>
      <c r="C204" s="1" t="s">
        <v>253</v>
      </c>
    </row>
    <row r="205" spans="1:3" ht="14.1" customHeight="1" x14ac:dyDescent="0.25">
      <c r="A205" s="1" t="s">
        <v>229</v>
      </c>
      <c r="B205" s="1" t="s">
        <v>217</v>
      </c>
      <c r="C205" s="1" t="s">
        <v>254</v>
      </c>
    </row>
    <row r="206" spans="1:3" ht="14.1" customHeight="1" x14ac:dyDescent="0.25">
      <c r="A206" s="1" t="s">
        <v>243</v>
      </c>
      <c r="B206" s="1" t="s">
        <v>217</v>
      </c>
      <c r="C206" s="1" t="s">
        <v>255</v>
      </c>
    </row>
    <row r="207" spans="1:3" ht="14.1" customHeight="1" x14ac:dyDescent="0.25">
      <c r="A207" s="1" t="s">
        <v>236</v>
      </c>
      <c r="B207" s="1" t="s">
        <v>217</v>
      </c>
      <c r="C207" s="1" t="s">
        <v>256</v>
      </c>
    </row>
    <row r="208" spans="1:3" ht="14.1" customHeight="1" x14ac:dyDescent="0.25">
      <c r="A208" s="1" t="s">
        <v>243</v>
      </c>
      <c r="B208" s="1" t="s">
        <v>217</v>
      </c>
      <c r="C208" s="1" t="s">
        <v>257</v>
      </c>
    </row>
    <row r="209" spans="1:3" ht="14.1" customHeight="1" x14ac:dyDescent="0.25">
      <c r="A209" s="1" t="s">
        <v>243</v>
      </c>
      <c r="B209" s="1" t="s">
        <v>217</v>
      </c>
      <c r="C209" s="1" t="s">
        <v>258</v>
      </c>
    </row>
    <row r="210" spans="1:3" ht="14.1" customHeight="1" x14ac:dyDescent="0.25">
      <c r="A210" s="1" t="s">
        <v>223</v>
      </c>
      <c r="B210" s="1" t="s">
        <v>217</v>
      </c>
      <c r="C210" s="1" t="s">
        <v>259</v>
      </c>
    </row>
    <row r="211" spans="1:3" ht="14.1" customHeight="1" x14ac:dyDescent="0.25">
      <c r="A211" s="1" t="s">
        <v>239</v>
      </c>
      <c r="B211" s="1" t="s">
        <v>217</v>
      </c>
      <c r="C211" s="1" t="s">
        <v>260</v>
      </c>
    </row>
    <row r="212" spans="1:3" ht="14.1" customHeight="1" x14ac:dyDescent="0.25">
      <c r="A212" s="1" t="s">
        <v>239</v>
      </c>
      <c r="B212" s="1" t="s">
        <v>217</v>
      </c>
      <c r="C212" s="1" t="s">
        <v>261</v>
      </c>
    </row>
    <row r="213" spans="1:3" ht="14.1" customHeight="1" x14ac:dyDescent="0.25">
      <c r="A213" s="1" t="s">
        <v>227</v>
      </c>
      <c r="B213" s="1" t="s">
        <v>217</v>
      </c>
      <c r="C213" s="1" t="s">
        <v>262</v>
      </c>
    </row>
    <row r="214" spans="1:3" ht="14.1" customHeight="1" x14ac:dyDescent="0.25">
      <c r="A214" s="1" t="s">
        <v>229</v>
      </c>
      <c r="B214" s="1" t="s">
        <v>217</v>
      </c>
      <c r="C214" s="1" t="s">
        <v>263</v>
      </c>
    </row>
    <row r="215" spans="1:3" ht="14.1" customHeight="1" x14ac:dyDescent="0.25">
      <c r="A215" s="1"/>
      <c r="B215" s="1" t="s">
        <v>264</v>
      </c>
      <c r="C215" s="1" t="s">
        <v>265</v>
      </c>
    </row>
    <row r="216" spans="1:3" ht="14.1" customHeight="1" x14ac:dyDescent="0.25">
      <c r="A216" s="1" t="s">
        <v>266</v>
      </c>
      <c r="B216" s="1" t="s">
        <v>264</v>
      </c>
      <c r="C216" s="1" t="s">
        <v>267</v>
      </c>
    </row>
    <row r="217" spans="1:3" ht="14.1" customHeight="1" x14ac:dyDescent="0.25">
      <c r="A217" s="1" t="s">
        <v>266</v>
      </c>
      <c r="B217" s="1" t="s">
        <v>264</v>
      </c>
      <c r="C217" s="1" t="s">
        <v>268</v>
      </c>
    </row>
    <row r="218" spans="1:3" ht="14.1" customHeight="1" x14ac:dyDescent="0.25">
      <c r="A218" s="1" t="s">
        <v>266</v>
      </c>
      <c r="B218" s="1" t="s">
        <v>264</v>
      </c>
      <c r="C218" s="1" t="s">
        <v>269</v>
      </c>
    </row>
    <row r="219" spans="1:3" ht="14.1" customHeight="1" x14ac:dyDescent="0.25">
      <c r="A219" s="1" t="s">
        <v>266</v>
      </c>
      <c r="B219" s="1" t="s">
        <v>264</v>
      </c>
      <c r="C219" s="1" t="s">
        <v>270</v>
      </c>
    </row>
    <row r="220" spans="1:3" ht="14.1" customHeight="1" x14ac:dyDescent="0.25">
      <c r="A220" s="1" t="s">
        <v>266</v>
      </c>
      <c r="B220" s="1" t="s">
        <v>264</v>
      </c>
      <c r="C220" s="1" t="s">
        <v>271</v>
      </c>
    </row>
    <row r="221" spans="1:3" ht="14.1" customHeight="1" x14ac:dyDescent="0.25">
      <c r="A221" s="1"/>
      <c r="B221" s="1" t="s">
        <v>272</v>
      </c>
      <c r="C221" s="1" t="s">
        <v>273</v>
      </c>
    </row>
    <row r="222" spans="1:3" ht="14.1" customHeight="1" x14ac:dyDescent="0.25">
      <c r="A222" s="1" t="s">
        <v>274</v>
      </c>
      <c r="B222" s="1" t="s">
        <v>272</v>
      </c>
      <c r="C222" s="1" t="s">
        <v>275</v>
      </c>
    </row>
    <row r="223" spans="1:3" ht="14.1" customHeight="1" x14ac:dyDescent="0.25">
      <c r="A223" s="1" t="s">
        <v>276</v>
      </c>
      <c r="B223" s="1" t="s">
        <v>272</v>
      </c>
      <c r="C223" s="1" t="s">
        <v>277</v>
      </c>
    </row>
    <row r="224" spans="1:3" ht="14.1" customHeight="1" x14ac:dyDescent="0.25">
      <c r="A224" s="1" t="s">
        <v>278</v>
      </c>
      <c r="B224" s="1" t="s">
        <v>272</v>
      </c>
      <c r="C224" s="1" t="s">
        <v>279</v>
      </c>
    </row>
    <row r="225" spans="1:3" ht="14.1" customHeight="1" x14ac:dyDescent="0.25">
      <c r="A225" s="1" t="s">
        <v>280</v>
      </c>
      <c r="B225" s="1" t="s">
        <v>272</v>
      </c>
      <c r="C225" s="1" t="s">
        <v>281</v>
      </c>
    </row>
    <row r="226" spans="1:3" ht="14.1" customHeight="1" x14ac:dyDescent="0.25">
      <c r="A226" s="1" t="s">
        <v>276</v>
      </c>
      <c r="B226" s="1" t="s">
        <v>272</v>
      </c>
      <c r="C226" s="1" t="s">
        <v>282</v>
      </c>
    </row>
    <row r="227" spans="1:3" ht="14.1" customHeight="1" x14ac:dyDescent="0.25">
      <c r="A227" s="1" t="s">
        <v>283</v>
      </c>
      <c r="B227" s="1" t="s">
        <v>272</v>
      </c>
      <c r="C227" s="1" t="s">
        <v>284</v>
      </c>
    </row>
    <row r="228" spans="1:3" ht="14.1" customHeight="1" x14ac:dyDescent="0.25">
      <c r="A228" s="1" t="s">
        <v>285</v>
      </c>
      <c r="B228" s="1" t="s">
        <v>272</v>
      </c>
      <c r="C228" s="1" t="s">
        <v>286</v>
      </c>
    </row>
    <row r="229" spans="1:3" ht="14.1" customHeight="1" x14ac:dyDescent="0.25">
      <c r="A229" s="1" t="s">
        <v>287</v>
      </c>
      <c r="B229" s="1" t="s">
        <v>272</v>
      </c>
      <c r="C229" s="1" t="s">
        <v>288</v>
      </c>
    </row>
    <row r="230" spans="1:3" ht="14.1" customHeight="1" x14ac:dyDescent="0.25">
      <c r="A230" s="1" t="s">
        <v>278</v>
      </c>
      <c r="B230" s="1" t="s">
        <v>272</v>
      </c>
      <c r="C230" s="1" t="s">
        <v>289</v>
      </c>
    </row>
    <row r="231" spans="1:3" ht="14.1" customHeight="1" x14ac:dyDescent="0.25">
      <c r="A231" s="1" t="s">
        <v>283</v>
      </c>
      <c r="B231" s="1" t="s">
        <v>272</v>
      </c>
      <c r="C231" s="1" t="s">
        <v>290</v>
      </c>
    </row>
    <row r="232" spans="1:3" ht="14.1" customHeight="1" x14ac:dyDescent="0.25">
      <c r="A232" s="1" t="s">
        <v>285</v>
      </c>
      <c r="B232" s="1" t="s">
        <v>272</v>
      </c>
      <c r="C232" s="1" t="s">
        <v>291</v>
      </c>
    </row>
    <row r="233" spans="1:3" ht="14.1" customHeight="1" x14ac:dyDescent="0.25">
      <c r="A233" s="1" t="s">
        <v>287</v>
      </c>
      <c r="B233" s="1" t="s">
        <v>272</v>
      </c>
      <c r="C233" s="1" t="s">
        <v>292</v>
      </c>
    </row>
    <row r="234" spans="1:3" ht="14.1" customHeight="1" x14ac:dyDescent="0.25">
      <c r="A234" s="1" t="s">
        <v>293</v>
      </c>
      <c r="B234" s="1" t="s">
        <v>272</v>
      </c>
      <c r="C234" s="1" t="s">
        <v>294</v>
      </c>
    </row>
    <row r="235" spans="1:3" ht="14.1" customHeight="1" x14ac:dyDescent="0.25">
      <c r="A235" s="1" t="s">
        <v>295</v>
      </c>
      <c r="B235" s="1" t="s">
        <v>272</v>
      </c>
      <c r="C235" s="1" t="s">
        <v>296</v>
      </c>
    </row>
    <row r="236" spans="1:3" ht="14.1" customHeight="1" x14ac:dyDescent="0.25">
      <c r="A236" s="1" t="s">
        <v>287</v>
      </c>
      <c r="B236" s="1" t="s">
        <v>272</v>
      </c>
      <c r="C236" s="1" t="s">
        <v>297</v>
      </c>
    </row>
    <row r="237" spans="1:3" ht="14.1" customHeight="1" x14ac:dyDescent="0.25">
      <c r="A237" s="1" t="s">
        <v>287</v>
      </c>
      <c r="B237" s="1" t="s">
        <v>272</v>
      </c>
      <c r="C237" s="1" t="s">
        <v>298</v>
      </c>
    </row>
    <row r="238" spans="1:3" ht="14.1" customHeight="1" x14ac:dyDescent="0.25">
      <c r="A238" s="1" t="s">
        <v>293</v>
      </c>
      <c r="B238" s="1" t="s">
        <v>272</v>
      </c>
      <c r="C238" s="1" t="s">
        <v>299</v>
      </c>
    </row>
    <row r="239" spans="1:3" ht="14.1" customHeight="1" x14ac:dyDescent="0.25">
      <c r="A239" s="1" t="s">
        <v>293</v>
      </c>
      <c r="B239" s="1" t="s">
        <v>272</v>
      </c>
      <c r="C239" s="1" t="s">
        <v>300</v>
      </c>
    </row>
    <row r="240" spans="1:3" ht="14.1" customHeight="1" x14ac:dyDescent="0.25">
      <c r="A240" s="1" t="s">
        <v>274</v>
      </c>
      <c r="B240" s="1" t="s">
        <v>272</v>
      </c>
      <c r="C240" s="1" t="s">
        <v>301</v>
      </c>
    </row>
    <row r="241" spans="1:3" ht="14.1" customHeight="1" x14ac:dyDescent="0.25">
      <c r="A241" s="1" t="s">
        <v>302</v>
      </c>
      <c r="B241" s="1" t="s">
        <v>272</v>
      </c>
      <c r="C241" s="1" t="s">
        <v>303</v>
      </c>
    </row>
    <row r="242" spans="1:3" ht="14.1" customHeight="1" x14ac:dyDescent="0.25">
      <c r="A242" s="1" t="s">
        <v>293</v>
      </c>
      <c r="B242" s="1" t="s">
        <v>272</v>
      </c>
      <c r="C242" s="1" t="s">
        <v>304</v>
      </c>
    </row>
    <row r="243" spans="1:3" ht="14.1" customHeight="1" x14ac:dyDescent="0.25">
      <c r="A243" s="1" t="s">
        <v>302</v>
      </c>
      <c r="B243" s="1" t="s">
        <v>272</v>
      </c>
      <c r="C243" s="1" t="s">
        <v>305</v>
      </c>
    </row>
    <row r="244" spans="1:3" ht="14.1" customHeight="1" x14ac:dyDescent="0.25">
      <c r="A244" s="1" t="s">
        <v>274</v>
      </c>
      <c r="B244" s="1" t="s">
        <v>272</v>
      </c>
      <c r="C244" s="1" t="s">
        <v>306</v>
      </c>
    </row>
    <row r="245" spans="1:3" ht="14.1" customHeight="1" x14ac:dyDescent="0.25">
      <c r="A245" s="1" t="s">
        <v>307</v>
      </c>
      <c r="B245" s="1" t="s">
        <v>272</v>
      </c>
      <c r="C245" s="1" t="s">
        <v>308</v>
      </c>
    </row>
    <row r="246" spans="1:3" ht="14.1" customHeight="1" x14ac:dyDescent="0.25">
      <c r="A246" s="1" t="s">
        <v>276</v>
      </c>
      <c r="B246" s="1" t="s">
        <v>272</v>
      </c>
      <c r="C246" s="1" t="s">
        <v>309</v>
      </c>
    </row>
    <row r="247" spans="1:3" ht="14.1" customHeight="1" x14ac:dyDescent="0.25">
      <c r="A247" s="1" t="s">
        <v>274</v>
      </c>
      <c r="B247" s="1" t="s">
        <v>272</v>
      </c>
      <c r="C247" s="1" t="s">
        <v>310</v>
      </c>
    </row>
    <row r="248" spans="1:3" ht="14.1" customHeight="1" x14ac:dyDescent="0.25">
      <c r="A248" s="1" t="s">
        <v>293</v>
      </c>
      <c r="B248" s="1" t="s">
        <v>272</v>
      </c>
      <c r="C248" s="1" t="s">
        <v>311</v>
      </c>
    </row>
    <row r="249" spans="1:3" ht="14.1" customHeight="1" x14ac:dyDescent="0.25">
      <c r="A249" s="1" t="s">
        <v>280</v>
      </c>
      <c r="B249" s="1" t="s">
        <v>272</v>
      </c>
      <c r="C249" s="1" t="s">
        <v>312</v>
      </c>
    </row>
    <row r="250" spans="1:3" ht="14.1" customHeight="1" x14ac:dyDescent="0.25">
      <c r="A250" s="1" t="s">
        <v>278</v>
      </c>
      <c r="B250" s="1" t="s">
        <v>272</v>
      </c>
      <c r="C250" s="1" t="s">
        <v>313</v>
      </c>
    </row>
    <row r="251" spans="1:3" ht="14.1" customHeight="1" x14ac:dyDescent="0.25">
      <c r="A251" s="1" t="s">
        <v>278</v>
      </c>
      <c r="B251" s="1" t="s">
        <v>272</v>
      </c>
      <c r="C251" s="1" t="s">
        <v>314</v>
      </c>
    </row>
    <row r="252" spans="1:3" ht="14.1" customHeight="1" x14ac:dyDescent="0.25">
      <c r="A252" s="1" t="s">
        <v>278</v>
      </c>
      <c r="B252" s="1" t="s">
        <v>272</v>
      </c>
      <c r="C252" s="1" t="s">
        <v>315</v>
      </c>
    </row>
    <row r="253" spans="1:3" ht="14.1" customHeight="1" x14ac:dyDescent="0.25">
      <c r="A253" s="1" t="s">
        <v>287</v>
      </c>
      <c r="B253" s="1" t="s">
        <v>272</v>
      </c>
      <c r="C253" s="1" t="s">
        <v>316</v>
      </c>
    </row>
    <row r="254" spans="1:3" ht="14.1" customHeight="1" x14ac:dyDescent="0.25">
      <c r="A254" s="1" t="s">
        <v>295</v>
      </c>
      <c r="B254" s="1" t="s">
        <v>272</v>
      </c>
      <c r="C254" s="1" t="s">
        <v>317</v>
      </c>
    </row>
    <row r="255" spans="1:3" ht="14.1" customHeight="1" x14ac:dyDescent="0.25">
      <c r="A255" s="1" t="s">
        <v>287</v>
      </c>
      <c r="B255" s="1" t="s">
        <v>272</v>
      </c>
      <c r="C255" s="1" t="s">
        <v>318</v>
      </c>
    </row>
    <row r="256" spans="1:3" ht="14.1" customHeight="1" x14ac:dyDescent="0.25">
      <c r="A256" s="1" t="s">
        <v>302</v>
      </c>
      <c r="B256" s="1" t="s">
        <v>272</v>
      </c>
      <c r="C256" s="1" t="s">
        <v>319</v>
      </c>
    </row>
    <row r="257" spans="1:3" ht="14.1" customHeight="1" x14ac:dyDescent="0.25">
      <c r="A257" s="1" t="s">
        <v>302</v>
      </c>
      <c r="B257" s="1" t="s">
        <v>272</v>
      </c>
      <c r="C257" s="1" t="s">
        <v>320</v>
      </c>
    </row>
    <row r="258" spans="1:3" ht="14.1" customHeight="1" x14ac:dyDescent="0.25">
      <c r="A258" s="1" t="s">
        <v>307</v>
      </c>
      <c r="B258" s="1" t="s">
        <v>272</v>
      </c>
      <c r="C258" s="1" t="s">
        <v>321</v>
      </c>
    </row>
    <row r="259" spans="1:3" ht="14.1" customHeight="1" x14ac:dyDescent="0.25">
      <c r="A259" s="1" t="s">
        <v>295</v>
      </c>
      <c r="B259" s="1" t="s">
        <v>272</v>
      </c>
      <c r="C259" s="1" t="s">
        <v>322</v>
      </c>
    </row>
    <row r="260" spans="1:3" ht="14.1" customHeight="1" x14ac:dyDescent="0.25">
      <c r="A260" s="1"/>
      <c r="B260" s="1" t="s">
        <v>323</v>
      </c>
      <c r="C260" s="1" t="s">
        <v>324</v>
      </c>
    </row>
    <row r="261" spans="1:3" ht="14.1" customHeight="1" x14ac:dyDescent="0.25">
      <c r="A261" s="1" t="s">
        <v>325</v>
      </c>
      <c r="B261" s="1" t="s">
        <v>323</v>
      </c>
      <c r="C261" s="1" t="s">
        <v>326</v>
      </c>
    </row>
    <row r="262" spans="1:3" ht="14.1" customHeight="1" x14ac:dyDescent="0.25">
      <c r="A262" s="1" t="s">
        <v>325</v>
      </c>
      <c r="B262" s="1" t="s">
        <v>323</v>
      </c>
      <c r="C262" s="1" t="s">
        <v>327</v>
      </c>
    </row>
    <row r="263" spans="1:3" ht="14.1" customHeight="1" x14ac:dyDescent="0.25">
      <c r="A263" s="1" t="s">
        <v>328</v>
      </c>
      <c r="B263" s="1" t="s">
        <v>323</v>
      </c>
      <c r="C263" s="1" t="s">
        <v>329</v>
      </c>
    </row>
    <row r="264" spans="1:3" ht="14.1" customHeight="1" x14ac:dyDescent="0.25">
      <c r="A264" s="1" t="s">
        <v>325</v>
      </c>
      <c r="B264" s="1" t="s">
        <v>323</v>
      </c>
      <c r="C264" s="1" t="s">
        <v>330</v>
      </c>
    </row>
    <row r="265" spans="1:3" ht="14.1" customHeight="1" x14ac:dyDescent="0.25">
      <c r="A265" s="1" t="s">
        <v>325</v>
      </c>
      <c r="B265" s="1" t="s">
        <v>323</v>
      </c>
      <c r="C265" s="1" t="s">
        <v>331</v>
      </c>
    </row>
    <row r="266" spans="1:3" ht="14.1" customHeight="1" x14ac:dyDescent="0.25">
      <c r="A266" s="1" t="s">
        <v>325</v>
      </c>
      <c r="B266" s="1" t="s">
        <v>323</v>
      </c>
      <c r="C266" s="1" t="s">
        <v>332</v>
      </c>
    </row>
    <row r="267" spans="1:3" ht="14.1" customHeight="1" x14ac:dyDescent="0.25">
      <c r="A267" s="1" t="s">
        <v>328</v>
      </c>
      <c r="B267" s="1" t="s">
        <v>323</v>
      </c>
      <c r="C267" s="1" t="s">
        <v>333</v>
      </c>
    </row>
    <row r="268" spans="1:3" ht="14.1" customHeight="1" x14ac:dyDescent="0.25">
      <c r="A268" s="1" t="s">
        <v>328</v>
      </c>
      <c r="B268" s="1" t="s">
        <v>323</v>
      </c>
      <c r="C268" s="1" t="s">
        <v>334</v>
      </c>
    </row>
    <row r="269" spans="1:3" ht="14.1" customHeight="1" x14ac:dyDescent="0.25">
      <c r="A269" s="1" t="s">
        <v>325</v>
      </c>
      <c r="B269" s="1" t="s">
        <v>323</v>
      </c>
      <c r="C269" s="1" t="s">
        <v>335</v>
      </c>
    </row>
    <row r="270" spans="1:3" ht="14.1" customHeight="1" x14ac:dyDescent="0.25">
      <c r="A270" s="1" t="s">
        <v>325</v>
      </c>
      <c r="B270" s="1" t="s">
        <v>323</v>
      </c>
      <c r="C270" s="1" t="s">
        <v>336</v>
      </c>
    </row>
    <row r="271" spans="1:3" ht="14.1" customHeight="1" x14ac:dyDescent="0.25">
      <c r="A271" s="1" t="s">
        <v>328</v>
      </c>
      <c r="B271" s="1" t="s">
        <v>323</v>
      </c>
      <c r="C271" s="1" t="s">
        <v>337</v>
      </c>
    </row>
    <row r="272" spans="1:3" ht="14.1" customHeight="1" x14ac:dyDescent="0.25">
      <c r="A272" s="1" t="s">
        <v>328</v>
      </c>
      <c r="B272" s="1" t="s">
        <v>323</v>
      </c>
      <c r="C272" s="1" t="s">
        <v>338</v>
      </c>
    </row>
    <row r="273" spans="1:3" ht="14.1" customHeight="1" x14ac:dyDescent="0.25">
      <c r="A273" s="1" t="s">
        <v>325</v>
      </c>
      <c r="B273" s="1" t="s">
        <v>323</v>
      </c>
      <c r="C273" s="1" t="s">
        <v>339</v>
      </c>
    </row>
    <row r="274" spans="1:3" ht="14.1" customHeight="1" x14ac:dyDescent="0.25">
      <c r="A274" s="1" t="s">
        <v>325</v>
      </c>
      <c r="B274" s="1" t="s">
        <v>323</v>
      </c>
      <c r="C274" s="1" t="s">
        <v>340</v>
      </c>
    </row>
    <row r="275" spans="1:3" ht="14.1" customHeight="1" x14ac:dyDescent="0.25">
      <c r="A275" s="1"/>
      <c r="B275" s="1" t="s">
        <v>341</v>
      </c>
      <c r="C275" s="1" t="s">
        <v>342</v>
      </c>
    </row>
    <row r="276" spans="1:3" ht="14.1" customHeight="1" x14ac:dyDescent="0.25">
      <c r="A276" s="1" t="s">
        <v>343</v>
      </c>
      <c r="B276" s="1" t="s">
        <v>341</v>
      </c>
      <c r="C276" s="1" t="s">
        <v>344</v>
      </c>
    </row>
    <row r="277" spans="1:3" ht="14.1" customHeight="1" x14ac:dyDescent="0.25">
      <c r="A277" s="1" t="s">
        <v>343</v>
      </c>
      <c r="B277" s="1" t="s">
        <v>341</v>
      </c>
      <c r="C277" s="1" t="s">
        <v>345</v>
      </c>
    </row>
    <row r="278" spans="1:3" ht="14.1" customHeight="1" x14ac:dyDescent="0.25">
      <c r="A278" s="1" t="s">
        <v>343</v>
      </c>
      <c r="B278" s="1" t="s">
        <v>341</v>
      </c>
      <c r="C278" s="1" t="s">
        <v>346</v>
      </c>
    </row>
    <row r="279" spans="1:3" ht="14.1" customHeight="1" x14ac:dyDescent="0.25">
      <c r="A279" s="1" t="s">
        <v>343</v>
      </c>
      <c r="B279" s="1" t="s">
        <v>341</v>
      </c>
      <c r="C279" s="1" t="s">
        <v>347</v>
      </c>
    </row>
    <row r="280" spans="1:3" ht="14.1" customHeight="1" x14ac:dyDescent="0.25">
      <c r="A280" s="1" t="s">
        <v>343</v>
      </c>
      <c r="B280" s="1" t="s">
        <v>341</v>
      </c>
      <c r="C280" s="1" t="s">
        <v>348</v>
      </c>
    </row>
    <row r="281" spans="1:3" ht="14.1" customHeight="1" x14ac:dyDescent="0.25">
      <c r="A281" s="1" t="s">
        <v>343</v>
      </c>
      <c r="B281" s="1" t="s">
        <v>341</v>
      </c>
      <c r="C281" s="1" t="s">
        <v>349</v>
      </c>
    </row>
    <row r="282" spans="1:3" ht="14.1" customHeight="1" x14ac:dyDescent="0.25">
      <c r="A282" s="1" t="s">
        <v>343</v>
      </c>
      <c r="B282" s="1" t="s">
        <v>341</v>
      </c>
      <c r="C282" s="1" t="s">
        <v>350</v>
      </c>
    </row>
    <row r="283" spans="1:3" ht="14.1" customHeight="1" x14ac:dyDescent="0.25">
      <c r="A283" s="1" t="s">
        <v>343</v>
      </c>
      <c r="B283" s="1" t="s">
        <v>341</v>
      </c>
      <c r="C283" s="1" t="s">
        <v>351</v>
      </c>
    </row>
    <row r="284" spans="1:3" ht="14.1" customHeight="1" x14ac:dyDescent="0.25">
      <c r="A284" s="1" t="s">
        <v>343</v>
      </c>
      <c r="B284" s="1" t="s">
        <v>341</v>
      </c>
      <c r="C284" s="1" t="s">
        <v>352</v>
      </c>
    </row>
    <row r="285" spans="1:3" ht="14.1" customHeight="1" x14ac:dyDescent="0.25">
      <c r="A285" s="1" t="s">
        <v>343</v>
      </c>
      <c r="B285" s="1" t="s">
        <v>341</v>
      </c>
      <c r="C285" s="1" t="s">
        <v>353</v>
      </c>
    </row>
    <row r="286" spans="1:3" ht="14.1" customHeight="1" x14ac:dyDescent="0.25">
      <c r="A286" s="1" t="s">
        <v>343</v>
      </c>
      <c r="B286" s="1" t="s">
        <v>341</v>
      </c>
      <c r="C286" s="1" t="s">
        <v>354</v>
      </c>
    </row>
    <row r="287" spans="1:3" ht="14.1" customHeight="1" x14ac:dyDescent="0.25">
      <c r="A287" s="1" t="s">
        <v>343</v>
      </c>
      <c r="B287" s="1" t="s">
        <v>341</v>
      </c>
      <c r="C287" s="1" t="s">
        <v>355</v>
      </c>
    </row>
    <row r="288" spans="1:3" ht="14.1" customHeight="1" x14ac:dyDescent="0.25">
      <c r="A288" s="1" t="s">
        <v>343</v>
      </c>
      <c r="B288" s="1" t="s">
        <v>341</v>
      </c>
      <c r="C288" s="1" t="s">
        <v>356</v>
      </c>
    </row>
    <row r="289" spans="1:3" ht="14.1" customHeight="1" x14ac:dyDescent="0.25">
      <c r="A289" s="1" t="s">
        <v>343</v>
      </c>
      <c r="B289" s="1" t="s">
        <v>341</v>
      </c>
      <c r="C289" s="1" t="s">
        <v>357</v>
      </c>
    </row>
    <row r="290" spans="1:3" ht="14.1" customHeight="1" x14ac:dyDescent="0.25">
      <c r="A290" s="1"/>
      <c r="B290" s="1" t="s">
        <v>358</v>
      </c>
      <c r="C290" s="1" t="s">
        <v>359</v>
      </c>
    </row>
    <row r="291" spans="1:3" ht="14.1" customHeight="1" x14ac:dyDescent="0.25">
      <c r="A291" s="1" t="s">
        <v>360</v>
      </c>
      <c r="B291" s="1" t="s">
        <v>358</v>
      </c>
      <c r="C291" s="1" t="s">
        <v>361</v>
      </c>
    </row>
    <row r="292" spans="1:3" ht="14.1" customHeight="1" x14ac:dyDescent="0.25">
      <c r="A292" s="1" t="s">
        <v>360</v>
      </c>
      <c r="B292" s="1" t="s">
        <v>358</v>
      </c>
      <c r="C292" s="1" t="s">
        <v>362</v>
      </c>
    </row>
    <row r="293" spans="1:3" ht="14.1" customHeight="1" x14ac:dyDescent="0.25">
      <c r="A293" s="1" t="s">
        <v>360</v>
      </c>
      <c r="B293" s="1" t="s">
        <v>358</v>
      </c>
      <c r="C293" s="1" t="s">
        <v>363</v>
      </c>
    </row>
    <row r="294" spans="1:3" ht="14.1" customHeight="1" x14ac:dyDescent="0.25">
      <c r="A294" s="1" t="s">
        <v>360</v>
      </c>
      <c r="B294" s="1" t="s">
        <v>358</v>
      </c>
      <c r="C294" s="1" t="s">
        <v>364</v>
      </c>
    </row>
    <row r="295" spans="1:3" ht="14.1" customHeight="1" x14ac:dyDescent="0.25">
      <c r="A295" s="1" t="s">
        <v>360</v>
      </c>
      <c r="B295" s="1" t="s">
        <v>358</v>
      </c>
      <c r="C295" s="1" t="s">
        <v>365</v>
      </c>
    </row>
    <row r="296" spans="1:3" ht="14.1" customHeight="1" x14ac:dyDescent="0.25">
      <c r="A296" s="1" t="s">
        <v>366</v>
      </c>
      <c r="B296" s="1" t="s">
        <v>358</v>
      </c>
      <c r="C296" s="1" t="s">
        <v>367</v>
      </c>
    </row>
    <row r="297" spans="1:3" ht="14.1" customHeight="1" x14ac:dyDescent="0.25">
      <c r="A297" s="1" t="s">
        <v>360</v>
      </c>
      <c r="B297" s="1" t="s">
        <v>358</v>
      </c>
      <c r="C297" s="1" t="s">
        <v>368</v>
      </c>
    </row>
    <row r="298" spans="1:3" ht="14.1" customHeight="1" x14ac:dyDescent="0.25">
      <c r="A298" s="1" t="s">
        <v>366</v>
      </c>
      <c r="B298" s="1" t="s">
        <v>358</v>
      </c>
      <c r="C298" s="1" t="s">
        <v>369</v>
      </c>
    </row>
    <row r="299" spans="1:3" ht="14.1" customHeight="1" x14ac:dyDescent="0.25">
      <c r="A299" s="1" t="s">
        <v>360</v>
      </c>
      <c r="B299" s="1" t="s">
        <v>358</v>
      </c>
      <c r="C299" s="1" t="s">
        <v>370</v>
      </c>
    </row>
    <row r="300" spans="1:3" ht="14.1" customHeight="1" x14ac:dyDescent="0.25">
      <c r="A300" s="1" t="s">
        <v>366</v>
      </c>
      <c r="B300" s="1" t="s">
        <v>358</v>
      </c>
      <c r="C300" s="1" t="s">
        <v>371</v>
      </c>
    </row>
    <row r="301" spans="1:3" ht="14.1" customHeight="1" x14ac:dyDescent="0.25">
      <c r="A301" s="1" t="s">
        <v>366</v>
      </c>
      <c r="B301" s="1" t="s">
        <v>358</v>
      </c>
      <c r="C301" s="1" t="s">
        <v>372</v>
      </c>
    </row>
    <row r="302" spans="1:3" ht="14.1" customHeight="1" x14ac:dyDescent="0.25">
      <c r="A302" s="1" t="s">
        <v>360</v>
      </c>
      <c r="B302" s="1" t="s">
        <v>358</v>
      </c>
      <c r="C302" s="1" t="s">
        <v>373</v>
      </c>
    </row>
    <row r="303" spans="1:3" ht="14.1" customHeight="1" x14ac:dyDescent="0.25">
      <c r="A303" s="1" t="s">
        <v>366</v>
      </c>
      <c r="B303" s="1" t="s">
        <v>358</v>
      </c>
      <c r="C303" s="1" t="s">
        <v>374</v>
      </c>
    </row>
    <row r="304" spans="1:3" ht="14.1" customHeight="1" x14ac:dyDescent="0.25">
      <c r="A304" s="1"/>
      <c r="B304" s="1" t="s">
        <v>375</v>
      </c>
      <c r="C304" s="1" t="s">
        <v>376</v>
      </c>
    </row>
    <row r="305" spans="1:3" ht="14.1" customHeight="1" x14ac:dyDescent="0.25">
      <c r="A305" s="1" t="s">
        <v>377</v>
      </c>
      <c r="B305" s="1" t="s">
        <v>375</v>
      </c>
      <c r="C305" s="1" t="s">
        <v>378</v>
      </c>
    </row>
    <row r="306" spans="1:3" ht="14.1" customHeight="1" x14ac:dyDescent="0.25">
      <c r="A306" s="1" t="s">
        <v>377</v>
      </c>
      <c r="B306" s="1" t="s">
        <v>375</v>
      </c>
      <c r="C306" s="1" t="s">
        <v>379</v>
      </c>
    </row>
    <row r="307" spans="1:3" ht="14.1" customHeight="1" x14ac:dyDescent="0.25">
      <c r="A307" s="1" t="s">
        <v>377</v>
      </c>
      <c r="B307" s="1" t="s">
        <v>375</v>
      </c>
      <c r="C307" s="1" t="s">
        <v>380</v>
      </c>
    </row>
    <row r="308" spans="1:3" ht="14.1" customHeight="1" x14ac:dyDescent="0.25">
      <c r="A308" s="1" t="s">
        <v>377</v>
      </c>
      <c r="B308" s="1" t="s">
        <v>375</v>
      </c>
      <c r="C308" s="1" t="s">
        <v>381</v>
      </c>
    </row>
    <row r="309" spans="1:3" ht="14.1" customHeight="1" x14ac:dyDescent="0.25">
      <c r="A309" s="1" t="s">
        <v>377</v>
      </c>
      <c r="B309" s="1" t="s">
        <v>375</v>
      </c>
      <c r="C309" s="1" t="s">
        <v>382</v>
      </c>
    </row>
    <row r="310" spans="1:3" ht="14.1" customHeight="1" x14ac:dyDescent="0.25">
      <c r="A310" s="1" t="s">
        <v>377</v>
      </c>
      <c r="B310" s="1" t="s">
        <v>375</v>
      </c>
      <c r="C310" s="1" t="s">
        <v>383</v>
      </c>
    </row>
    <row r="311" spans="1:3" ht="14.1" customHeight="1" x14ac:dyDescent="0.25">
      <c r="A311" s="1" t="s">
        <v>377</v>
      </c>
      <c r="B311" s="1" t="s">
        <v>375</v>
      </c>
      <c r="C311" s="1" t="s">
        <v>384</v>
      </c>
    </row>
    <row r="312" spans="1:3" ht="14.1" customHeight="1" x14ac:dyDescent="0.25">
      <c r="A312" s="1" t="s">
        <v>377</v>
      </c>
      <c r="B312" s="1" t="s">
        <v>375</v>
      </c>
      <c r="C312" s="1" t="s">
        <v>385</v>
      </c>
    </row>
    <row r="313" spans="1:3" ht="14.1" customHeight="1" x14ac:dyDescent="0.25">
      <c r="A313" s="1" t="s">
        <v>377</v>
      </c>
      <c r="B313" s="1" t="s">
        <v>375</v>
      </c>
      <c r="C313" s="1" t="s">
        <v>386</v>
      </c>
    </row>
    <row r="314" spans="1:3" ht="14.1" customHeight="1" x14ac:dyDescent="0.25">
      <c r="A314" s="1" t="s">
        <v>377</v>
      </c>
      <c r="B314" s="1" t="s">
        <v>375</v>
      </c>
      <c r="C314" s="1" t="s">
        <v>387</v>
      </c>
    </row>
    <row r="315" spans="1:3" ht="14.1" customHeight="1" x14ac:dyDescent="0.25">
      <c r="A315" s="1"/>
      <c r="B315" s="1" t="s">
        <v>388</v>
      </c>
      <c r="C315" s="1" t="s">
        <v>389</v>
      </c>
    </row>
    <row r="316" spans="1:3" ht="14.1" customHeight="1" x14ac:dyDescent="0.25">
      <c r="A316" s="1" t="s">
        <v>390</v>
      </c>
      <c r="B316" s="1" t="s">
        <v>388</v>
      </c>
      <c r="C316" s="1" t="s">
        <v>391</v>
      </c>
    </row>
    <row r="317" spans="1:3" ht="14.1" customHeight="1" x14ac:dyDescent="0.25">
      <c r="A317" s="1" t="s">
        <v>390</v>
      </c>
      <c r="B317" s="1" t="s">
        <v>388</v>
      </c>
      <c r="C317" s="1" t="s">
        <v>392</v>
      </c>
    </row>
    <row r="318" spans="1:3" ht="14.1" customHeight="1" x14ac:dyDescent="0.25">
      <c r="A318" s="1" t="s">
        <v>390</v>
      </c>
      <c r="B318" s="1" t="s">
        <v>388</v>
      </c>
      <c r="C318" s="1" t="s">
        <v>393</v>
      </c>
    </row>
    <row r="319" spans="1:3" ht="14.1" customHeight="1" x14ac:dyDescent="0.25">
      <c r="A319" s="1" t="s">
        <v>390</v>
      </c>
      <c r="B319" s="1" t="s">
        <v>388</v>
      </c>
      <c r="C319" s="1" t="s">
        <v>394</v>
      </c>
    </row>
    <row r="320" spans="1:3" ht="14.1" customHeight="1" x14ac:dyDescent="0.25">
      <c r="A320" s="1" t="s">
        <v>390</v>
      </c>
      <c r="B320" s="1" t="s">
        <v>388</v>
      </c>
      <c r="C320" s="1" t="s">
        <v>395</v>
      </c>
    </row>
    <row r="321" spans="1:3" ht="14.1" customHeight="1" x14ac:dyDescent="0.25">
      <c r="A321" s="1" t="s">
        <v>390</v>
      </c>
      <c r="B321" s="1" t="s">
        <v>388</v>
      </c>
      <c r="C321" s="1" t="s">
        <v>396</v>
      </c>
    </row>
    <row r="322" spans="1:3" ht="14.1" customHeight="1" x14ac:dyDescent="0.25">
      <c r="A322" s="1" t="s">
        <v>390</v>
      </c>
      <c r="B322" s="1" t="s">
        <v>388</v>
      </c>
      <c r="C322" s="1" t="s">
        <v>397</v>
      </c>
    </row>
    <row r="323" spans="1:3" ht="14.1" customHeight="1" x14ac:dyDescent="0.25">
      <c r="A323" s="1" t="s">
        <v>390</v>
      </c>
      <c r="B323" s="1" t="s">
        <v>388</v>
      </c>
      <c r="C323" s="1" t="s">
        <v>398</v>
      </c>
    </row>
    <row r="324" spans="1:3" ht="14.1" customHeight="1" x14ac:dyDescent="0.25">
      <c r="A324" s="1" t="s">
        <v>390</v>
      </c>
      <c r="B324" s="1" t="s">
        <v>388</v>
      </c>
      <c r="C324" s="1" t="s">
        <v>399</v>
      </c>
    </row>
    <row r="325" spans="1:3" ht="14.1" customHeight="1" x14ac:dyDescent="0.25">
      <c r="A325" s="1" t="s">
        <v>390</v>
      </c>
      <c r="B325" s="1" t="s">
        <v>388</v>
      </c>
      <c r="C325" s="1" t="s">
        <v>400</v>
      </c>
    </row>
    <row r="326" spans="1:3" ht="14.1" customHeight="1" x14ac:dyDescent="0.25">
      <c r="A326" s="1" t="s">
        <v>390</v>
      </c>
      <c r="B326" s="1" t="s">
        <v>388</v>
      </c>
      <c r="C326" s="1" t="s">
        <v>401</v>
      </c>
    </row>
    <row r="327" spans="1:3" ht="14.1" customHeight="1" x14ac:dyDescent="0.25">
      <c r="A327" s="1" t="s">
        <v>390</v>
      </c>
      <c r="B327" s="1" t="s">
        <v>388</v>
      </c>
      <c r="C327" s="1" t="s">
        <v>402</v>
      </c>
    </row>
    <row r="328" spans="1:3" ht="14.1" customHeight="1" x14ac:dyDescent="0.25">
      <c r="A328" s="1" t="s">
        <v>390</v>
      </c>
      <c r="B328" s="1" t="s">
        <v>388</v>
      </c>
      <c r="C328" s="1" t="s">
        <v>403</v>
      </c>
    </row>
    <row r="329" spans="1:3" ht="14.1" customHeight="1" x14ac:dyDescent="0.25">
      <c r="A329" s="1" t="s">
        <v>390</v>
      </c>
      <c r="B329" s="1" t="s">
        <v>388</v>
      </c>
      <c r="C329" s="1" t="s">
        <v>404</v>
      </c>
    </row>
    <row r="330" spans="1:3" ht="14.1" customHeight="1" x14ac:dyDescent="0.25">
      <c r="A330" s="1" t="s">
        <v>390</v>
      </c>
      <c r="B330" s="1" t="s">
        <v>388</v>
      </c>
      <c r="C330" s="1" t="s">
        <v>405</v>
      </c>
    </row>
    <row r="331" spans="1:3" ht="14.1" customHeight="1" x14ac:dyDescent="0.25">
      <c r="A331" s="1"/>
      <c r="B331" s="1" t="s">
        <v>406</v>
      </c>
      <c r="C331" s="1" t="s">
        <v>407</v>
      </c>
    </row>
    <row r="332" spans="1:3" ht="14.1" customHeight="1" x14ac:dyDescent="0.25">
      <c r="A332" s="1" t="s">
        <v>408</v>
      </c>
      <c r="B332" s="1" t="s">
        <v>406</v>
      </c>
      <c r="C332" s="1" t="s">
        <v>409</v>
      </c>
    </row>
    <row r="333" spans="1:3" ht="14.1" customHeight="1" x14ac:dyDescent="0.25">
      <c r="A333" s="1" t="s">
        <v>408</v>
      </c>
      <c r="B333" s="1" t="s">
        <v>406</v>
      </c>
      <c r="C333" s="1" t="s">
        <v>410</v>
      </c>
    </row>
    <row r="334" spans="1:3" ht="14.1" customHeight="1" x14ac:dyDescent="0.25">
      <c r="A334" s="1" t="s">
        <v>408</v>
      </c>
      <c r="B334" s="1" t="s">
        <v>406</v>
      </c>
      <c r="C334" s="1" t="s">
        <v>411</v>
      </c>
    </row>
    <row r="335" spans="1:3" ht="14.1" customHeight="1" x14ac:dyDescent="0.25">
      <c r="A335" s="1" t="s">
        <v>408</v>
      </c>
      <c r="B335" s="1" t="s">
        <v>406</v>
      </c>
      <c r="C335" s="1" t="s">
        <v>412</v>
      </c>
    </row>
    <row r="336" spans="1:3" ht="14.1" customHeight="1" x14ac:dyDescent="0.25">
      <c r="A336" s="1" t="s">
        <v>408</v>
      </c>
      <c r="B336" s="1" t="s">
        <v>406</v>
      </c>
      <c r="C336" s="1" t="s">
        <v>413</v>
      </c>
    </row>
    <row r="337" spans="1:3" ht="14.1" customHeight="1" x14ac:dyDescent="0.25">
      <c r="A337" s="1" t="s">
        <v>408</v>
      </c>
      <c r="B337" s="1" t="s">
        <v>406</v>
      </c>
      <c r="C337" s="1" t="s">
        <v>414</v>
      </c>
    </row>
    <row r="338" spans="1:3" ht="14.1" customHeight="1" x14ac:dyDescent="0.25">
      <c r="A338" s="1" t="s">
        <v>408</v>
      </c>
      <c r="B338" s="1" t="s">
        <v>406</v>
      </c>
      <c r="C338" s="1" t="s">
        <v>415</v>
      </c>
    </row>
    <row r="339" spans="1:3" ht="14.1" customHeight="1" x14ac:dyDescent="0.25">
      <c r="A339" s="1" t="s">
        <v>408</v>
      </c>
      <c r="B339" s="1" t="s">
        <v>406</v>
      </c>
      <c r="C339" s="1" t="s">
        <v>416</v>
      </c>
    </row>
    <row r="340" spans="1:3" ht="14.1" customHeight="1" x14ac:dyDescent="0.25">
      <c r="A340" s="1" t="s">
        <v>408</v>
      </c>
      <c r="B340" s="1" t="s">
        <v>406</v>
      </c>
      <c r="C340" s="1" t="s">
        <v>417</v>
      </c>
    </row>
    <row r="341" spans="1:3" ht="14.1" customHeight="1" x14ac:dyDescent="0.25">
      <c r="A341" s="1" t="s">
        <v>408</v>
      </c>
      <c r="B341" s="1" t="s">
        <v>406</v>
      </c>
      <c r="C341" s="1" t="s">
        <v>418</v>
      </c>
    </row>
    <row r="342" spans="1:3" ht="14.1" customHeight="1" x14ac:dyDescent="0.25">
      <c r="A342" s="1" t="s">
        <v>408</v>
      </c>
      <c r="B342" s="1" t="s">
        <v>406</v>
      </c>
      <c r="C342" s="1" t="s">
        <v>419</v>
      </c>
    </row>
    <row r="343" spans="1:3" ht="14.1" customHeight="1" x14ac:dyDescent="0.25">
      <c r="A343" s="1" t="s">
        <v>408</v>
      </c>
      <c r="B343" s="1" t="s">
        <v>406</v>
      </c>
      <c r="C343" s="1" t="s">
        <v>420</v>
      </c>
    </row>
    <row r="344" spans="1:3" ht="14.1" customHeight="1" x14ac:dyDescent="0.25">
      <c r="A344" s="1" t="s">
        <v>408</v>
      </c>
      <c r="B344" s="1" t="s">
        <v>406</v>
      </c>
      <c r="C344" s="1" t="s">
        <v>421</v>
      </c>
    </row>
    <row r="345" spans="1:3" ht="14.1" customHeight="1" x14ac:dyDescent="0.25">
      <c r="A345" s="1"/>
      <c r="B345" s="1" t="s">
        <v>422</v>
      </c>
      <c r="C345" s="1" t="s">
        <v>423</v>
      </c>
    </row>
    <row r="346" spans="1:3" ht="14.1" customHeight="1" x14ac:dyDescent="0.25">
      <c r="A346" s="1" t="s">
        <v>424</v>
      </c>
      <c r="B346" s="1" t="s">
        <v>422</v>
      </c>
      <c r="C346" s="1" t="s">
        <v>425</v>
      </c>
    </row>
    <row r="347" spans="1:3" ht="14.1" customHeight="1" x14ac:dyDescent="0.25">
      <c r="A347" s="1" t="s">
        <v>426</v>
      </c>
      <c r="B347" s="1" t="s">
        <v>422</v>
      </c>
      <c r="C347" s="1" t="s">
        <v>427</v>
      </c>
    </row>
    <row r="348" spans="1:3" ht="14.1" customHeight="1" x14ac:dyDescent="0.25">
      <c r="A348" s="1" t="s">
        <v>426</v>
      </c>
      <c r="B348" s="1" t="s">
        <v>422</v>
      </c>
      <c r="C348" s="1" t="s">
        <v>428</v>
      </c>
    </row>
    <row r="349" spans="1:3" ht="14.1" customHeight="1" x14ac:dyDescent="0.25">
      <c r="A349" s="1" t="s">
        <v>426</v>
      </c>
      <c r="B349" s="1" t="s">
        <v>422</v>
      </c>
      <c r="C349" s="1" t="s">
        <v>429</v>
      </c>
    </row>
    <row r="350" spans="1:3" ht="14.1" customHeight="1" x14ac:dyDescent="0.25">
      <c r="A350" s="1" t="s">
        <v>430</v>
      </c>
      <c r="B350" s="1" t="s">
        <v>422</v>
      </c>
      <c r="C350" s="1" t="s">
        <v>431</v>
      </c>
    </row>
    <row r="351" spans="1:3" ht="14.1" customHeight="1" x14ac:dyDescent="0.25">
      <c r="A351" s="1" t="s">
        <v>424</v>
      </c>
      <c r="B351" s="1" t="s">
        <v>422</v>
      </c>
      <c r="C351" s="1" t="s">
        <v>432</v>
      </c>
    </row>
    <row r="352" spans="1:3" ht="14.1" customHeight="1" x14ac:dyDescent="0.25">
      <c r="A352" s="1" t="s">
        <v>424</v>
      </c>
      <c r="B352" s="1" t="s">
        <v>422</v>
      </c>
      <c r="C352" s="1" t="s">
        <v>433</v>
      </c>
    </row>
    <row r="353" spans="1:3" ht="14.1" customHeight="1" x14ac:dyDescent="0.25">
      <c r="A353" s="1" t="s">
        <v>430</v>
      </c>
      <c r="B353" s="1" t="s">
        <v>422</v>
      </c>
      <c r="C353" s="1" t="s">
        <v>434</v>
      </c>
    </row>
    <row r="354" spans="1:3" ht="14.1" customHeight="1" x14ac:dyDescent="0.25">
      <c r="A354" s="1" t="s">
        <v>430</v>
      </c>
      <c r="B354" s="1" t="s">
        <v>422</v>
      </c>
      <c r="C354" s="1" t="s">
        <v>435</v>
      </c>
    </row>
    <row r="355" spans="1:3" ht="14.1" customHeight="1" x14ac:dyDescent="0.25">
      <c r="A355" s="1" t="s">
        <v>426</v>
      </c>
      <c r="B355" s="1" t="s">
        <v>422</v>
      </c>
      <c r="C355" s="1" t="s">
        <v>436</v>
      </c>
    </row>
    <row r="356" spans="1:3" ht="14.1" customHeight="1" x14ac:dyDescent="0.25">
      <c r="A356" s="1" t="s">
        <v>426</v>
      </c>
      <c r="B356" s="1" t="s">
        <v>422</v>
      </c>
      <c r="C356" s="1" t="s">
        <v>437</v>
      </c>
    </row>
    <row r="357" spans="1:3" ht="14.1" customHeight="1" x14ac:dyDescent="0.25">
      <c r="A357" s="1" t="s">
        <v>430</v>
      </c>
      <c r="B357" s="1" t="s">
        <v>422</v>
      </c>
      <c r="C357" s="1" t="s">
        <v>438</v>
      </c>
    </row>
    <row r="358" spans="1:3" ht="14.1" customHeight="1" x14ac:dyDescent="0.25">
      <c r="A358" s="1" t="s">
        <v>430</v>
      </c>
      <c r="B358" s="1" t="s">
        <v>422</v>
      </c>
      <c r="C358" s="1" t="s">
        <v>439</v>
      </c>
    </row>
    <row r="359" spans="1:3" ht="14.1" customHeight="1" x14ac:dyDescent="0.25">
      <c r="A359" s="1" t="s">
        <v>430</v>
      </c>
      <c r="B359" s="1" t="s">
        <v>422</v>
      </c>
      <c r="C359" s="1" t="s">
        <v>440</v>
      </c>
    </row>
    <row r="360" spans="1:3" ht="14.1" customHeight="1" x14ac:dyDescent="0.25">
      <c r="A360" s="1" t="s">
        <v>426</v>
      </c>
      <c r="B360" s="1" t="s">
        <v>422</v>
      </c>
      <c r="C360" s="1" t="s">
        <v>441</v>
      </c>
    </row>
    <row r="361" spans="1:3" ht="14.1" customHeight="1" x14ac:dyDescent="0.25">
      <c r="A361" s="1" t="s">
        <v>424</v>
      </c>
      <c r="B361" s="1" t="s">
        <v>422</v>
      </c>
      <c r="C361" s="1" t="s">
        <v>442</v>
      </c>
    </row>
    <row r="362" spans="1:3" ht="14.1" customHeight="1" x14ac:dyDescent="0.25">
      <c r="A362" s="1" t="s">
        <v>430</v>
      </c>
      <c r="B362" s="1" t="s">
        <v>422</v>
      </c>
      <c r="C362" s="1" t="s">
        <v>443</v>
      </c>
    </row>
    <row r="363" spans="1:3" ht="14.1" customHeight="1" x14ac:dyDescent="0.25">
      <c r="A363" s="1" t="s">
        <v>426</v>
      </c>
      <c r="B363" s="1" t="s">
        <v>422</v>
      </c>
      <c r="C363" s="1" t="s">
        <v>444</v>
      </c>
    </row>
    <row r="364" spans="1:3" ht="14.1" customHeight="1" x14ac:dyDescent="0.25">
      <c r="A364" s="1" t="s">
        <v>424</v>
      </c>
      <c r="B364" s="1" t="s">
        <v>422</v>
      </c>
      <c r="C364" s="1" t="s">
        <v>445</v>
      </c>
    </row>
    <row r="365" spans="1:3" ht="14.1" customHeight="1" x14ac:dyDescent="0.25">
      <c r="A365" s="1" t="s">
        <v>430</v>
      </c>
      <c r="B365" s="1" t="s">
        <v>422</v>
      </c>
      <c r="C365" s="1" t="s">
        <v>446</v>
      </c>
    </row>
    <row r="366" spans="1:3" ht="14.1" customHeight="1" x14ac:dyDescent="0.25">
      <c r="A366" s="1" t="s">
        <v>426</v>
      </c>
      <c r="B366" s="1" t="s">
        <v>422</v>
      </c>
      <c r="C366" s="1" t="s">
        <v>447</v>
      </c>
    </row>
    <row r="367" spans="1:3" ht="14.1" customHeight="1" x14ac:dyDescent="0.25">
      <c r="A367" s="1" t="s">
        <v>426</v>
      </c>
      <c r="B367" s="1" t="s">
        <v>422</v>
      </c>
      <c r="C367" s="1" t="s">
        <v>448</v>
      </c>
    </row>
    <row r="368" spans="1:3" ht="14.1" customHeight="1" x14ac:dyDescent="0.25">
      <c r="A368" s="1" t="s">
        <v>424</v>
      </c>
      <c r="B368" s="1" t="s">
        <v>422</v>
      </c>
      <c r="C368" s="1" t="s">
        <v>449</v>
      </c>
    </row>
    <row r="369" spans="1:3" ht="14.1" customHeight="1" x14ac:dyDescent="0.25">
      <c r="A369" s="1" t="s">
        <v>430</v>
      </c>
      <c r="B369" s="1" t="s">
        <v>422</v>
      </c>
      <c r="C369" s="1" t="s">
        <v>450</v>
      </c>
    </row>
    <row r="370" spans="1:3" ht="14.1" customHeight="1" x14ac:dyDescent="0.25">
      <c r="A370" s="1"/>
      <c r="B370" s="1" t="s">
        <v>451</v>
      </c>
      <c r="C370" s="1" t="s">
        <v>452</v>
      </c>
    </row>
    <row r="371" spans="1:3" ht="14.1" customHeight="1" x14ac:dyDescent="0.25">
      <c r="A371" s="1" t="s">
        <v>453</v>
      </c>
      <c r="B371" s="1" t="s">
        <v>451</v>
      </c>
      <c r="C371" s="1" t="s">
        <v>454</v>
      </c>
    </row>
    <row r="372" spans="1:3" ht="14.1" customHeight="1" x14ac:dyDescent="0.25">
      <c r="A372" s="1" t="s">
        <v>453</v>
      </c>
      <c r="B372" s="1" t="s">
        <v>451</v>
      </c>
      <c r="C372" s="1" t="s">
        <v>455</v>
      </c>
    </row>
    <row r="373" spans="1:3" ht="14.1" customHeight="1" x14ac:dyDescent="0.25">
      <c r="A373" s="1" t="s">
        <v>453</v>
      </c>
      <c r="B373" s="1" t="s">
        <v>451</v>
      </c>
      <c r="C373" s="1" t="s">
        <v>456</v>
      </c>
    </row>
    <row r="374" spans="1:3" ht="14.1" customHeight="1" x14ac:dyDescent="0.25">
      <c r="A374" s="1" t="s">
        <v>453</v>
      </c>
      <c r="B374" s="1" t="s">
        <v>451</v>
      </c>
      <c r="C374" s="1" t="s">
        <v>457</v>
      </c>
    </row>
    <row r="375" spans="1:3" ht="14.1" customHeight="1" x14ac:dyDescent="0.25">
      <c r="A375" s="1" t="s">
        <v>453</v>
      </c>
      <c r="B375" s="1" t="s">
        <v>451</v>
      </c>
      <c r="C375" s="1" t="s">
        <v>458</v>
      </c>
    </row>
    <row r="376" spans="1:3" ht="14.1" customHeight="1" x14ac:dyDescent="0.25">
      <c r="A376" s="1" t="s">
        <v>453</v>
      </c>
      <c r="B376" s="1" t="s">
        <v>451</v>
      </c>
      <c r="C376" s="1" t="s">
        <v>459</v>
      </c>
    </row>
    <row r="377" spans="1:3" ht="14.1" customHeight="1" x14ac:dyDescent="0.25">
      <c r="A377" s="1" t="s">
        <v>453</v>
      </c>
      <c r="B377" s="1" t="s">
        <v>451</v>
      </c>
      <c r="C377" s="1" t="s">
        <v>460</v>
      </c>
    </row>
    <row r="378" spans="1:3" ht="14.1" customHeight="1" x14ac:dyDescent="0.25">
      <c r="A378" s="1" t="s">
        <v>453</v>
      </c>
      <c r="B378" s="1" t="s">
        <v>451</v>
      </c>
      <c r="C378" s="1" t="s">
        <v>461</v>
      </c>
    </row>
    <row r="379" spans="1:3" ht="14.1" customHeight="1" x14ac:dyDescent="0.25">
      <c r="A379" s="1" t="s">
        <v>453</v>
      </c>
      <c r="B379" s="1" t="s">
        <v>451</v>
      </c>
      <c r="C379" s="1" t="s">
        <v>462</v>
      </c>
    </row>
    <row r="380" spans="1:3" ht="14.1" customHeight="1" x14ac:dyDescent="0.25">
      <c r="A380" s="1" t="s">
        <v>453</v>
      </c>
      <c r="B380" s="1" t="s">
        <v>451</v>
      </c>
      <c r="C380" s="1" t="s">
        <v>463</v>
      </c>
    </row>
    <row r="381" spans="1:3" ht="14.1" customHeight="1" x14ac:dyDescent="0.25">
      <c r="A381" s="1" t="s">
        <v>453</v>
      </c>
      <c r="B381" s="1" t="s">
        <v>451</v>
      </c>
      <c r="C381" s="1" t="s">
        <v>464</v>
      </c>
    </row>
    <row r="382" spans="1:3" ht="14.1" customHeight="1" x14ac:dyDescent="0.25">
      <c r="A382" s="1" t="s">
        <v>453</v>
      </c>
      <c r="B382" s="1" t="s">
        <v>451</v>
      </c>
      <c r="C382" s="1" t="s">
        <v>465</v>
      </c>
    </row>
    <row r="383" spans="1:3" ht="14.1" customHeight="1" x14ac:dyDescent="0.25">
      <c r="A383" s="1" t="s">
        <v>453</v>
      </c>
      <c r="B383" s="1" t="s">
        <v>451</v>
      </c>
      <c r="C383" s="1" t="s">
        <v>466</v>
      </c>
    </row>
    <row r="384" spans="1:3" ht="14.1" customHeight="1" x14ac:dyDescent="0.25">
      <c r="A384" s="1" t="s">
        <v>453</v>
      </c>
      <c r="B384" s="1" t="s">
        <v>451</v>
      </c>
      <c r="C384" s="1" t="s">
        <v>467</v>
      </c>
    </row>
    <row r="385" spans="1:3" ht="14.1" customHeight="1" x14ac:dyDescent="0.25">
      <c r="A385" s="1" t="s">
        <v>453</v>
      </c>
      <c r="B385" s="1" t="s">
        <v>451</v>
      </c>
      <c r="C385" s="1" t="s">
        <v>468</v>
      </c>
    </row>
    <row r="386" spans="1:3" ht="14.1" customHeight="1" x14ac:dyDescent="0.25">
      <c r="A386" s="1" t="s">
        <v>453</v>
      </c>
      <c r="B386" s="1" t="s">
        <v>451</v>
      </c>
      <c r="C386" s="1" t="s">
        <v>469</v>
      </c>
    </row>
    <row r="387" spans="1:3" ht="14.1" customHeight="1" x14ac:dyDescent="0.25">
      <c r="A387" s="1" t="s">
        <v>453</v>
      </c>
      <c r="B387" s="1" t="s">
        <v>451</v>
      </c>
      <c r="C387" s="1" t="s">
        <v>470</v>
      </c>
    </row>
    <row r="388" spans="1:3" ht="14.1" customHeight="1" x14ac:dyDescent="0.25">
      <c r="A388" s="1"/>
      <c r="B388" s="1" t="s">
        <v>471</v>
      </c>
      <c r="C388" s="1" t="s">
        <v>472</v>
      </c>
    </row>
    <row r="389" spans="1:3" ht="14.1" customHeight="1" x14ac:dyDescent="0.25">
      <c r="A389" s="1" t="s">
        <v>473</v>
      </c>
      <c r="B389" s="1" t="s">
        <v>471</v>
      </c>
      <c r="C389" s="1" t="s">
        <v>474</v>
      </c>
    </row>
    <row r="390" spans="1:3" ht="14.1" customHeight="1" x14ac:dyDescent="0.25">
      <c r="A390" s="1" t="s">
        <v>473</v>
      </c>
      <c r="B390" s="1" t="s">
        <v>471</v>
      </c>
      <c r="C390" s="1" t="s">
        <v>475</v>
      </c>
    </row>
    <row r="391" spans="1:3" ht="14.1" customHeight="1" x14ac:dyDescent="0.25">
      <c r="A391" s="1" t="s">
        <v>473</v>
      </c>
      <c r="B391" s="1" t="s">
        <v>471</v>
      </c>
      <c r="C391" s="1" t="s">
        <v>476</v>
      </c>
    </row>
    <row r="392" spans="1:3" ht="14.1" customHeight="1" x14ac:dyDescent="0.25">
      <c r="A392" s="1" t="s">
        <v>473</v>
      </c>
      <c r="B392" s="1" t="s">
        <v>471</v>
      </c>
      <c r="C392" s="1" t="s">
        <v>477</v>
      </c>
    </row>
    <row r="393" spans="1:3" ht="14.1" customHeight="1" x14ac:dyDescent="0.25">
      <c r="A393" s="1" t="s">
        <v>473</v>
      </c>
      <c r="B393" s="1" t="s">
        <v>471</v>
      </c>
      <c r="C393" s="1" t="s">
        <v>478</v>
      </c>
    </row>
    <row r="394" spans="1:3" ht="14.1" customHeight="1" x14ac:dyDescent="0.25">
      <c r="A394" s="1" t="s">
        <v>473</v>
      </c>
      <c r="B394" s="1" t="s">
        <v>471</v>
      </c>
      <c r="C394" s="1" t="s">
        <v>479</v>
      </c>
    </row>
    <row r="395" spans="1:3" ht="14.1" customHeight="1" x14ac:dyDescent="0.25">
      <c r="A395" s="1" t="s">
        <v>473</v>
      </c>
      <c r="B395" s="1" t="s">
        <v>471</v>
      </c>
      <c r="C395" s="1" t="s">
        <v>480</v>
      </c>
    </row>
    <row r="396" spans="1:3" ht="14.1" customHeight="1" x14ac:dyDescent="0.25">
      <c r="A396" s="1" t="s">
        <v>473</v>
      </c>
      <c r="B396" s="1" t="s">
        <v>471</v>
      </c>
      <c r="C396" s="1" t="s">
        <v>481</v>
      </c>
    </row>
    <row r="397" spans="1:3" ht="14.1" customHeight="1" x14ac:dyDescent="0.25">
      <c r="A397" s="1" t="s">
        <v>473</v>
      </c>
      <c r="B397" s="1" t="s">
        <v>471</v>
      </c>
      <c r="C397" s="1" t="s">
        <v>482</v>
      </c>
    </row>
    <row r="398" spans="1:3" ht="14.1" customHeight="1" x14ac:dyDescent="0.25">
      <c r="A398" s="1"/>
      <c r="B398" s="1" t="s">
        <v>483</v>
      </c>
      <c r="C398" s="1" t="s">
        <v>484</v>
      </c>
    </row>
    <row r="399" spans="1:3" ht="14.1" customHeight="1" x14ac:dyDescent="0.25">
      <c r="A399" s="1" t="s">
        <v>485</v>
      </c>
      <c r="B399" s="1" t="s">
        <v>483</v>
      </c>
      <c r="C399" s="1" t="s">
        <v>486</v>
      </c>
    </row>
    <row r="400" spans="1:3" ht="14.1" customHeight="1" x14ac:dyDescent="0.25">
      <c r="A400" s="1" t="s">
        <v>485</v>
      </c>
      <c r="B400" s="1" t="s">
        <v>483</v>
      </c>
      <c r="C400" s="1" t="s">
        <v>487</v>
      </c>
    </row>
    <row r="401" spans="1:3" ht="14.1" customHeight="1" x14ac:dyDescent="0.25">
      <c r="A401" s="1" t="s">
        <v>488</v>
      </c>
      <c r="B401" s="1" t="s">
        <v>483</v>
      </c>
      <c r="C401" s="1" t="s">
        <v>489</v>
      </c>
    </row>
    <row r="402" spans="1:3" ht="14.1" customHeight="1" x14ac:dyDescent="0.25">
      <c r="A402" s="1" t="s">
        <v>488</v>
      </c>
      <c r="B402" s="1" t="s">
        <v>483</v>
      </c>
      <c r="C402" s="1" t="s">
        <v>490</v>
      </c>
    </row>
    <row r="403" spans="1:3" ht="14.1" customHeight="1" x14ac:dyDescent="0.25">
      <c r="A403" s="1" t="s">
        <v>488</v>
      </c>
      <c r="B403" s="1" t="s">
        <v>483</v>
      </c>
      <c r="C403" s="1" t="s">
        <v>491</v>
      </c>
    </row>
    <row r="404" spans="1:3" ht="14.1" customHeight="1" x14ac:dyDescent="0.25">
      <c r="A404" s="1" t="s">
        <v>485</v>
      </c>
      <c r="B404" s="1" t="s">
        <v>483</v>
      </c>
      <c r="C404" s="1" t="s">
        <v>492</v>
      </c>
    </row>
    <row r="405" spans="1:3" ht="14.1" customHeight="1" x14ac:dyDescent="0.25">
      <c r="A405" s="1" t="s">
        <v>488</v>
      </c>
      <c r="B405" s="1" t="s">
        <v>483</v>
      </c>
      <c r="C405" s="1" t="s">
        <v>493</v>
      </c>
    </row>
    <row r="406" spans="1:3" ht="14.1" customHeight="1" x14ac:dyDescent="0.25">
      <c r="A406" s="1" t="s">
        <v>485</v>
      </c>
      <c r="B406" s="1" t="s">
        <v>483</v>
      </c>
      <c r="C406" s="1" t="s">
        <v>494</v>
      </c>
    </row>
    <row r="407" spans="1:3" ht="14.1" customHeight="1" x14ac:dyDescent="0.25">
      <c r="A407" s="1" t="s">
        <v>485</v>
      </c>
      <c r="B407" s="1" t="s">
        <v>483</v>
      </c>
      <c r="C407" s="1" t="s">
        <v>495</v>
      </c>
    </row>
    <row r="408" spans="1:3" ht="14.1" customHeight="1" x14ac:dyDescent="0.25">
      <c r="A408" s="1" t="s">
        <v>488</v>
      </c>
      <c r="B408" s="1" t="s">
        <v>483</v>
      </c>
      <c r="C408" s="1" t="s">
        <v>496</v>
      </c>
    </row>
    <row r="409" spans="1:3" ht="14.1" customHeight="1" x14ac:dyDescent="0.25">
      <c r="A409" s="1"/>
      <c r="B409" s="1" t="s">
        <v>497</v>
      </c>
      <c r="C409" s="1" t="s">
        <v>498</v>
      </c>
    </row>
    <row r="410" spans="1:3" ht="14.1" customHeight="1" x14ac:dyDescent="0.25">
      <c r="A410" s="1" t="s">
        <v>499</v>
      </c>
      <c r="B410" s="1" t="s">
        <v>497</v>
      </c>
      <c r="C410" s="1" t="s">
        <v>500</v>
      </c>
    </row>
    <row r="411" spans="1:3" ht="14.1" customHeight="1" x14ac:dyDescent="0.25">
      <c r="A411" s="1" t="s">
        <v>501</v>
      </c>
      <c r="B411" s="1" t="s">
        <v>497</v>
      </c>
      <c r="C411" s="1" t="s">
        <v>502</v>
      </c>
    </row>
    <row r="412" spans="1:3" ht="14.1" customHeight="1" x14ac:dyDescent="0.25">
      <c r="A412" s="1" t="s">
        <v>499</v>
      </c>
      <c r="B412" s="1" t="s">
        <v>497</v>
      </c>
      <c r="C412" s="1" t="s">
        <v>503</v>
      </c>
    </row>
    <row r="413" spans="1:3" ht="14.1" customHeight="1" x14ac:dyDescent="0.25">
      <c r="A413" s="1" t="s">
        <v>499</v>
      </c>
      <c r="B413" s="1" t="s">
        <v>497</v>
      </c>
      <c r="C413" s="1" t="s">
        <v>504</v>
      </c>
    </row>
    <row r="414" spans="1:3" ht="14.1" customHeight="1" x14ac:dyDescent="0.25">
      <c r="A414" s="1" t="s">
        <v>501</v>
      </c>
      <c r="B414" s="1" t="s">
        <v>497</v>
      </c>
      <c r="C414" s="1" t="s">
        <v>505</v>
      </c>
    </row>
    <row r="415" spans="1:3" ht="14.1" customHeight="1" x14ac:dyDescent="0.25">
      <c r="A415" s="1" t="s">
        <v>499</v>
      </c>
      <c r="B415" s="1" t="s">
        <v>497</v>
      </c>
      <c r="C415" s="1" t="s">
        <v>506</v>
      </c>
    </row>
    <row r="416" spans="1:3" ht="14.1" customHeight="1" x14ac:dyDescent="0.25">
      <c r="A416" s="1" t="s">
        <v>499</v>
      </c>
      <c r="B416" s="1" t="s">
        <v>497</v>
      </c>
      <c r="C416" s="1" t="s">
        <v>507</v>
      </c>
    </row>
    <row r="417" spans="1:3" ht="14.1" customHeight="1" x14ac:dyDescent="0.25">
      <c r="A417" s="1" t="s">
        <v>499</v>
      </c>
      <c r="B417" s="1" t="s">
        <v>497</v>
      </c>
      <c r="C417" s="1" t="s">
        <v>508</v>
      </c>
    </row>
    <row r="418" spans="1:3" ht="14.1" customHeight="1" x14ac:dyDescent="0.25">
      <c r="A418" s="1" t="s">
        <v>499</v>
      </c>
      <c r="B418" s="1" t="s">
        <v>497</v>
      </c>
      <c r="C418" s="1" t="s">
        <v>509</v>
      </c>
    </row>
    <row r="419" spans="1:3" ht="14.1" customHeight="1" x14ac:dyDescent="0.25">
      <c r="A419" s="1" t="s">
        <v>501</v>
      </c>
      <c r="B419" s="1" t="s">
        <v>497</v>
      </c>
      <c r="C419" s="1" t="s">
        <v>510</v>
      </c>
    </row>
    <row r="420" spans="1:3" ht="14.1" customHeight="1" x14ac:dyDescent="0.25">
      <c r="A420" s="1" t="s">
        <v>501</v>
      </c>
      <c r="B420" s="1" t="s">
        <v>497</v>
      </c>
      <c r="C420" s="1" t="s">
        <v>511</v>
      </c>
    </row>
    <row r="421" spans="1:3" ht="14.1" customHeight="1" x14ac:dyDescent="0.25">
      <c r="A421" s="1" t="s">
        <v>501</v>
      </c>
      <c r="B421" s="1" t="s">
        <v>497</v>
      </c>
      <c r="C421" s="1" t="s">
        <v>512</v>
      </c>
    </row>
    <row r="422" spans="1:3" ht="14.1" customHeight="1" x14ac:dyDescent="0.25">
      <c r="A422" s="1" t="s">
        <v>501</v>
      </c>
      <c r="B422" s="1" t="s">
        <v>497</v>
      </c>
      <c r="C422" s="1" t="s">
        <v>513</v>
      </c>
    </row>
    <row r="423" spans="1:3" ht="14.1" customHeight="1" x14ac:dyDescent="0.25">
      <c r="A423" s="1" t="s">
        <v>501</v>
      </c>
      <c r="B423" s="1" t="s">
        <v>497</v>
      </c>
      <c r="C423" s="1" t="s">
        <v>514</v>
      </c>
    </row>
    <row r="424" spans="1:3" ht="14.1" customHeight="1" x14ac:dyDescent="0.25">
      <c r="A424" s="1" t="s">
        <v>501</v>
      </c>
      <c r="B424" s="1" t="s">
        <v>497</v>
      </c>
      <c r="C424" s="1" t="s">
        <v>515</v>
      </c>
    </row>
    <row r="425" spans="1:3" ht="14.1" customHeight="1" x14ac:dyDescent="0.25">
      <c r="A425" s="1" t="s">
        <v>499</v>
      </c>
      <c r="B425" s="1" t="s">
        <v>497</v>
      </c>
      <c r="C425" s="1" t="s">
        <v>516</v>
      </c>
    </row>
    <row r="426" spans="1:3" ht="14.1" customHeight="1" x14ac:dyDescent="0.25">
      <c r="A426" s="1" t="s">
        <v>499</v>
      </c>
      <c r="B426" s="1" t="s">
        <v>497</v>
      </c>
      <c r="C426" s="1" t="s">
        <v>517</v>
      </c>
    </row>
    <row r="427" spans="1:3" ht="14.1" customHeight="1" x14ac:dyDescent="0.25">
      <c r="A427" s="1" t="s">
        <v>501</v>
      </c>
      <c r="B427" s="1" t="s">
        <v>497</v>
      </c>
      <c r="C427" s="1" t="s">
        <v>518</v>
      </c>
    </row>
    <row r="428" spans="1:3" ht="14.1" customHeight="1" x14ac:dyDescent="0.25">
      <c r="A428" s="1" t="s">
        <v>501</v>
      </c>
      <c r="B428" s="1" t="s">
        <v>497</v>
      </c>
      <c r="C428" s="1" t="s">
        <v>519</v>
      </c>
    </row>
    <row r="429" spans="1:3" ht="14.1" customHeight="1" x14ac:dyDescent="0.25">
      <c r="A429" s="1" t="s">
        <v>499</v>
      </c>
      <c r="B429" s="1" t="s">
        <v>497</v>
      </c>
      <c r="C429" s="1" t="s">
        <v>520</v>
      </c>
    </row>
    <row r="430" spans="1:3" ht="14.1" customHeight="1" x14ac:dyDescent="0.25">
      <c r="A430" s="1" t="s">
        <v>501</v>
      </c>
      <c r="B430" s="1" t="s">
        <v>497</v>
      </c>
      <c r="C430" s="1" t="s">
        <v>521</v>
      </c>
    </row>
    <row r="431" spans="1:3" ht="14.1" customHeight="1" x14ac:dyDescent="0.25">
      <c r="A431" s="1" t="s">
        <v>501</v>
      </c>
      <c r="B431" s="1" t="s">
        <v>497</v>
      </c>
      <c r="C431" s="1" t="s">
        <v>522</v>
      </c>
    </row>
    <row r="432" spans="1:3" ht="14.1" customHeight="1" x14ac:dyDescent="0.25">
      <c r="A432" s="1"/>
      <c r="B432" s="1" t="s">
        <v>523</v>
      </c>
      <c r="C432" s="1" t="s">
        <v>524</v>
      </c>
    </row>
    <row r="433" spans="1:3" ht="14.1" customHeight="1" x14ac:dyDescent="0.25">
      <c r="A433" s="1" t="s">
        <v>525</v>
      </c>
      <c r="B433" s="1" t="s">
        <v>523</v>
      </c>
      <c r="C433" s="1" t="s">
        <v>526</v>
      </c>
    </row>
    <row r="434" spans="1:3" ht="14.1" customHeight="1" x14ac:dyDescent="0.25">
      <c r="A434" s="1" t="s">
        <v>525</v>
      </c>
      <c r="B434" s="1" t="s">
        <v>523</v>
      </c>
      <c r="C434" s="1" t="s">
        <v>527</v>
      </c>
    </row>
    <row r="435" spans="1:3" ht="14.1" customHeight="1" x14ac:dyDescent="0.25">
      <c r="A435" s="1" t="s">
        <v>525</v>
      </c>
      <c r="B435" s="1" t="s">
        <v>523</v>
      </c>
      <c r="C435" s="1" t="s">
        <v>528</v>
      </c>
    </row>
    <row r="436" spans="1:3" ht="14.1" customHeight="1" x14ac:dyDescent="0.25">
      <c r="A436" s="1" t="s">
        <v>525</v>
      </c>
      <c r="B436" s="1" t="s">
        <v>523</v>
      </c>
      <c r="C436" s="1" t="s">
        <v>529</v>
      </c>
    </row>
    <row r="437" spans="1:3" ht="14.1" customHeight="1" x14ac:dyDescent="0.25">
      <c r="A437" s="1" t="s">
        <v>525</v>
      </c>
      <c r="B437" s="1" t="s">
        <v>523</v>
      </c>
      <c r="C437" s="1" t="s">
        <v>530</v>
      </c>
    </row>
    <row r="438" spans="1:3" ht="14.1" customHeight="1" x14ac:dyDescent="0.25">
      <c r="A438" s="1" t="s">
        <v>525</v>
      </c>
      <c r="B438" s="1" t="s">
        <v>523</v>
      </c>
      <c r="C438" s="1" t="s">
        <v>531</v>
      </c>
    </row>
    <row r="439" spans="1:3" ht="14.1" customHeight="1" x14ac:dyDescent="0.25">
      <c r="A439" s="1" t="s">
        <v>525</v>
      </c>
      <c r="B439" s="1" t="s">
        <v>523</v>
      </c>
      <c r="C439" s="1" t="s">
        <v>532</v>
      </c>
    </row>
    <row r="440" spans="1:3" ht="14.1" customHeight="1" x14ac:dyDescent="0.25">
      <c r="A440" s="1" t="s">
        <v>525</v>
      </c>
      <c r="B440" s="1" t="s">
        <v>523</v>
      </c>
      <c r="C440" s="1" t="s">
        <v>533</v>
      </c>
    </row>
    <row r="441" spans="1:3" ht="14.1" customHeight="1" x14ac:dyDescent="0.25">
      <c r="A441" s="1" t="s">
        <v>525</v>
      </c>
      <c r="B441" s="1" t="s">
        <v>523</v>
      </c>
      <c r="C441" s="1" t="s">
        <v>534</v>
      </c>
    </row>
    <row r="442" spans="1:3" ht="14.1" customHeight="1" x14ac:dyDescent="0.25">
      <c r="A442" s="1" t="s">
        <v>525</v>
      </c>
      <c r="B442" s="1" t="s">
        <v>523</v>
      </c>
      <c r="C442" s="1" t="s">
        <v>535</v>
      </c>
    </row>
    <row r="443" spans="1:3" ht="14.1" customHeight="1" x14ac:dyDescent="0.25">
      <c r="A443" s="1" t="s">
        <v>525</v>
      </c>
      <c r="B443" s="1" t="s">
        <v>523</v>
      </c>
      <c r="C443" s="1" t="s">
        <v>536</v>
      </c>
    </row>
    <row r="444" spans="1:3" ht="14.1" customHeight="1" x14ac:dyDescent="0.25">
      <c r="A444" s="1"/>
      <c r="B444" s="1" t="s">
        <v>537</v>
      </c>
      <c r="C444" s="1" t="s">
        <v>538</v>
      </c>
    </row>
    <row r="445" spans="1:3" ht="14.1" customHeight="1" x14ac:dyDescent="0.25">
      <c r="A445" s="1" t="s">
        <v>539</v>
      </c>
      <c r="B445" s="1" t="s">
        <v>537</v>
      </c>
      <c r="C445" s="1" t="s">
        <v>540</v>
      </c>
    </row>
    <row r="446" spans="1:3" ht="14.1" customHeight="1" x14ac:dyDescent="0.25">
      <c r="A446" s="1" t="s">
        <v>539</v>
      </c>
      <c r="B446" s="1" t="s">
        <v>537</v>
      </c>
      <c r="C446" s="1" t="s">
        <v>541</v>
      </c>
    </row>
    <row r="447" spans="1:3" ht="14.1" customHeight="1" x14ac:dyDescent="0.25">
      <c r="A447" s="1" t="s">
        <v>539</v>
      </c>
      <c r="B447" s="1" t="s">
        <v>537</v>
      </c>
      <c r="C447" s="1" t="s">
        <v>542</v>
      </c>
    </row>
    <row r="448" spans="1:3" ht="14.1" customHeight="1" x14ac:dyDescent="0.25">
      <c r="A448" s="1" t="s">
        <v>539</v>
      </c>
      <c r="B448" s="1" t="s">
        <v>537</v>
      </c>
      <c r="C448" s="1" t="s">
        <v>543</v>
      </c>
    </row>
    <row r="449" spans="1:3" ht="14.1" customHeight="1" x14ac:dyDescent="0.25">
      <c r="A449" s="1" t="s">
        <v>539</v>
      </c>
      <c r="B449" s="1" t="s">
        <v>537</v>
      </c>
      <c r="C449" s="1" t="s">
        <v>544</v>
      </c>
    </row>
    <row r="450" spans="1:3" ht="14.1" customHeight="1" x14ac:dyDescent="0.25">
      <c r="A450" s="1" t="s">
        <v>539</v>
      </c>
      <c r="B450" s="1" t="s">
        <v>537</v>
      </c>
      <c r="C450" s="1" t="s">
        <v>545</v>
      </c>
    </row>
    <row r="451" spans="1:3" ht="14.1" customHeight="1" x14ac:dyDescent="0.25">
      <c r="A451" s="1" t="s">
        <v>539</v>
      </c>
      <c r="B451" s="1" t="s">
        <v>537</v>
      </c>
      <c r="C451" s="1" t="s">
        <v>546</v>
      </c>
    </row>
    <row r="452" spans="1:3" ht="14.1" customHeight="1" x14ac:dyDescent="0.25">
      <c r="A452" s="1" t="s">
        <v>539</v>
      </c>
      <c r="B452" s="1" t="s">
        <v>537</v>
      </c>
      <c r="C452" s="1" t="s">
        <v>547</v>
      </c>
    </row>
    <row r="453" spans="1:3" ht="14.1" customHeight="1" x14ac:dyDescent="0.25">
      <c r="A453" s="1" t="s">
        <v>539</v>
      </c>
      <c r="B453" s="1" t="s">
        <v>537</v>
      </c>
      <c r="C453" s="1" t="s">
        <v>548</v>
      </c>
    </row>
    <row r="454" spans="1:3" ht="14.1" customHeight="1" x14ac:dyDescent="0.25">
      <c r="A454" s="1" t="s">
        <v>539</v>
      </c>
      <c r="B454" s="1" t="s">
        <v>537</v>
      </c>
      <c r="C454" s="1" t="s">
        <v>549</v>
      </c>
    </row>
    <row r="455" spans="1:3" ht="14.1" customHeight="1" x14ac:dyDescent="0.25">
      <c r="A455" s="1" t="s">
        <v>539</v>
      </c>
      <c r="B455" s="1" t="s">
        <v>537</v>
      </c>
      <c r="C455" s="1" t="s">
        <v>550</v>
      </c>
    </row>
    <row r="456" spans="1:3" ht="14.1" customHeight="1" x14ac:dyDescent="0.25">
      <c r="A456" s="1" t="s">
        <v>539</v>
      </c>
      <c r="B456" s="1" t="s">
        <v>537</v>
      </c>
      <c r="C456" s="1" t="s">
        <v>551</v>
      </c>
    </row>
    <row r="457" spans="1:3" ht="14.1" customHeight="1" x14ac:dyDescent="0.25">
      <c r="A457" s="1" t="s">
        <v>539</v>
      </c>
      <c r="B457" s="1" t="s">
        <v>537</v>
      </c>
      <c r="C457" s="1" t="s">
        <v>552</v>
      </c>
    </row>
    <row r="458" spans="1:3" ht="14.1" customHeight="1" x14ac:dyDescent="0.25">
      <c r="A458" s="1" t="s">
        <v>539</v>
      </c>
      <c r="B458" s="1" t="s">
        <v>537</v>
      </c>
      <c r="C458" s="1" t="s">
        <v>553</v>
      </c>
    </row>
    <row r="459" spans="1:3" ht="14.1" customHeight="1" x14ac:dyDescent="0.25">
      <c r="A459" s="1" t="s">
        <v>539</v>
      </c>
      <c r="B459" s="1" t="s">
        <v>537</v>
      </c>
      <c r="C459" s="1" t="s">
        <v>554</v>
      </c>
    </row>
    <row r="460" spans="1:3" ht="14.1" customHeight="1" x14ac:dyDescent="0.25">
      <c r="A460" s="1" t="s">
        <v>539</v>
      </c>
      <c r="B460" s="1" t="s">
        <v>537</v>
      </c>
      <c r="C460" s="1" t="s">
        <v>555</v>
      </c>
    </row>
    <row r="461" spans="1:3" ht="14.1" customHeight="1" x14ac:dyDescent="0.25">
      <c r="A461" s="1" t="s">
        <v>539</v>
      </c>
      <c r="B461" s="1" t="s">
        <v>537</v>
      </c>
      <c r="C461" s="1" t="s">
        <v>556</v>
      </c>
    </row>
    <row r="462" spans="1:3" ht="14.1" customHeight="1" x14ac:dyDescent="0.25">
      <c r="A462" s="1" t="s">
        <v>539</v>
      </c>
      <c r="B462" s="1" t="s">
        <v>537</v>
      </c>
      <c r="C462" s="1" t="s">
        <v>557</v>
      </c>
    </row>
    <row r="463" spans="1:3" ht="14.1" customHeight="1" x14ac:dyDescent="0.25">
      <c r="A463" s="1" t="s">
        <v>539</v>
      </c>
      <c r="B463" s="1" t="s">
        <v>537</v>
      </c>
      <c r="C463" s="1" t="s">
        <v>558</v>
      </c>
    </row>
    <row r="464" spans="1:3" ht="14.1" customHeight="1" x14ac:dyDescent="0.25">
      <c r="A464" s="1" t="s">
        <v>539</v>
      </c>
      <c r="B464" s="1" t="s">
        <v>537</v>
      </c>
      <c r="C464" s="1" t="s">
        <v>559</v>
      </c>
    </row>
    <row r="465" spans="1:3" ht="14.1" customHeight="1" x14ac:dyDescent="0.25">
      <c r="A465" s="1" t="s">
        <v>539</v>
      </c>
      <c r="B465" s="1" t="s">
        <v>537</v>
      </c>
      <c r="C465" s="1" t="s">
        <v>560</v>
      </c>
    </row>
    <row r="466" spans="1:3" ht="14.1" customHeight="1" x14ac:dyDescent="0.25">
      <c r="A466" s="1" t="s">
        <v>539</v>
      </c>
      <c r="B466" s="1" t="s">
        <v>537</v>
      </c>
      <c r="C466" s="1" t="s">
        <v>561</v>
      </c>
    </row>
    <row r="467" spans="1:3" ht="14.1" customHeight="1" x14ac:dyDescent="0.25">
      <c r="A467" s="1" t="s">
        <v>539</v>
      </c>
      <c r="B467" s="1" t="s">
        <v>537</v>
      </c>
      <c r="C467" s="1" t="s">
        <v>562</v>
      </c>
    </row>
    <row r="468" spans="1:3" ht="14.1" customHeight="1" x14ac:dyDescent="0.25">
      <c r="A468" s="1" t="s">
        <v>539</v>
      </c>
      <c r="B468" s="1" t="s">
        <v>537</v>
      </c>
      <c r="C468" s="1" t="s">
        <v>563</v>
      </c>
    </row>
    <row r="469" spans="1:3" ht="14.1" customHeight="1" x14ac:dyDescent="0.25">
      <c r="A469" s="1" t="s">
        <v>539</v>
      </c>
      <c r="B469" s="1" t="s">
        <v>537</v>
      </c>
      <c r="C469" s="1" t="s">
        <v>564</v>
      </c>
    </row>
    <row r="470" spans="1:3" ht="14.1" customHeight="1" x14ac:dyDescent="0.25">
      <c r="A470" s="1" t="s">
        <v>539</v>
      </c>
      <c r="B470" s="1" t="s">
        <v>537</v>
      </c>
      <c r="C470" s="1" t="s">
        <v>565</v>
      </c>
    </row>
    <row r="471" spans="1:3" ht="14.1" customHeight="1" x14ac:dyDescent="0.25">
      <c r="A471" s="1" t="s">
        <v>539</v>
      </c>
      <c r="B471" s="1" t="s">
        <v>537</v>
      </c>
      <c r="C471" s="1" t="s">
        <v>566</v>
      </c>
    </row>
    <row r="472" spans="1:3" ht="14.1" customHeight="1" x14ac:dyDescent="0.25">
      <c r="A472" s="1" t="s">
        <v>539</v>
      </c>
      <c r="B472" s="1" t="s">
        <v>537</v>
      </c>
      <c r="C472" s="1" t="s">
        <v>567</v>
      </c>
    </row>
    <row r="473" spans="1:3" ht="14.1" customHeight="1" x14ac:dyDescent="0.25">
      <c r="A473" s="1" t="s">
        <v>539</v>
      </c>
      <c r="B473" s="1" t="s">
        <v>537</v>
      </c>
      <c r="C473" s="1" t="s">
        <v>568</v>
      </c>
    </row>
    <row r="474" spans="1:3" ht="14.1" customHeight="1" x14ac:dyDescent="0.25">
      <c r="A474" s="1"/>
      <c r="B474" s="1" t="s">
        <v>569</v>
      </c>
      <c r="C474" s="1" t="s">
        <v>570</v>
      </c>
    </row>
    <row r="475" spans="1:3" ht="14.1" customHeight="1" x14ac:dyDescent="0.25">
      <c r="A475" s="1" t="s">
        <v>571</v>
      </c>
      <c r="B475" s="1" t="s">
        <v>569</v>
      </c>
      <c r="C475" s="1" t="s">
        <v>572</v>
      </c>
    </row>
    <row r="476" spans="1:3" ht="14.1" customHeight="1" x14ac:dyDescent="0.25">
      <c r="A476" s="1" t="s">
        <v>571</v>
      </c>
      <c r="B476" s="1" t="s">
        <v>569</v>
      </c>
      <c r="C476" s="1" t="s">
        <v>573</v>
      </c>
    </row>
    <row r="477" spans="1:3" ht="14.1" customHeight="1" x14ac:dyDescent="0.25">
      <c r="A477" s="1" t="s">
        <v>571</v>
      </c>
      <c r="B477" s="1" t="s">
        <v>569</v>
      </c>
      <c r="C477" s="1" t="s">
        <v>574</v>
      </c>
    </row>
    <row r="478" spans="1:3" ht="14.1" customHeight="1" x14ac:dyDescent="0.25">
      <c r="A478" s="1" t="s">
        <v>571</v>
      </c>
      <c r="B478" s="1" t="s">
        <v>569</v>
      </c>
      <c r="C478" s="1" t="s">
        <v>575</v>
      </c>
    </row>
    <row r="479" spans="1:3" ht="14.1" customHeight="1" x14ac:dyDescent="0.25">
      <c r="A479" s="1" t="s">
        <v>571</v>
      </c>
      <c r="B479" s="1" t="s">
        <v>569</v>
      </c>
      <c r="C479" s="1" t="s">
        <v>576</v>
      </c>
    </row>
    <row r="480" spans="1:3" ht="14.1" customHeight="1" x14ac:dyDescent="0.25">
      <c r="A480" s="1" t="s">
        <v>571</v>
      </c>
      <c r="B480" s="1" t="s">
        <v>569</v>
      </c>
      <c r="C480" s="1" t="s">
        <v>577</v>
      </c>
    </row>
    <row r="481" spans="1:3" ht="14.1" customHeight="1" x14ac:dyDescent="0.25">
      <c r="A481" s="1" t="s">
        <v>571</v>
      </c>
      <c r="B481" s="1" t="s">
        <v>569</v>
      </c>
      <c r="C481" s="1" t="s">
        <v>578</v>
      </c>
    </row>
    <row r="482" spans="1:3" ht="14.1" customHeight="1" x14ac:dyDescent="0.25">
      <c r="A482" s="1" t="s">
        <v>571</v>
      </c>
      <c r="B482" s="1" t="s">
        <v>569</v>
      </c>
      <c r="C482" s="1" t="s">
        <v>579</v>
      </c>
    </row>
    <row r="483" spans="1:3" ht="14.1" customHeight="1" x14ac:dyDescent="0.25">
      <c r="A483" s="1" t="s">
        <v>571</v>
      </c>
      <c r="B483" s="1" t="s">
        <v>569</v>
      </c>
      <c r="C483" s="1" t="s">
        <v>580</v>
      </c>
    </row>
    <row r="484" spans="1:3" ht="14.1" customHeight="1" x14ac:dyDescent="0.25">
      <c r="A484" s="1" t="s">
        <v>571</v>
      </c>
      <c r="B484" s="1" t="s">
        <v>569</v>
      </c>
      <c r="C484" s="1" t="s">
        <v>581</v>
      </c>
    </row>
    <row r="485" spans="1:3" ht="14.1" customHeight="1" x14ac:dyDescent="0.25">
      <c r="A485" s="1"/>
      <c r="B485" s="1" t="s">
        <v>582</v>
      </c>
      <c r="C485" s="1" t="s">
        <v>583</v>
      </c>
    </row>
    <row r="486" spans="1:3" ht="14.1" customHeight="1" x14ac:dyDescent="0.25">
      <c r="A486" s="1" t="s">
        <v>584</v>
      </c>
      <c r="B486" s="1" t="s">
        <v>582</v>
      </c>
      <c r="C486" s="1" t="s">
        <v>585</v>
      </c>
    </row>
    <row r="487" spans="1:3" ht="14.1" customHeight="1" x14ac:dyDescent="0.25">
      <c r="A487" s="1" t="s">
        <v>584</v>
      </c>
      <c r="B487" s="1" t="s">
        <v>582</v>
      </c>
      <c r="C487" s="1" t="s">
        <v>586</v>
      </c>
    </row>
    <row r="488" spans="1:3" ht="14.1" customHeight="1" x14ac:dyDescent="0.25">
      <c r="A488" s="1" t="s">
        <v>587</v>
      </c>
      <c r="B488" s="1" t="s">
        <v>582</v>
      </c>
      <c r="C488" s="1" t="s">
        <v>588</v>
      </c>
    </row>
    <row r="489" spans="1:3" ht="14.1" customHeight="1" x14ac:dyDescent="0.25">
      <c r="A489" s="1" t="s">
        <v>589</v>
      </c>
      <c r="B489" s="1" t="s">
        <v>582</v>
      </c>
      <c r="C489" s="1" t="s">
        <v>590</v>
      </c>
    </row>
    <row r="490" spans="1:3" ht="14.1" customHeight="1" x14ac:dyDescent="0.25">
      <c r="A490" s="1" t="s">
        <v>587</v>
      </c>
      <c r="B490" s="1" t="s">
        <v>582</v>
      </c>
      <c r="C490" s="1" t="s">
        <v>591</v>
      </c>
    </row>
    <row r="491" spans="1:3" ht="14.1" customHeight="1" x14ac:dyDescent="0.25">
      <c r="A491" s="1" t="s">
        <v>589</v>
      </c>
      <c r="B491" s="1" t="s">
        <v>582</v>
      </c>
      <c r="C491" s="1" t="s">
        <v>592</v>
      </c>
    </row>
    <row r="492" spans="1:3" ht="14.1" customHeight="1" x14ac:dyDescent="0.25">
      <c r="A492" s="1" t="s">
        <v>587</v>
      </c>
      <c r="B492" s="1" t="s">
        <v>582</v>
      </c>
      <c r="C492" s="1" t="s">
        <v>593</v>
      </c>
    </row>
    <row r="493" spans="1:3" ht="14.1" customHeight="1" x14ac:dyDescent="0.25">
      <c r="A493" s="1" t="s">
        <v>589</v>
      </c>
      <c r="B493" s="1" t="s">
        <v>582</v>
      </c>
      <c r="C493" s="1" t="s">
        <v>594</v>
      </c>
    </row>
    <row r="494" spans="1:3" ht="14.1" customHeight="1" x14ac:dyDescent="0.25">
      <c r="A494" s="1"/>
      <c r="B494" s="1" t="s">
        <v>595</v>
      </c>
      <c r="C494" s="1" t="s">
        <v>596</v>
      </c>
    </row>
    <row r="495" spans="1:3" ht="14.1" customHeight="1" x14ac:dyDescent="0.25">
      <c r="A495" s="1" t="s">
        <v>597</v>
      </c>
      <c r="B495" s="1" t="s">
        <v>595</v>
      </c>
      <c r="C495" s="1" t="s">
        <v>598</v>
      </c>
    </row>
    <row r="496" spans="1:3" ht="14.1" customHeight="1" x14ac:dyDescent="0.25">
      <c r="A496" s="1" t="s">
        <v>597</v>
      </c>
      <c r="B496" s="1" t="s">
        <v>595</v>
      </c>
      <c r="C496" s="1" t="s">
        <v>599</v>
      </c>
    </row>
    <row r="497" spans="1:3" ht="14.1" customHeight="1" x14ac:dyDescent="0.25">
      <c r="A497" s="1" t="s">
        <v>597</v>
      </c>
      <c r="B497" s="1" t="s">
        <v>595</v>
      </c>
      <c r="C497" s="1" t="s">
        <v>600</v>
      </c>
    </row>
    <row r="498" spans="1:3" ht="14.1" customHeight="1" x14ac:dyDescent="0.25">
      <c r="A498" s="1" t="s">
        <v>597</v>
      </c>
      <c r="B498" s="1" t="s">
        <v>595</v>
      </c>
      <c r="C498" s="1" t="s">
        <v>601</v>
      </c>
    </row>
    <row r="499" spans="1:3" ht="14.1" customHeight="1" x14ac:dyDescent="0.25">
      <c r="A499" s="1" t="s">
        <v>597</v>
      </c>
      <c r="B499" s="1" t="s">
        <v>595</v>
      </c>
      <c r="C499" s="1" t="s">
        <v>602</v>
      </c>
    </row>
    <row r="500" spans="1:3" ht="14.1" customHeight="1" x14ac:dyDescent="0.25">
      <c r="A500" s="1" t="s">
        <v>597</v>
      </c>
      <c r="B500" s="1" t="s">
        <v>595</v>
      </c>
      <c r="C500" s="1" t="s">
        <v>603</v>
      </c>
    </row>
    <row r="501" spans="1:3" ht="14.1" customHeight="1" x14ac:dyDescent="0.25">
      <c r="A501" s="1" t="s">
        <v>597</v>
      </c>
      <c r="B501" s="1" t="s">
        <v>595</v>
      </c>
      <c r="C501" s="1" t="s">
        <v>604</v>
      </c>
    </row>
    <row r="502" spans="1:3" ht="14.1" customHeight="1" x14ac:dyDescent="0.25">
      <c r="A502" s="1"/>
      <c r="B502" s="1" t="s">
        <v>605</v>
      </c>
      <c r="C502" s="1" t="s">
        <v>606</v>
      </c>
    </row>
    <row r="503" spans="1:3" ht="14.1" customHeight="1" x14ac:dyDescent="0.25">
      <c r="A503" s="1" t="s">
        <v>607</v>
      </c>
      <c r="B503" s="1" t="s">
        <v>605</v>
      </c>
      <c r="C503" s="1" t="s">
        <v>608</v>
      </c>
    </row>
    <row r="504" spans="1:3" ht="14.1" customHeight="1" x14ac:dyDescent="0.25">
      <c r="A504" s="1" t="s">
        <v>607</v>
      </c>
      <c r="B504" s="1" t="s">
        <v>605</v>
      </c>
      <c r="C504" s="1" t="s">
        <v>609</v>
      </c>
    </row>
    <row r="505" spans="1:3" ht="14.1" customHeight="1" x14ac:dyDescent="0.25">
      <c r="A505" s="1" t="s">
        <v>607</v>
      </c>
      <c r="B505" s="1" t="s">
        <v>605</v>
      </c>
      <c r="C505" s="1" t="s">
        <v>610</v>
      </c>
    </row>
    <row r="506" spans="1:3" ht="14.1" customHeight="1" x14ac:dyDescent="0.25">
      <c r="A506" s="1" t="s">
        <v>607</v>
      </c>
      <c r="B506" s="1" t="s">
        <v>605</v>
      </c>
      <c r="C506" s="1" t="s">
        <v>611</v>
      </c>
    </row>
    <row r="507" spans="1:3" ht="14.1" customHeight="1" x14ac:dyDescent="0.25">
      <c r="A507" s="1" t="s">
        <v>607</v>
      </c>
      <c r="B507" s="1" t="s">
        <v>605</v>
      </c>
      <c r="C507" s="1" t="s">
        <v>612</v>
      </c>
    </row>
    <row r="508" spans="1:3" ht="14.1" customHeight="1" x14ac:dyDescent="0.25">
      <c r="A508" s="1" t="s">
        <v>607</v>
      </c>
      <c r="B508" s="1" t="s">
        <v>605</v>
      </c>
      <c r="C508" s="1" t="s">
        <v>613</v>
      </c>
    </row>
    <row r="509" spans="1:3" ht="14.1" customHeight="1" x14ac:dyDescent="0.25">
      <c r="A509" s="1"/>
      <c r="B509" s="1" t="s">
        <v>614</v>
      </c>
      <c r="C509" s="1" t="s">
        <v>615</v>
      </c>
    </row>
    <row r="510" spans="1:3" ht="14.1" customHeight="1" x14ac:dyDescent="0.25">
      <c r="A510" s="1" t="s">
        <v>616</v>
      </c>
      <c r="B510" s="1" t="s">
        <v>614</v>
      </c>
      <c r="C510" s="1" t="s">
        <v>617</v>
      </c>
    </row>
    <row r="511" spans="1:3" ht="14.1" customHeight="1" x14ac:dyDescent="0.25">
      <c r="A511" s="1" t="s">
        <v>616</v>
      </c>
      <c r="B511" s="1" t="s">
        <v>614</v>
      </c>
      <c r="C511" s="1" t="s">
        <v>618</v>
      </c>
    </row>
    <row r="512" spans="1:3" ht="14.1" customHeight="1" x14ac:dyDescent="0.25">
      <c r="A512" s="1" t="s">
        <v>616</v>
      </c>
      <c r="B512" s="1" t="s">
        <v>614</v>
      </c>
      <c r="C512" s="1" t="s">
        <v>619</v>
      </c>
    </row>
    <row r="513" spans="1:3" ht="14.1" customHeight="1" x14ac:dyDescent="0.25">
      <c r="A513" s="1" t="s">
        <v>616</v>
      </c>
      <c r="B513" s="1" t="s">
        <v>614</v>
      </c>
      <c r="C513" s="1" t="s">
        <v>620</v>
      </c>
    </row>
    <row r="514" spans="1:3" ht="14.1" customHeight="1" x14ac:dyDescent="0.25">
      <c r="A514" s="1" t="s">
        <v>616</v>
      </c>
      <c r="B514" s="1" t="s">
        <v>614</v>
      </c>
      <c r="C514" s="1" t="s">
        <v>621</v>
      </c>
    </row>
    <row r="515" spans="1:3" ht="14.1" customHeight="1" x14ac:dyDescent="0.25">
      <c r="A515" s="1" t="s">
        <v>616</v>
      </c>
      <c r="B515" s="1" t="s">
        <v>614</v>
      </c>
      <c r="C515" s="1" t="s">
        <v>622</v>
      </c>
    </row>
    <row r="516" spans="1:3" ht="14.1" customHeight="1" x14ac:dyDescent="0.25">
      <c r="A516" s="1" t="s">
        <v>616</v>
      </c>
      <c r="B516" s="1" t="s">
        <v>614</v>
      </c>
      <c r="C516" s="1" t="s">
        <v>623</v>
      </c>
    </row>
    <row r="517" spans="1:3" ht="14.1" customHeight="1" x14ac:dyDescent="0.25">
      <c r="A517" s="1"/>
      <c r="B517" s="1" t="s">
        <v>624</v>
      </c>
      <c r="C517" s="1" t="s">
        <v>625</v>
      </c>
    </row>
    <row r="518" spans="1:3" ht="14.1" customHeight="1" x14ac:dyDescent="0.25">
      <c r="A518" s="1" t="s">
        <v>626</v>
      </c>
      <c r="B518" s="1" t="s">
        <v>624</v>
      </c>
      <c r="C518" s="1" t="s">
        <v>627</v>
      </c>
    </row>
    <row r="519" spans="1:3" ht="14.1" customHeight="1" x14ac:dyDescent="0.25">
      <c r="A519" s="1" t="s">
        <v>626</v>
      </c>
      <c r="B519" s="1" t="s">
        <v>624</v>
      </c>
      <c r="C519" s="1" t="s">
        <v>628</v>
      </c>
    </row>
    <row r="520" spans="1:3" ht="14.1" customHeight="1" x14ac:dyDescent="0.25">
      <c r="A520" s="1" t="s">
        <v>626</v>
      </c>
      <c r="B520" s="1" t="s">
        <v>624</v>
      </c>
      <c r="C520" s="1" t="s">
        <v>629</v>
      </c>
    </row>
    <row r="521" spans="1:3" ht="14.1" customHeight="1" x14ac:dyDescent="0.25">
      <c r="A521" s="1" t="s">
        <v>626</v>
      </c>
      <c r="B521" s="1" t="s">
        <v>624</v>
      </c>
      <c r="C521" s="1" t="s">
        <v>630</v>
      </c>
    </row>
    <row r="522" spans="1:3" ht="14.1" customHeight="1" x14ac:dyDescent="0.25">
      <c r="A522" s="1" t="s">
        <v>626</v>
      </c>
      <c r="B522" s="1" t="s">
        <v>624</v>
      </c>
      <c r="C522" s="1" t="s">
        <v>631</v>
      </c>
    </row>
    <row r="523" spans="1:3" ht="14.1" customHeight="1" x14ac:dyDescent="0.25">
      <c r="A523" s="1" t="s">
        <v>626</v>
      </c>
      <c r="B523" s="1" t="s">
        <v>624</v>
      </c>
      <c r="C523" s="1" t="s">
        <v>632</v>
      </c>
    </row>
    <row r="524" spans="1:3" ht="14.1" customHeight="1" x14ac:dyDescent="0.25">
      <c r="A524" s="1" t="s">
        <v>626</v>
      </c>
      <c r="B524" s="1" t="s">
        <v>624</v>
      </c>
      <c r="C524" s="1" t="s">
        <v>633</v>
      </c>
    </row>
    <row r="525" spans="1:3" ht="14.1" customHeight="1" x14ac:dyDescent="0.25">
      <c r="A525" s="1" t="s">
        <v>626</v>
      </c>
      <c r="B525" s="1" t="s">
        <v>624</v>
      </c>
      <c r="C525" s="1" t="s">
        <v>634</v>
      </c>
    </row>
    <row r="526" spans="1:3" ht="14.1" customHeight="1" x14ac:dyDescent="0.25">
      <c r="A526" s="1" t="s">
        <v>626</v>
      </c>
      <c r="B526" s="1" t="s">
        <v>624</v>
      </c>
      <c r="C526" s="1" t="s">
        <v>635</v>
      </c>
    </row>
    <row r="527" spans="1:3" ht="14.1" customHeight="1" x14ac:dyDescent="0.25">
      <c r="A527" s="1" t="s">
        <v>626</v>
      </c>
      <c r="B527" s="1" t="s">
        <v>624</v>
      </c>
      <c r="C527" s="1" t="s">
        <v>636</v>
      </c>
    </row>
    <row r="528" spans="1:3" ht="14.1" customHeight="1" x14ac:dyDescent="0.25">
      <c r="A528" s="1" t="s">
        <v>626</v>
      </c>
      <c r="B528" s="1" t="s">
        <v>624</v>
      </c>
      <c r="C528" s="1" t="s">
        <v>637</v>
      </c>
    </row>
    <row r="529" spans="1:3" ht="14.1" customHeight="1" x14ac:dyDescent="0.25">
      <c r="A529" s="1" t="s">
        <v>626</v>
      </c>
      <c r="B529" s="1" t="s">
        <v>624</v>
      </c>
      <c r="C529" s="1" t="s">
        <v>638</v>
      </c>
    </row>
    <row r="530" spans="1:3" ht="14.1" customHeight="1" x14ac:dyDescent="0.25">
      <c r="A530" s="1" t="s">
        <v>626</v>
      </c>
      <c r="B530" s="1" t="s">
        <v>624</v>
      </c>
      <c r="C530" s="1" t="s">
        <v>639</v>
      </c>
    </row>
    <row r="531" spans="1:3" ht="14.1" customHeight="1" x14ac:dyDescent="0.25">
      <c r="A531" s="1"/>
      <c r="B531" s="1" t="s">
        <v>640</v>
      </c>
      <c r="C531" s="1" t="s">
        <v>641</v>
      </c>
    </row>
    <row r="532" spans="1:3" ht="14.1" customHeight="1" x14ac:dyDescent="0.25">
      <c r="A532" s="1" t="s">
        <v>642</v>
      </c>
      <c r="B532" s="1" t="s">
        <v>640</v>
      </c>
      <c r="C532" s="1" t="s">
        <v>643</v>
      </c>
    </row>
    <row r="533" spans="1:3" ht="14.1" customHeight="1" x14ac:dyDescent="0.25">
      <c r="A533" s="1" t="s">
        <v>642</v>
      </c>
      <c r="B533" s="1" t="s">
        <v>640</v>
      </c>
      <c r="C533" s="1" t="s">
        <v>644</v>
      </c>
    </row>
    <row r="534" spans="1:3" ht="14.1" customHeight="1" x14ac:dyDescent="0.25">
      <c r="A534" s="1" t="s">
        <v>642</v>
      </c>
      <c r="B534" s="1" t="s">
        <v>640</v>
      </c>
      <c r="C534" s="1" t="s">
        <v>645</v>
      </c>
    </row>
    <row r="535" spans="1:3" ht="14.1" customHeight="1" x14ac:dyDescent="0.25">
      <c r="A535" s="1" t="s">
        <v>642</v>
      </c>
      <c r="B535" s="1" t="s">
        <v>640</v>
      </c>
      <c r="C535" s="1" t="s">
        <v>646</v>
      </c>
    </row>
    <row r="536" spans="1:3" ht="14.1" customHeight="1" x14ac:dyDescent="0.25">
      <c r="A536" s="1" t="s">
        <v>642</v>
      </c>
      <c r="B536" s="1" t="s">
        <v>640</v>
      </c>
      <c r="C536" s="1" t="s">
        <v>647</v>
      </c>
    </row>
    <row r="537" spans="1:3" ht="14.1" customHeight="1" x14ac:dyDescent="0.25">
      <c r="A537" s="1" t="s">
        <v>642</v>
      </c>
      <c r="B537" s="1" t="s">
        <v>640</v>
      </c>
      <c r="C537" s="1" t="s">
        <v>648</v>
      </c>
    </row>
    <row r="538" spans="1:3" ht="14.1" customHeight="1" x14ac:dyDescent="0.25">
      <c r="A538" s="1"/>
      <c r="B538" s="1" t="s">
        <v>649</v>
      </c>
      <c r="C538" s="1" t="s">
        <v>650</v>
      </c>
    </row>
    <row r="539" spans="1:3" ht="14.1" customHeight="1" x14ac:dyDescent="0.25">
      <c r="A539" s="1" t="s">
        <v>651</v>
      </c>
      <c r="B539" s="1" t="s">
        <v>649</v>
      </c>
      <c r="C539" s="1" t="s">
        <v>652</v>
      </c>
    </row>
    <row r="540" spans="1:3" ht="14.1" customHeight="1" x14ac:dyDescent="0.25">
      <c r="A540" s="1" t="s">
        <v>651</v>
      </c>
      <c r="B540" s="1" t="s">
        <v>649</v>
      </c>
      <c r="C540" s="1" t="s">
        <v>653</v>
      </c>
    </row>
    <row r="541" spans="1:3" ht="14.1" customHeight="1" x14ac:dyDescent="0.25">
      <c r="A541" s="1" t="s">
        <v>651</v>
      </c>
      <c r="B541" s="1" t="s">
        <v>649</v>
      </c>
      <c r="C541" s="1" t="s">
        <v>654</v>
      </c>
    </row>
    <row r="542" spans="1:3" ht="14.1" customHeight="1" x14ac:dyDescent="0.25">
      <c r="A542" s="1" t="s">
        <v>651</v>
      </c>
      <c r="B542" s="1" t="s">
        <v>649</v>
      </c>
      <c r="C542" s="1" t="s">
        <v>655</v>
      </c>
    </row>
    <row r="543" spans="1:3" ht="14.1" customHeight="1" x14ac:dyDescent="0.25">
      <c r="A543" s="1" t="s">
        <v>651</v>
      </c>
      <c r="B543" s="1" t="s">
        <v>649</v>
      </c>
      <c r="C543" s="1" t="s">
        <v>656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832"/>
  <sheetViews>
    <sheetView showGridLines="0" workbookViewId="0">
      <pane xSplit="4" ySplit="1" topLeftCell="E2" activePane="bottomRight" state="frozen"/>
      <selection pane="topRight" activeCell="E1" sqref="E1"/>
      <selection pane="bottomLeft" activeCell="A2" sqref="A2"/>
      <selection pane="bottomRight" activeCell="G11" sqref="G11"/>
    </sheetView>
  </sheetViews>
  <sheetFormatPr defaultRowHeight="12" x14ac:dyDescent="0.2"/>
  <cols>
    <col min="1" max="1" width="9.28515625" style="4" bestFit="1" customWidth="1"/>
    <col min="2" max="2" width="17.7109375" style="2" customWidth="1"/>
    <col min="3" max="3" width="15.28515625" style="2" bestFit="1" customWidth="1"/>
    <col min="4" max="4" width="15.5703125" style="2" bestFit="1" customWidth="1"/>
    <col min="5" max="5" width="18.28515625" style="2" customWidth="1"/>
    <col min="6" max="6" width="20.7109375" style="2" customWidth="1"/>
    <col min="7" max="7" width="18.28515625" style="2" customWidth="1"/>
    <col min="8" max="8" width="15.28515625" style="2" customWidth="1"/>
    <col min="9" max="9" width="16.28515625" style="2" bestFit="1" customWidth="1"/>
    <col min="10" max="10" width="13.7109375" style="2" bestFit="1" customWidth="1"/>
    <col min="11" max="11" width="14.7109375" style="2" bestFit="1" customWidth="1"/>
    <col min="12" max="13" width="14.5703125" style="2" bestFit="1"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140625" style="5" customWidth="1"/>
    <col min="20" max="20" width="11.7109375" style="5" customWidth="1"/>
    <col min="21" max="22" width="11.5703125" style="5" customWidth="1"/>
    <col min="23" max="23" width="29.28515625" style="5" customWidth="1"/>
    <col min="24" max="24" width="10.28515625" style="5" customWidth="1"/>
    <col min="25" max="25" width="11.5703125" style="5" customWidth="1"/>
    <col min="26" max="26" width="25.42578125" style="5" customWidth="1"/>
    <col min="27" max="27" width="16" style="5" customWidth="1"/>
    <col min="28" max="34" width="9.140625" style="2"/>
    <col min="35" max="35" width="12" style="5" bestFit="1" customWidth="1"/>
    <col min="36" max="16384" width="9.140625" style="2"/>
  </cols>
  <sheetData>
    <row r="1" spans="1:35" s="3" customFormat="1" x14ac:dyDescent="0.2">
      <c r="A1" s="14" t="s">
        <v>657</v>
      </c>
      <c r="B1" s="15" t="s">
        <v>0</v>
      </c>
      <c r="C1" s="15" t="s">
        <v>2</v>
      </c>
      <c r="D1" s="15" t="s">
        <v>684</v>
      </c>
      <c r="E1" s="15" t="s">
        <v>658</v>
      </c>
      <c r="F1" s="15" t="s">
        <v>659</v>
      </c>
      <c r="G1" s="15" t="s">
        <v>660</v>
      </c>
      <c r="H1" s="15" t="s">
        <v>661</v>
      </c>
      <c r="I1" s="15" t="s">
        <v>662</v>
      </c>
      <c r="J1" s="15" t="s">
        <v>663</v>
      </c>
      <c r="K1" s="15" t="s">
        <v>664</v>
      </c>
      <c r="L1" s="15" t="s">
        <v>666</v>
      </c>
      <c r="M1" s="15" t="s">
        <v>667</v>
      </c>
      <c r="N1" s="15" t="s">
        <v>668</v>
      </c>
      <c r="O1" s="15" t="s">
        <v>669</v>
      </c>
      <c r="P1" s="15" t="s">
        <v>670</v>
      </c>
      <c r="Q1" s="15" t="s">
        <v>671</v>
      </c>
      <c r="R1" s="15" t="s">
        <v>672</v>
      </c>
      <c r="S1" s="16" t="s">
        <v>685</v>
      </c>
      <c r="T1" s="16" t="s">
        <v>747</v>
      </c>
      <c r="U1" s="16" t="s">
        <v>686</v>
      </c>
      <c r="V1" s="16" t="s">
        <v>687</v>
      </c>
      <c r="W1" s="16" t="s">
        <v>688</v>
      </c>
      <c r="X1" s="16" t="s">
        <v>689</v>
      </c>
      <c r="Y1" s="16" t="s">
        <v>690</v>
      </c>
      <c r="Z1" s="16" t="s">
        <v>691</v>
      </c>
      <c r="AA1" s="16" t="s">
        <v>683</v>
      </c>
      <c r="AB1" s="16" t="s">
        <v>741</v>
      </c>
      <c r="AC1" s="16" t="s">
        <v>742</v>
      </c>
      <c r="AD1" s="16" t="s">
        <v>743</v>
      </c>
      <c r="AE1" s="16" t="s">
        <v>744</v>
      </c>
      <c r="AF1" s="16" t="s">
        <v>757</v>
      </c>
      <c r="AG1" s="16" t="s">
        <v>758</v>
      </c>
      <c r="AH1" s="16" t="s">
        <v>759</v>
      </c>
      <c r="AI1" s="16" t="s">
        <v>745</v>
      </c>
    </row>
    <row r="2" spans="1:35" ht="12.75" x14ac:dyDescent="0.2">
      <c r="A2" s="4">
        <v>2020</v>
      </c>
      <c r="B2" s="2" t="s">
        <v>5</v>
      </c>
      <c r="C2" s="2" t="s">
        <v>723</v>
      </c>
      <c r="D2" s="2" t="s">
        <v>665</v>
      </c>
      <c r="E2" s="2">
        <v>0</v>
      </c>
      <c r="F2" s="2">
        <v>0</v>
      </c>
      <c r="G2" s="2">
        <v>0</v>
      </c>
      <c r="H2" s="28">
        <v>853768</v>
      </c>
      <c r="I2" s="17">
        <v>556256963</v>
      </c>
      <c r="J2" s="19">
        <v>30548997</v>
      </c>
      <c r="K2" s="20">
        <v>250632328</v>
      </c>
      <c r="L2" s="17">
        <v>6113173</v>
      </c>
      <c r="M2" s="17">
        <v>6571887</v>
      </c>
      <c r="N2" s="19">
        <v>1284590</v>
      </c>
      <c r="O2" s="17">
        <v>7648810</v>
      </c>
      <c r="P2" s="19">
        <v>15084</v>
      </c>
      <c r="Q2" s="19">
        <v>1418361</v>
      </c>
      <c r="R2" s="19">
        <v>19035</v>
      </c>
      <c r="S2" s="5">
        <v>71.38</v>
      </c>
      <c r="T2" s="5">
        <v>0</v>
      </c>
      <c r="U2" s="5">
        <v>0</v>
      </c>
      <c r="V2" s="5">
        <v>0</v>
      </c>
      <c r="W2" s="5">
        <v>0</v>
      </c>
      <c r="AB2" s="5"/>
      <c r="AC2" s="5"/>
      <c r="AD2" s="5"/>
      <c r="AE2" s="5"/>
      <c r="AF2" s="5"/>
      <c r="AG2" s="5"/>
      <c r="AH2" s="5"/>
      <c r="AI2" s="18">
        <v>278026</v>
      </c>
    </row>
    <row r="3" spans="1:35" ht="12.75" x14ac:dyDescent="0.2">
      <c r="A3" s="4">
        <v>2020</v>
      </c>
      <c r="B3" s="2" t="s">
        <v>5</v>
      </c>
      <c r="C3" s="2" t="s">
        <v>724</v>
      </c>
      <c r="D3" s="2" t="s">
        <v>665</v>
      </c>
      <c r="E3" s="2">
        <v>0</v>
      </c>
      <c r="F3" s="2">
        <v>0</v>
      </c>
      <c r="G3" s="2">
        <v>0</v>
      </c>
      <c r="H3" s="28">
        <v>1639301</v>
      </c>
      <c r="I3" s="18">
        <v>763979511</v>
      </c>
      <c r="J3" s="19">
        <v>57936094</v>
      </c>
      <c r="K3" s="20">
        <v>437555848</v>
      </c>
      <c r="L3" s="18">
        <v>8678823</v>
      </c>
      <c r="M3" s="17">
        <v>4429305</v>
      </c>
      <c r="N3" s="19">
        <v>1284590</v>
      </c>
      <c r="O3" s="18">
        <v>411907</v>
      </c>
      <c r="P3" s="19">
        <v>18790</v>
      </c>
      <c r="Q3" s="18">
        <v>1418361</v>
      </c>
      <c r="R3" s="17">
        <v>323232</v>
      </c>
      <c r="S3" s="5">
        <v>73.56</v>
      </c>
      <c r="T3" s="5">
        <v>0</v>
      </c>
      <c r="U3" s="5">
        <v>0</v>
      </c>
      <c r="V3" s="5">
        <v>0</v>
      </c>
      <c r="W3" s="5">
        <v>0</v>
      </c>
      <c r="AB3" s="5"/>
      <c r="AC3" s="5"/>
      <c r="AD3" s="5"/>
      <c r="AE3" s="5"/>
      <c r="AF3" s="5"/>
      <c r="AG3" s="5"/>
      <c r="AH3" s="5"/>
      <c r="AI3" s="18">
        <v>536428</v>
      </c>
    </row>
    <row r="4" spans="1:35" ht="12.75" x14ac:dyDescent="0.2">
      <c r="A4" s="4">
        <v>2020</v>
      </c>
      <c r="B4" s="2" t="s">
        <v>5</v>
      </c>
      <c r="C4" s="2" t="s">
        <v>725</v>
      </c>
      <c r="D4" s="2" t="s">
        <v>665</v>
      </c>
      <c r="E4" s="2">
        <v>0</v>
      </c>
      <c r="F4" s="2">
        <v>0</v>
      </c>
      <c r="G4" s="2">
        <v>0</v>
      </c>
      <c r="H4" s="28">
        <v>1000171</v>
      </c>
      <c r="I4" s="17">
        <v>607341339</v>
      </c>
      <c r="J4" s="21">
        <v>9154967</v>
      </c>
      <c r="K4" s="20">
        <v>205268050</v>
      </c>
      <c r="L4" s="18">
        <v>5435855</v>
      </c>
      <c r="M4" s="17">
        <v>4434526</v>
      </c>
      <c r="N4" s="19">
        <v>1284590</v>
      </c>
      <c r="O4" s="18">
        <v>390903</v>
      </c>
      <c r="P4" s="19">
        <v>16235</v>
      </c>
      <c r="Q4" s="18">
        <v>1418361</v>
      </c>
      <c r="R4" s="17">
        <v>19035</v>
      </c>
      <c r="S4" s="5">
        <v>67.12</v>
      </c>
      <c r="T4" s="5">
        <v>0</v>
      </c>
      <c r="U4" s="5">
        <v>0</v>
      </c>
      <c r="V4" s="5">
        <v>0</v>
      </c>
      <c r="W4" s="5">
        <v>0</v>
      </c>
      <c r="AB4" s="5"/>
      <c r="AC4" s="5"/>
      <c r="AD4" s="5"/>
      <c r="AE4" s="5"/>
      <c r="AF4" s="5"/>
      <c r="AG4" s="5"/>
      <c r="AH4" s="5"/>
      <c r="AI4" s="18">
        <v>278026</v>
      </c>
    </row>
    <row r="5" spans="1:35" ht="12.75" x14ac:dyDescent="0.2">
      <c r="A5" s="4">
        <v>2020</v>
      </c>
      <c r="B5" s="2" t="s">
        <v>5</v>
      </c>
      <c r="C5" s="2" t="s">
        <v>726</v>
      </c>
      <c r="D5" s="2" t="s">
        <v>665</v>
      </c>
      <c r="E5" s="2">
        <v>0</v>
      </c>
      <c r="F5" s="2">
        <v>0</v>
      </c>
      <c r="G5" s="2">
        <v>0</v>
      </c>
      <c r="H5" s="28">
        <v>945319</v>
      </c>
      <c r="I5" s="17">
        <v>411019642</v>
      </c>
      <c r="J5" s="22">
        <v>0</v>
      </c>
      <c r="K5" s="20">
        <v>108080283</v>
      </c>
      <c r="L5" s="17">
        <v>3883000</v>
      </c>
      <c r="M5" s="19">
        <v>7933158</v>
      </c>
      <c r="N5" s="19">
        <v>1284590</v>
      </c>
      <c r="O5" s="18">
        <v>324579</v>
      </c>
      <c r="P5" s="19">
        <v>16935</v>
      </c>
      <c r="Q5" s="17">
        <v>1418361</v>
      </c>
      <c r="R5" s="17">
        <v>19035</v>
      </c>
      <c r="S5" s="5">
        <v>68.94</v>
      </c>
      <c r="T5" s="5">
        <v>0</v>
      </c>
      <c r="U5" s="5">
        <v>0</v>
      </c>
      <c r="V5" s="5">
        <v>0</v>
      </c>
      <c r="W5" s="5">
        <v>0</v>
      </c>
      <c r="AB5" s="5"/>
      <c r="AC5" s="5"/>
      <c r="AD5" s="5"/>
      <c r="AE5" s="5"/>
      <c r="AF5" s="5"/>
      <c r="AG5" s="5"/>
      <c r="AH5" s="5"/>
      <c r="AI5" s="17">
        <v>278026</v>
      </c>
    </row>
    <row r="6" spans="1:35" ht="12.75" x14ac:dyDescent="0.2">
      <c r="A6" s="4">
        <v>2020</v>
      </c>
      <c r="B6" s="2" t="s">
        <v>10</v>
      </c>
      <c r="C6" s="2" t="s">
        <v>727</v>
      </c>
      <c r="D6" s="2" t="s">
        <v>665</v>
      </c>
      <c r="E6" s="2">
        <v>0</v>
      </c>
      <c r="F6" s="2">
        <v>0</v>
      </c>
      <c r="G6" s="2">
        <v>0</v>
      </c>
      <c r="H6" s="28">
        <v>1023320</v>
      </c>
      <c r="I6" s="17">
        <v>577052678</v>
      </c>
      <c r="J6" s="17">
        <v>39447645</v>
      </c>
      <c r="K6" s="20">
        <v>223350548</v>
      </c>
      <c r="L6" s="17">
        <v>5460837</v>
      </c>
      <c r="M6" s="19">
        <v>4571358</v>
      </c>
      <c r="N6" s="19">
        <v>1284590</v>
      </c>
      <c r="O6" s="17">
        <v>656224</v>
      </c>
      <c r="P6" s="19">
        <v>61687</v>
      </c>
      <c r="Q6" s="17">
        <v>1418361</v>
      </c>
      <c r="R6" s="17">
        <v>19035</v>
      </c>
      <c r="S6" s="5">
        <v>73.239999999999995</v>
      </c>
      <c r="T6" s="5">
        <v>0</v>
      </c>
      <c r="U6" s="5">
        <v>0</v>
      </c>
      <c r="V6" s="5">
        <v>0</v>
      </c>
      <c r="W6" s="5">
        <v>0</v>
      </c>
      <c r="AB6" s="5"/>
      <c r="AC6" s="5"/>
      <c r="AD6" s="5"/>
      <c r="AE6" s="5"/>
      <c r="AF6" s="5"/>
      <c r="AG6" s="5"/>
      <c r="AH6" s="5"/>
      <c r="AI6" s="17">
        <v>480079</v>
      </c>
    </row>
    <row r="7" spans="1:35" ht="12.75" x14ac:dyDescent="0.2">
      <c r="A7" s="4">
        <v>2020</v>
      </c>
      <c r="B7" s="2" t="s">
        <v>5</v>
      </c>
      <c r="C7" s="2" t="s">
        <v>728</v>
      </c>
      <c r="D7" s="2" t="s">
        <v>665</v>
      </c>
      <c r="E7" s="2">
        <v>0</v>
      </c>
      <c r="F7" s="2">
        <v>0</v>
      </c>
      <c r="G7" s="2">
        <v>0</v>
      </c>
      <c r="H7" s="28">
        <v>967694</v>
      </c>
      <c r="I7" s="17">
        <v>550538893</v>
      </c>
      <c r="J7" s="19">
        <v>18672151</v>
      </c>
      <c r="K7" s="20">
        <v>284561253</v>
      </c>
      <c r="L7" s="17">
        <v>3572249</v>
      </c>
      <c r="M7" s="19">
        <v>3980200</v>
      </c>
      <c r="N7" s="19">
        <v>1284590</v>
      </c>
      <c r="O7" s="17">
        <v>324579</v>
      </c>
      <c r="P7" s="19">
        <v>9668</v>
      </c>
      <c r="Q7" s="17">
        <v>1418361</v>
      </c>
      <c r="R7" s="17">
        <v>19035</v>
      </c>
      <c r="S7" s="5">
        <v>69.37</v>
      </c>
      <c r="T7" s="5">
        <v>0</v>
      </c>
      <c r="U7" s="5">
        <v>0</v>
      </c>
      <c r="V7" s="5">
        <v>0</v>
      </c>
      <c r="W7" s="5">
        <v>0</v>
      </c>
      <c r="AB7" s="5"/>
      <c r="AC7" s="5"/>
      <c r="AD7" s="5"/>
      <c r="AE7" s="5"/>
      <c r="AF7" s="5"/>
      <c r="AG7" s="5"/>
      <c r="AH7" s="5"/>
      <c r="AI7" s="17">
        <v>278026</v>
      </c>
    </row>
    <row r="8" spans="1:35" ht="12.75" x14ac:dyDescent="0.2">
      <c r="A8" s="4">
        <v>2020</v>
      </c>
      <c r="B8" s="2" t="s">
        <v>10</v>
      </c>
      <c r="C8" s="2" t="s">
        <v>729</v>
      </c>
      <c r="D8" s="2" t="s">
        <v>665</v>
      </c>
      <c r="E8" s="2">
        <v>0</v>
      </c>
      <c r="F8" s="2">
        <v>0</v>
      </c>
      <c r="G8" s="2">
        <v>0</v>
      </c>
      <c r="H8" s="28">
        <v>1619514</v>
      </c>
      <c r="I8" s="17">
        <v>774098033</v>
      </c>
      <c r="J8" s="19">
        <v>20169299</v>
      </c>
      <c r="K8" s="20">
        <v>387787938</v>
      </c>
      <c r="L8" s="18">
        <v>5212481</v>
      </c>
      <c r="M8" s="19">
        <v>24140852</v>
      </c>
      <c r="N8" s="19">
        <v>2156311</v>
      </c>
      <c r="O8" s="18">
        <v>324579</v>
      </c>
      <c r="P8" s="19">
        <v>24622</v>
      </c>
      <c r="Q8" s="18">
        <v>1418361</v>
      </c>
      <c r="R8" s="19">
        <v>19035</v>
      </c>
      <c r="S8" s="5">
        <v>67.63</v>
      </c>
      <c r="T8" s="5">
        <v>0</v>
      </c>
      <c r="U8" s="5">
        <v>0</v>
      </c>
      <c r="V8" s="5">
        <v>0</v>
      </c>
      <c r="W8" s="5">
        <v>0</v>
      </c>
      <c r="AB8" s="5"/>
      <c r="AC8" s="5"/>
      <c r="AD8" s="5"/>
      <c r="AE8" s="5"/>
      <c r="AF8" s="5"/>
      <c r="AG8" s="5"/>
      <c r="AH8" s="5"/>
      <c r="AI8" s="18">
        <v>333669</v>
      </c>
    </row>
    <row r="9" spans="1:35" ht="12.75" x14ac:dyDescent="0.2">
      <c r="A9" s="4">
        <v>2020</v>
      </c>
      <c r="B9" s="2" t="s">
        <v>10</v>
      </c>
      <c r="C9" s="2" t="s">
        <v>730</v>
      </c>
      <c r="D9" s="2" t="s">
        <v>665</v>
      </c>
      <c r="E9" s="2">
        <v>0</v>
      </c>
      <c r="F9" s="2">
        <v>0</v>
      </c>
      <c r="G9" s="2">
        <v>0</v>
      </c>
      <c r="H9" s="28">
        <v>2019123</v>
      </c>
      <c r="I9" s="17">
        <v>902833982</v>
      </c>
      <c r="J9" s="19">
        <v>16481429</v>
      </c>
      <c r="K9" s="20">
        <v>626338212</v>
      </c>
      <c r="L9" s="18">
        <v>7746037</v>
      </c>
      <c r="M9" s="19">
        <v>54824596</v>
      </c>
      <c r="N9" s="21">
        <v>11998371</v>
      </c>
      <c r="O9" s="18">
        <v>324579</v>
      </c>
      <c r="P9" s="19">
        <v>13809</v>
      </c>
      <c r="Q9" s="18">
        <v>1418361</v>
      </c>
      <c r="R9" s="17">
        <v>19035</v>
      </c>
      <c r="S9" s="5">
        <v>69.33</v>
      </c>
      <c r="T9" s="5">
        <v>0</v>
      </c>
      <c r="U9" s="5">
        <v>0</v>
      </c>
      <c r="V9" s="5">
        <v>0</v>
      </c>
      <c r="W9" s="5">
        <v>0</v>
      </c>
      <c r="AB9" s="5"/>
      <c r="AC9" s="5"/>
      <c r="AD9" s="5"/>
      <c r="AE9" s="5"/>
      <c r="AF9" s="5"/>
      <c r="AG9" s="5"/>
      <c r="AH9" s="5"/>
      <c r="AI9" s="18">
        <v>364573</v>
      </c>
    </row>
    <row r="10" spans="1:35" ht="12.75" x14ac:dyDescent="0.2">
      <c r="A10" s="4">
        <v>2020</v>
      </c>
      <c r="B10" s="2" t="s">
        <v>10</v>
      </c>
      <c r="C10" s="2" t="s">
        <v>731</v>
      </c>
      <c r="D10" s="2" t="s">
        <v>665</v>
      </c>
      <c r="E10" s="2">
        <v>0</v>
      </c>
      <c r="F10" s="2">
        <v>0</v>
      </c>
      <c r="G10" s="2">
        <v>0</v>
      </c>
      <c r="H10" s="28">
        <v>1637321</v>
      </c>
      <c r="I10" s="17">
        <v>819566518</v>
      </c>
      <c r="J10" s="23">
        <v>250000</v>
      </c>
      <c r="K10" s="20">
        <v>455523085</v>
      </c>
      <c r="L10" s="18">
        <v>7196751</v>
      </c>
      <c r="M10" s="19">
        <v>5178363</v>
      </c>
      <c r="N10" s="19">
        <v>1284590</v>
      </c>
      <c r="O10" s="18">
        <v>324579</v>
      </c>
      <c r="P10" s="19">
        <v>9668</v>
      </c>
      <c r="Q10" s="18">
        <v>1418361</v>
      </c>
      <c r="R10" s="17">
        <v>19035</v>
      </c>
      <c r="S10" s="5">
        <v>72.28</v>
      </c>
      <c r="T10" s="5">
        <v>0</v>
      </c>
      <c r="U10" s="5">
        <v>0</v>
      </c>
      <c r="V10" s="5">
        <v>0</v>
      </c>
      <c r="W10" s="5">
        <v>0</v>
      </c>
      <c r="AB10" s="5"/>
      <c r="AC10" s="5"/>
      <c r="AD10" s="5"/>
      <c r="AE10" s="5"/>
      <c r="AF10" s="5"/>
      <c r="AG10" s="5"/>
      <c r="AH10" s="5"/>
      <c r="AI10" s="18">
        <v>340375</v>
      </c>
    </row>
    <row r="11" spans="1:35" ht="12.75" x14ac:dyDescent="0.2">
      <c r="A11" s="4">
        <v>2020</v>
      </c>
      <c r="B11" s="2" t="s">
        <v>5</v>
      </c>
      <c r="C11" s="2" t="s">
        <v>732</v>
      </c>
      <c r="D11" s="2" t="s">
        <v>665</v>
      </c>
      <c r="E11" s="2">
        <v>0</v>
      </c>
      <c r="F11" s="2">
        <v>0</v>
      </c>
      <c r="G11" s="2">
        <v>0</v>
      </c>
      <c r="H11" s="28">
        <v>1564355</v>
      </c>
      <c r="I11" s="17">
        <v>842069723</v>
      </c>
      <c r="J11" s="22">
        <v>0</v>
      </c>
      <c r="K11" s="20">
        <v>524715756</v>
      </c>
      <c r="L11" s="18">
        <v>7281251</v>
      </c>
      <c r="M11" s="19">
        <v>4225225</v>
      </c>
      <c r="N11" s="19">
        <v>1284590</v>
      </c>
      <c r="O11" s="17">
        <v>549029</v>
      </c>
      <c r="P11" s="19">
        <v>10782</v>
      </c>
      <c r="Q11" s="18">
        <v>1418361</v>
      </c>
      <c r="R11" s="19">
        <v>19035</v>
      </c>
      <c r="S11" s="5">
        <v>70.63</v>
      </c>
      <c r="T11" s="5">
        <v>0</v>
      </c>
      <c r="U11" s="5">
        <v>0</v>
      </c>
      <c r="V11" s="5">
        <v>0</v>
      </c>
      <c r="W11" s="5">
        <v>0</v>
      </c>
      <c r="AB11" s="5"/>
      <c r="AC11" s="5"/>
      <c r="AD11" s="5"/>
      <c r="AE11" s="5"/>
      <c r="AF11" s="5"/>
      <c r="AG11" s="5"/>
      <c r="AH11" s="5"/>
      <c r="AI11" s="17">
        <v>603733</v>
      </c>
    </row>
    <row r="12" spans="1:35" ht="12.75" x14ac:dyDescent="0.2">
      <c r="A12" s="4">
        <v>2020</v>
      </c>
      <c r="B12" s="2" t="s">
        <v>5</v>
      </c>
      <c r="C12" s="2" t="s">
        <v>733</v>
      </c>
      <c r="D12" s="2" t="s">
        <v>665</v>
      </c>
      <c r="E12" s="2">
        <v>0</v>
      </c>
      <c r="F12" s="2">
        <v>0</v>
      </c>
      <c r="G12" s="2">
        <v>0</v>
      </c>
      <c r="H12" s="28">
        <v>534937</v>
      </c>
      <c r="I12" s="19">
        <v>423660373</v>
      </c>
      <c r="J12" s="19">
        <v>17315084</v>
      </c>
      <c r="K12" s="20">
        <v>119684330</v>
      </c>
      <c r="L12" s="18">
        <v>3183732</v>
      </c>
      <c r="M12" s="19">
        <v>3854467</v>
      </c>
      <c r="N12" s="19">
        <v>1284590</v>
      </c>
      <c r="O12" s="19">
        <v>324579</v>
      </c>
      <c r="P12" s="19">
        <v>20632</v>
      </c>
      <c r="Q12" s="19">
        <v>1418361</v>
      </c>
      <c r="R12" s="17">
        <v>19035</v>
      </c>
      <c r="S12" s="5">
        <v>66.03</v>
      </c>
      <c r="T12" s="5">
        <v>0</v>
      </c>
      <c r="U12" s="5">
        <v>0</v>
      </c>
      <c r="V12" s="5">
        <v>0</v>
      </c>
      <c r="W12" s="5">
        <v>0</v>
      </c>
      <c r="AB12" s="5"/>
      <c r="AC12" s="5"/>
      <c r="AD12" s="5"/>
      <c r="AE12" s="5"/>
      <c r="AF12" s="5"/>
      <c r="AG12" s="5"/>
      <c r="AH12" s="5"/>
      <c r="AI12" s="17">
        <v>278026</v>
      </c>
    </row>
    <row r="13" spans="1:35" ht="12.75" x14ac:dyDescent="0.2">
      <c r="A13" s="4">
        <v>2020</v>
      </c>
      <c r="B13" s="2" t="s">
        <v>5</v>
      </c>
      <c r="C13" s="2" t="s">
        <v>18</v>
      </c>
      <c r="D13" s="2" t="s">
        <v>665</v>
      </c>
      <c r="E13" s="2">
        <v>0</v>
      </c>
      <c r="F13" s="2">
        <v>0</v>
      </c>
      <c r="G13" s="2">
        <v>0</v>
      </c>
      <c r="H13" s="28">
        <v>991662</v>
      </c>
      <c r="I13" s="17">
        <v>551564266</v>
      </c>
      <c r="J13" s="19">
        <v>30072422</v>
      </c>
      <c r="K13" s="20">
        <v>75977398</v>
      </c>
      <c r="L13" s="18">
        <v>28483809</v>
      </c>
      <c r="M13" s="19">
        <v>3464472</v>
      </c>
      <c r="N13" s="19">
        <v>1284590</v>
      </c>
      <c r="O13" s="19">
        <v>331224</v>
      </c>
      <c r="P13" s="19">
        <v>9668</v>
      </c>
      <c r="Q13" s="18">
        <v>1418361</v>
      </c>
      <c r="R13" s="17">
        <v>19035</v>
      </c>
      <c r="S13" s="5">
        <v>85.41</v>
      </c>
      <c r="T13" s="5">
        <v>0</v>
      </c>
      <c r="U13" s="5">
        <v>0</v>
      </c>
      <c r="V13" s="5">
        <v>0</v>
      </c>
      <c r="W13" s="5">
        <v>0</v>
      </c>
      <c r="AB13" s="5"/>
      <c r="AC13" s="5"/>
      <c r="AD13" s="5"/>
      <c r="AE13" s="5"/>
      <c r="AF13" s="5"/>
      <c r="AG13" s="5"/>
      <c r="AH13" s="5"/>
      <c r="AI13" s="18">
        <v>278026</v>
      </c>
    </row>
    <row r="14" spans="1:35" ht="12.75" x14ac:dyDescent="0.2">
      <c r="A14" s="4">
        <v>2020</v>
      </c>
      <c r="B14" s="2" t="s">
        <v>5</v>
      </c>
      <c r="C14" s="2" t="s">
        <v>19</v>
      </c>
      <c r="D14" s="2" t="s">
        <v>665</v>
      </c>
      <c r="E14" s="2">
        <v>0</v>
      </c>
      <c r="F14" s="2">
        <v>0</v>
      </c>
      <c r="G14" s="2">
        <v>0</v>
      </c>
      <c r="H14" s="28">
        <v>494317</v>
      </c>
      <c r="I14" s="17">
        <v>339726509</v>
      </c>
      <c r="J14" s="19">
        <v>53472920</v>
      </c>
      <c r="K14" s="20">
        <v>25156301</v>
      </c>
      <c r="L14" s="17">
        <v>3921509</v>
      </c>
      <c r="M14" s="19">
        <v>3477119</v>
      </c>
      <c r="N14" s="19">
        <v>1284590</v>
      </c>
      <c r="O14" s="18">
        <v>324579</v>
      </c>
      <c r="P14" s="19">
        <v>9668</v>
      </c>
      <c r="Q14" s="18">
        <v>1418361</v>
      </c>
      <c r="R14" s="17">
        <v>114551</v>
      </c>
      <c r="S14" s="5">
        <v>75.78</v>
      </c>
      <c r="T14" s="5">
        <v>0</v>
      </c>
      <c r="U14" s="5">
        <v>0</v>
      </c>
      <c r="V14" s="5">
        <v>0</v>
      </c>
      <c r="W14" s="5">
        <v>0</v>
      </c>
      <c r="AB14" s="5"/>
      <c r="AC14" s="5"/>
      <c r="AD14" s="5"/>
      <c r="AE14" s="5"/>
      <c r="AF14" s="5"/>
      <c r="AG14" s="5"/>
      <c r="AH14" s="5"/>
      <c r="AI14" s="17">
        <v>278026</v>
      </c>
    </row>
    <row r="15" spans="1:35" ht="12.75" x14ac:dyDescent="0.2">
      <c r="A15" s="4">
        <v>2020</v>
      </c>
      <c r="B15" s="2" t="s">
        <v>10</v>
      </c>
      <c r="C15" s="2" t="s">
        <v>20</v>
      </c>
      <c r="D15" s="2" t="s">
        <v>665</v>
      </c>
      <c r="E15" s="2">
        <v>0</v>
      </c>
      <c r="F15" s="2">
        <v>0</v>
      </c>
      <c r="G15" s="2">
        <v>0</v>
      </c>
      <c r="H15" s="28">
        <v>804943</v>
      </c>
      <c r="I15" s="17">
        <v>416834350</v>
      </c>
      <c r="J15" s="22">
        <v>0</v>
      </c>
      <c r="K15" s="20">
        <v>59424404</v>
      </c>
      <c r="L15" s="17">
        <v>7682292</v>
      </c>
      <c r="M15" s="19">
        <v>4142748</v>
      </c>
      <c r="N15" s="19">
        <v>1284590</v>
      </c>
      <c r="O15" s="18">
        <v>324579</v>
      </c>
      <c r="P15" s="19">
        <v>9880</v>
      </c>
      <c r="Q15" s="17">
        <v>1418361</v>
      </c>
      <c r="R15" s="17">
        <v>19035</v>
      </c>
      <c r="S15" s="5">
        <v>77.17</v>
      </c>
      <c r="T15" s="5">
        <v>0</v>
      </c>
      <c r="U15" s="5">
        <v>0</v>
      </c>
      <c r="V15" s="5">
        <v>0</v>
      </c>
      <c r="W15" s="5">
        <v>0</v>
      </c>
      <c r="AB15" s="5"/>
      <c r="AC15" s="5"/>
      <c r="AD15" s="5"/>
      <c r="AE15" s="5"/>
      <c r="AF15" s="5"/>
      <c r="AG15" s="5"/>
      <c r="AH15" s="5"/>
      <c r="AI15" s="17">
        <v>278026</v>
      </c>
    </row>
    <row r="16" spans="1:35" ht="12.75" x14ac:dyDescent="0.2">
      <c r="A16" s="4">
        <v>2020</v>
      </c>
      <c r="B16" s="2" t="s">
        <v>10</v>
      </c>
      <c r="C16" s="2" t="s">
        <v>21</v>
      </c>
      <c r="D16" s="2" t="s">
        <v>665</v>
      </c>
      <c r="E16" s="2">
        <v>0</v>
      </c>
      <c r="F16" s="2">
        <v>0</v>
      </c>
      <c r="G16" s="2">
        <v>0</v>
      </c>
      <c r="H16" s="28">
        <v>810275</v>
      </c>
      <c r="I16" s="18">
        <v>428195816</v>
      </c>
      <c r="J16" s="19">
        <v>18391468</v>
      </c>
      <c r="K16" s="20">
        <v>60285819</v>
      </c>
      <c r="L16" s="18">
        <v>13349267</v>
      </c>
      <c r="M16" s="21">
        <v>15902548</v>
      </c>
      <c r="N16" s="19">
        <v>1284590</v>
      </c>
      <c r="O16" s="18">
        <v>324579</v>
      </c>
      <c r="P16" s="19">
        <v>9668</v>
      </c>
      <c r="Q16" s="23">
        <v>1418361</v>
      </c>
      <c r="R16" s="17">
        <v>19035</v>
      </c>
      <c r="S16" s="5">
        <v>77.31</v>
      </c>
      <c r="T16" s="5">
        <v>0</v>
      </c>
      <c r="U16" s="5">
        <v>0</v>
      </c>
      <c r="V16" s="5">
        <v>0</v>
      </c>
      <c r="W16" s="5">
        <v>0</v>
      </c>
      <c r="AB16" s="5"/>
      <c r="AC16" s="5"/>
      <c r="AD16" s="5"/>
      <c r="AE16" s="5"/>
      <c r="AF16" s="5"/>
      <c r="AG16" s="5"/>
      <c r="AH16" s="5"/>
      <c r="AI16" s="18">
        <v>278026</v>
      </c>
    </row>
    <row r="17" spans="1:35" ht="12.75" x14ac:dyDescent="0.2">
      <c r="A17" s="4">
        <v>2020</v>
      </c>
      <c r="B17" s="2" t="s">
        <v>5</v>
      </c>
      <c r="C17" s="2" t="s">
        <v>734</v>
      </c>
      <c r="D17" s="2" t="s">
        <v>665</v>
      </c>
      <c r="E17" s="2">
        <v>0</v>
      </c>
      <c r="F17" s="2">
        <v>0</v>
      </c>
      <c r="G17" s="2">
        <v>0</v>
      </c>
      <c r="H17" s="28">
        <v>556069</v>
      </c>
      <c r="I17" s="17">
        <v>425668061</v>
      </c>
      <c r="J17" s="24">
        <v>9952610</v>
      </c>
      <c r="K17" s="20">
        <v>114193644</v>
      </c>
      <c r="L17" s="17">
        <v>3233050</v>
      </c>
      <c r="M17" s="19">
        <v>4220603</v>
      </c>
      <c r="N17" s="19">
        <v>1284590</v>
      </c>
      <c r="O17" s="17">
        <v>333735</v>
      </c>
      <c r="P17" s="19">
        <v>12758</v>
      </c>
      <c r="Q17" s="17">
        <v>1418361</v>
      </c>
      <c r="R17" s="17">
        <v>19035</v>
      </c>
      <c r="S17" s="5">
        <v>67.22</v>
      </c>
      <c r="T17" s="5">
        <v>0</v>
      </c>
      <c r="U17" s="5">
        <v>0</v>
      </c>
      <c r="V17" s="5">
        <v>0</v>
      </c>
      <c r="W17" s="5">
        <v>0</v>
      </c>
      <c r="AB17" s="5"/>
      <c r="AC17" s="5"/>
      <c r="AD17" s="5"/>
      <c r="AE17" s="5"/>
      <c r="AF17" s="5"/>
      <c r="AG17" s="5"/>
      <c r="AH17" s="5"/>
      <c r="AI17" s="17">
        <v>4573970</v>
      </c>
    </row>
    <row r="18" spans="1:35" ht="12.75" x14ac:dyDescent="0.2">
      <c r="A18" s="4">
        <v>2020</v>
      </c>
      <c r="B18" s="2" t="s">
        <v>5</v>
      </c>
      <c r="C18" s="2" t="s">
        <v>735</v>
      </c>
      <c r="D18" s="2" t="s">
        <v>665</v>
      </c>
      <c r="E18" s="2">
        <v>0</v>
      </c>
      <c r="F18" s="2">
        <v>0</v>
      </c>
      <c r="G18" s="2">
        <v>0</v>
      </c>
      <c r="H18" s="28">
        <v>708947</v>
      </c>
      <c r="I18" s="17">
        <v>418989448</v>
      </c>
      <c r="J18" s="19">
        <v>10640635</v>
      </c>
      <c r="K18" s="20">
        <v>119823288</v>
      </c>
      <c r="L18" s="17">
        <v>3518033</v>
      </c>
      <c r="M18" s="19">
        <v>4064639</v>
      </c>
      <c r="N18" s="19">
        <v>1284590</v>
      </c>
      <c r="O18" s="17">
        <v>364063</v>
      </c>
      <c r="P18" s="19">
        <v>9668</v>
      </c>
      <c r="Q18" s="17">
        <v>1418361</v>
      </c>
      <c r="R18" s="17">
        <v>19035</v>
      </c>
      <c r="S18" s="5">
        <v>66.75</v>
      </c>
      <c r="T18" s="5">
        <v>0</v>
      </c>
      <c r="U18" s="5">
        <v>0</v>
      </c>
      <c r="V18" s="5">
        <v>0</v>
      </c>
      <c r="W18" s="5">
        <v>0</v>
      </c>
      <c r="AB18" s="5"/>
      <c r="AC18" s="5"/>
      <c r="AD18" s="5"/>
      <c r="AE18" s="5"/>
      <c r="AF18" s="5"/>
      <c r="AG18" s="5"/>
      <c r="AH18" s="5"/>
      <c r="AI18" s="17">
        <v>278026</v>
      </c>
    </row>
    <row r="19" spans="1:35" ht="12.75" x14ac:dyDescent="0.2">
      <c r="A19" s="4">
        <v>2020</v>
      </c>
      <c r="B19" s="2" t="s">
        <v>5</v>
      </c>
      <c r="C19" s="2" t="s">
        <v>736</v>
      </c>
      <c r="D19" s="2" t="s">
        <v>665</v>
      </c>
      <c r="E19" s="2">
        <v>0</v>
      </c>
      <c r="F19" s="2">
        <v>0</v>
      </c>
      <c r="G19" s="2">
        <v>0</v>
      </c>
      <c r="H19" s="28">
        <v>518469</v>
      </c>
      <c r="I19" s="17">
        <v>399247229</v>
      </c>
      <c r="J19" s="18">
        <v>34029199</v>
      </c>
      <c r="K19" s="20">
        <v>135065795</v>
      </c>
      <c r="L19" s="18">
        <v>3321783</v>
      </c>
      <c r="M19" s="19">
        <v>4357521</v>
      </c>
      <c r="N19" s="19">
        <v>1284590</v>
      </c>
      <c r="O19" s="17">
        <v>324579</v>
      </c>
      <c r="P19" s="19">
        <v>18267</v>
      </c>
      <c r="Q19" s="18">
        <v>1418361</v>
      </c>
      <c r="R19" s="17">
        <v>19035</v>
      </c>
      <c r="S19" s="5">
        <v>69.75</v>
      </c>
      <c r="T19" s="5">
        <v>0</v>
      </c>
      <c r="U19" s="5">
        <v>0</v>
      </c>
      <c r="V19" s="5">
        <v>0</v>
      </c>
      <c r="W19" s="5">
        <v>0</v>
      </c>
      <c r="AB19" s="5"/>
      <c r="AC19" s="5"/>
      <c r="AD19" s="5"/>
      <c r="AE19" s="5"/>
      <c r="AF19" s="5"/>
      <c r="AG19" s="5"/>
      <c r="AH19" s="5"/>
      <c r="AI19" s="17">
        <v>278026</v>
      </c>
    </row>
    <row r="20" spans="1:35" ht="12.75" x14ac:dyDescent="0.2">
      <c r="A20" s="4">
        <v>2020</v>
      </c>
      <c r="B20" s="2" t="s">
        <v>5</v>
      </c>
      <c r="C20" s="2" t="s">
        <v>737</v>
      </c>
      <c r="D20" s="2" t="s">
        <v>665</v>
      </c>
      <c r="E20" s="2">
        <v>0</v>
      </c>
      <c r="F20" s="2">
        <v>0</v>
      </c>
      <c r="G20" s="2">
        <v>0</v>
      </c>
      <c r="H20" s="28">
        <v>769554</v>
      </c>
      <c r="I20" s="17">
        <v>487688377</v>
      </c>
      <c r="J20" s="17">
        <v>10640635</v>
      </c>
      <c r="K20" s="20">
        <v>175871395</v>
      </c>
      <c r="L20" s="17">
        <v>4098458</v>
      </c>
      <c r="M20" s="17">
        <v>7064141</v>
      </c>
      <c r="N20" s="19">
        <v>1284590</v>
      </c>
      <c r="O20" s="17">
        <v>1518748</v>
      </c>
      <c r="P20" s="19">
        <v>19512</v>
      </c>
      <c r="Q20" s="18">
        <v>1418361</v>
      </c>
      <c r="R20" s="17">
        <v>19035</v>
      </c>
      <c r="S20" s="5">
        <v>69.180000000000007</v>
      </c>
      <c r="T20" s="5">
        <v>0</v>
      </c>
      <c r="U20" s="5">
        <v>0</v>
      </c>
      <c r="V20" s="5">
        <v>0</v>
      </c>
      <c r="W20" s="5">
        <v>0</v>
      </c>
      <c r="AB20" s="5"/>
      <c r="AC20" s="5"/>
      <c r="AD20" s="5"/>
      <c r="AE20" s="5"/>
      <c r="AF20" s="5"/>
      <c r="AG20" s="5"/>
      <c r="AH20" s="5"/>
      <c r="AI20" s="17">
        <v>278026</v>
      </c>
    </row>
    <row r="21" spans="1:35" ht="12.75" x14ac:dyDescent="0.2">
      <c r="A21" s="4">
        <v>2020</v>
      </c>
      <c r="B21" s="2" t="s">
        <v>10</v>
      </c>
      <c r="C21" s="2" t="s">
        <v>738</v>
      </c>
      <c r="D21" s="2" t="s">
        <v>665</v>
      </c>
      <c r="E21" s="2">
        <v>0</v>
      </c>
      <c r="F21" s="2">
        <v>0</v>
      </c>
      <c r="G21" s="2">
        <v>0</v>
      </c>
      <c r="H21" s="28">
        <v>1173909</v>
      </c>
      <c r="I21" s="17">
        <v>497724291</v>
      </c>
      <c r="J21" s="17">
        <v>38072184</v>
      </c>
      <c r="K21" s="20">
        <v>171672967</v>
      </c>
      <c r="L21" s="17">
        <v>5728318</v>
      </c>
      <c r="M21" s="19">
        <v>61182461</v>
      </c>
      <c r="N21" s="19">
        <v>3623760</v>
      </c>
      <c r="O21" s="17">
        <v>324579</v>
      </c>
      <c r="P21" s="19">
        <v>14415</v>
      </c>
      <c r="Q21" s="17">
        <v>1418361</v>
      </c>
      <c r="R21" s="17">
        <v>19035</v>
      </c>
      <c r="S21" s="5">
        <v>69.239999999999995</v>
      </c>
      <c r="T21" s="5">
        <v>0</v>
      </c>
      <c r="U21" s="5">
        <v>0</v>
      </c>
      <c r="V21" s="5">
        <v>0</v>
      </c>
      <c r="W21" s="5">
        <v>0</v>
      </c>
      <c r="AB21" s="5"/>
      <c r="AC21" s="5"/>
      <c r="AD21" s="5"/>
      <c r="AE21" s="5"/>
      <c r="AF21" s="5"/>
      <c r="AG21" s="5"/>
      <c r="AH21" s="5"/>
      <c r="AI21" s="17">
        <v>278026</v>
      </c>
    </row>
    <row r="22" spans="1:35" ht="12.75" x14ac:dyDescent="0.2">
      <c r="A22" s="4">
        <v>2020</v>
      </c>
      <c r="B22" s="2" t="s">
        <v>10</v>
      </c>
      <c r="C22" s="2" t="s">
        <v>739</v>
      </c>
      <c r="D22" s="2" t="s">
        <v>665</v>
      </c>
      <c r="E22" s="2">
        <v>0</v>
      </c>
      <c r="F22" s="2">
        <v>0</v>
      </c>
      <c r="G22" s="2">
        <v>0</v>
      </c>
      <c r="H22" s="28">
        <v>741721</v>
      </c>
      <c r="I22" s="17">
        <v>427246462</v>
      </c>
      <c r="J22" s="22">
        <v>0</v>
      </c>
      <c r="K22" s="20">
        <v>182834539</v>
      </c>
      <c r="L22" s="17">
        <v>3656615</v>
      </c>
      <c r="M22" s="19">
        <v>3661319</v>
      </c>
      <c r="N22" s="19">
        <v>1284590</v>
      </c>
      <c r="O22" s="18">
        <v>324579</v>
      </c>
      <c r="P22" s="19">
        <v>35901</v>
      </c>
      <c r="Q22" s="18">
        <v>1418361</v>
      </c>
      <c r="R22" s="17">
        <v>19035</v>
      </c>
      <c r="S22" s="5">
        <v>72.98</v>
      </c>
      <c r="T22" s="5">
        <v>0</v>
      </c>
      <c r="U22" s="5">
        <v>0</v>
      </c>
      <c r="V22" s="5">
        <v>0</v>
      </c>
      <c r="W22" s="5">
        <v>0</v>
      </c>
      <c r="AB22" s="5"/>
      <c r="AC22" s="5"/>
      <c r="AD22" s="5"/>
      <c r="AE22" s="5"/>
      <c r="AF22" s="5"/>
      <c r="AG22" s="5"/>
      <c r="AH22" s="5"/>
      <c r="AI22" s="18">
        <v>1123406</v>
      </c>
    </row>
    <row r="23" spans="1:35" ht="12.75" x14ac:dyDescent="0.2">
      <c r="A23" s="4">
        <v>2020</v>
      </c>
      <c r="B23" s="2" t="s">
        <v>5</v>
      </c>
      <c r="C23" s="2" t="s">
        <v>740</v>
      </c>
      <c r="D23" s="2" t="s">
        <v>665</v>
      </c>
      <c r="E23" s="2">
        <v>0</v>
      </c>
      <c r="F23" s="2">
        <v>0</v>
      </c>
      <c r="G23" s="2">
        <v>0</v>
      </c>
      <c r="H23" s="28">
        <v>734791</v>
      </c>
      <c r="I23" s="17">
        <v>413543469</v>
      </c>
      <c r="J23" s="17">
        <v>30388228</v>
      </c>
      <c r="K23" s="20">
        <v>165862465</v>
      </c>
      <c r="L23" s="17">
        <v>3753518</v>
      </c>
      <c r="M23" s="19">
        <v>3624536</v>
      </c>
      <c r="N23" s="19">
        <v>1284590</v>
      </c>
      <c r="O23" s="18">
        <v>324579</v>
      </c>
      <c r="P23" s="19">
        <v>9668</v>
      </c>
      <c r="Q23" s="17">
        <v>1418361</v>
      </c>
      <c r="R23" s="17">
        <v>19035</v>
      </c>
      <c r="S23" s="5">
        <v>73.2</v>
      </c>
      <c r="T23" s="5">
        <v>0</v>
      </c>
      <c r="U23" s="5">
        <v>0</v>
      </c>
      <c r="V23" s="5">
        <v>0</v>
      </c>
      <c r="W23" s="5">
        <v>0</v>
      </c>
      <c r="AB23" s="5"/>
      <c r="AC23" s="5"/>
      <c r="AD23" s="5"/>
      <c r="AE23" s="5"/>
      <c r="AF23" s="5"/>
      <c r="AG23" s="5"/>
      <c r="AH23" s="5"/>
      <c r="AI23" s="17">
        <v>725572</v>
      </c>
    </row>
    <row r="24" spans="1:35" ht="12.75" x14ac:dyDescent="0.2">
      <c r="A24" s="4">
        <v>2020</v>
      </c>
      <c r="B24" s="2" t="s">
        <v>5</v>
      </c>
      <c r="C24" s="2" t="s">
        <v>29</v>
      </c>
      <c r="D24" s="2" t="s">
        <v>665</v>
      </c>
      <c r="E24" s="2">
        <v>0</v>
      </c>
      <c r="F24" s="2">
        <v>0</v>
      </c>
      <c r="G24" s="2">
        <v>0</v>
      </c>
      <c r="H24" s="28">
        <v>590299</v>
      </c>
      <c r="I24" s="17">
        <v>319242599</v>
      </c>
      <c r="J24" s="21">
        <v>9678789</v>
      </c>
      <c r="K24" s="20">
        <v>70422534</v>
      </c>
      <c r="L24" s="18">
        <v>3422195</v>
      </c>
      <c r="M24" s="18">
        <v>4401480</v>
      </c>
      <c r="N24" s="19">
        <v>1284590</v>
      </c>
      <c r="O24" s="19">
        <v>324579</v>
      </c>
      <c r="P24" s="19">
        <v>9668</v>
      </c>
      <c r="Q24" s="18">
        <v>1418361</v>
      </c>
      <c r="R24" s="17">
        <v>19035</v>
      </c>
      <c r="S24" s="5">
        <v>64.930000000000007</v>
      </c>
      <c r="T24" s="5">
        <v>0</v>
      </c>
      <c r="U24" s="5">
        <v>0</v>
      </c>
      <c r="V24" s="5">
        <v>0</v>
      </c>
      <c r="W24" s="5">
        <v>0</v>
      </c>
      <c r="AB24" s="5"/>
      <c r="AC24" s="5"/>
      <c r="AD24" s="5"/>
      <c r="AE24" s="5"/>
      <c r="AF24" s="5"/>
      <c r="AG24" s="5"/>
      <c r="AH24" s="5"/>
      <c r="AI24" s="18">
        <v>278026</v>
      </c>
    </row>
    <row r="25" spans="1:35" ht="12.75" x14ac:dyDescent="0.2">
      <c r="A25" s="4">
        <v>2020</v>
      </c>
      <c r="B25" s="2" t="s">
        <v>5</v>
      </c>
      <c r="C25" s="2" t="s">
        <v>723</v>
      </c>
      <c r="D25" s="2" t="s">
        <v>673</v>
      </c>
      <c r="E25" s="35">
        <v>35572673</v>
      </c>
      <c r="F25" s="32"/>
      <c r="G25" s="2">
        <v>0</v>
      </c>
      <c r="H25" s="28">
        <v>46399902</v>
      </c>
      <c r="S25" s="2"/>
      <c r="T25" s="2">
        <v>0</v>
      </c>
      <c r="U25" s="5">
        <v>14.6</v>
      </c>
      <c r="V25" s="5">
        <v>9.3699999999999992</v>
      </c>
      <c r="W25" s="5">
        <v>0</v>
      </c>
      <c r="X25" s="5">
        <v>0</v>
      </c>
      <c r="Y25" s="5">
        <v>0</v>
      </c>
      <c r="AB25" s="5">
        <v>28.5</v>
      </c>
      <c r="AC25" s="5">
        <v>101.29</v>
      </c>
      <c r="AD25" s="5">
        <v>105.55</v>
      </c>
      <c r="AE25" s="5">
        <v>95.3</v>
      </c>
      <c r="AF25" s="5">
        <v>89.66</v>
      </c>
      <c r="AG25" s="5">
        <v>73.67</v>
      </c>
      <c r="AH25" s="5">
        <v>58.69</v>
      </c>
      <c r="AI25" s="2"/>
    </row>
    <row r="26" spans="1:35" ht="12.75" x14ac:dyDescent="0.2">
      <c r="A26" s="4">
        <v>2020</v>
      </c>
      <c r="B26" s="2" t="s">
        <v>5</v>
      </c>
      <c r="C26" s="2" t="s">
        <v>724</v>
      </c>
      <c r="D26" s="2" t="s">
        <v>673</v>
      </c>
      <c r="E26" s="35">
        <v>17842103</v>
      </c>
      <c r="F26" s="32"/>
      <c r="G26" s="2">
        <v>3242040</v>
      </c>
      <c r="H26" s="28">
        <v>87775384</v>
      </c>
      <c r="S26" s="2"/>
      <c r="T26" s="2">
        <v>0</v>
      </c>
      <c r="U26" s="5">
        <v>14.72</v>
      </c>
      <c r="V26" s="5">
        <v>10.32</v>
      </c>
      <c r="W26" s="5">
        <v>0</v>
      </c>
      <c r="X26" s="5">
        <v>0</v>
      </c>
      <c r="Y26" s="5">
        <v>0</v>
      </c>
      <c r="AB26" s="5">
        <v>39.340000000000003</v>
      </c>
      <c r="AC26" s="5">
        <v>99.7</v>
      </c>
      <c r="AD26" s="5">
        <v>106.24</v>
      </c>
      <c r="AE26" s="5">
        <v>95.88</v>
      </c>
      <c r="AF26" s="5">
        <v>89.4</v>
      </c>
      <c r="AG26" s="5">
        <v>78.760000000000005</v>
      </c>
      <c r="AH26" s="5">
        <v>68.02</v>
      </c>
      <c r="AI26" s="2"/>
    </row>
    <row r="27" spans="1:35" ht="12.75" x14ac:dyDescent="0.2">
      <c r="A27" s="4">
        <v>2020</v>
      </c>
      <c r="B27" s="2" t="s">
        <v>5</v>
      </c>
      <c r="C27" s="2" t="s">
        <v>725</v>
      </c>
      <c r="D27" s="2" t="s">
        <v>673</v>
      </c>
      <c r="E27" s="35">
        <v>25158819</v>
      </c>
      <c r="F27" s="32"/>
      <c r="G27" s="2">
        <v>0</v>
      </c>
      <c r="H27" s="28">
        <v>80569814</v>
      </c>
      <c r="S27" s="2"/>
      <c r="T27" s="2">
        <v>0</v>
      </c>
      <c r="U27" s="5">
        <v>14.42</v>
      </c>
      <c r="V27" s="5">
        <v>8.8699999999999992</v>
      </c>
      <c r="W27" s="5">
        <v>0</v>
      </c>
      <c r="X27" s="5">
        <v>0</v>
      </c>
      <c r="Y27" s="5">
        <v>0</v>
      </c>
      <c r="AB27" s="5">
        <v>42.56</v>
      </c>
      <c r="AC27" s="5">
        <v>101.36</v>
      </c>
      <c r="AD27" s="5">
        <v>97.95</v>
      </c>
      <c r="AE27" s="5">
        <v>100.08</v>
      </c>
      <c r="AF27" s="5">
        <v>88.92</v>
      </c>
      <c r="AG27" s="5">
        <v>71.12</v>
      </c>
      <c r="AH27" s="5">
        <v>70.86</v>
      </c>
      <c r="AI27" s="2"/>
    </row>
    <row r="28" spans="1:35" ht="12.75" x14ac:dyDescent="0.2">
      <c r="A28" s="4">
        <v>2020</v>
      </c>
      <c r="B28" s="2" t="s">
        <v>5</v>
      </c>
      <c r="C28" s="2" t="s">
        <v>726</v>
      </c>
      <c r="D28" s="2" t="s">
        <v>673</v>
      </c>
      <c r="E28" s="35">
        <v>29848980</v>
      </c>
      <c r="F28" s="32"/>
      <c r="G28" s="2">
        <v>3356454</v>
      </c>
      <c r="H28" s="28">
        <v>34905860</v>
      </c>
      <c r="S28" s="2"/>
      <c r="T28" s="2">
        <v>0</v>
      </c>
      <c r="U28" s="5">
        <v>14.31</v>
      </c>
      <c r="V28" s="5">
        <v>8.5299999999999994</v>
      </c>
      <c r="W28" s="5">
        <v>0</v>
      </c>
      <c r="X28" s="5">
        <v>0</v>
      </c>
      <c r="Y28" s="5">
        <v>0</v>
      </c>
      <c r="AB28" s="5">
        <v>19.64</v>
      </c>
      <c r="AC28" s="5">
        <v>103.99</v>
      </c>
      <c r="AD28" s="5">
        <v>107.28</v>
      </c>
      <c r="AE28" s="5">
        <v>107.79</v>
      </c>
      <c r="AF28" s="5">
        <v>88.11</v>
      </c>
      <c r="AG28" s="5">
        <v>72.150000000000006</v>
      </c>
      <c r="AH28" s="5">
        <v>70.09</v>
      </c>
      <c r="AI28" s="2"/>
    </row>
    <row r="29" spans="1:35" ht="12.75" x14ac:dyDescent="0.2">
      <c r="A29" s="4">
        <v>2020</v>
      </c>
      <c r="B29" s="2" t="s">
        <v>10</v>
      </c>
      <c r="C29" s="2" t="s">
        <v>727</v>
      </c>
      <c r="D29" s="2" t="s">
        <v>673</v>
      </c>
      <c r="E29" s="35">
        <v>19987304</v>
      </c>
      <c r="F29" s="32"/>
      <c r="G29" s="2">
        <v>759364</v>
      </c>
      <c r="H29" s="28">
        <v>60283735</v>
      </c>
      <c r="S29" s="2"/>
      <c r="T29" s="2">
        <v>0</v>
      </c>
      <c r="U29" s="5">
        <v>14.27</v>
      </c>
      <c r="V29" s="5">
        <v>9.85</v>
      </c>
      <c r="W29" s="5">
        <v>0</v>
      </c>
      <c r="X29" s="5">
        <v>0</v>
      </c>
      <c r="Y29" s="5">
        <v>0</v>
      </c>
      <c r="AB29" s="5">
        <v>42.44</v>
      </c>
      <c r="AC29" s="5">
        <v>105.84</v>
      </c>
      <c r="AD29" s="5">
        <v>108.31</v>
      </c>
      <c r="AE29" s="5">
        <v>92.57</v>
      </c>
      <c r="AF29" s="5">
        <v>93.71</v>
      </c>
      <c r="AG29" s="5">
        <v>77.95</v>
      </c>
      <c r="AH29" s="5">
        <v>63.47</v>
      </c>
      <c r="AI29" s="2"/>
    </row>
    <row r="30" spans="1:35" ht="12.75" x14ac:dyDescent="0.2">
      <c r="A30" s="4">
        <v>2020</v>
      </c>
      <c r="B30" s="2" t="s">
        <v>5</v>
      </c>
      <c r="C30" s="2" t="s">
        <v>728</v>
      </c>
      <c r="D30" s="2" t="s">
        <v>673</v>
      </c>
      <c r="E30" s="35">
        <v>31452929</v>
      </c>
      <c r="F30" s="32"/>
      <c r="G30" s="2">
        <v>0</v>
      </c>
      <c r="H30" s="28">
        <v>56709986</v>
      </c>
      <c r="S30" s="2"/>
      <c r="T30" s="2">
        <v>0</v>
      </c>
      <c r="U30" s="5">
        <v>14</v>
      </c>
      <c r="V30" s="5">
        <v>9.66</v>
      </c>
      <c r="W30" s="5">
        <v>0</v>
      </c>
      <c r="X30" s="5">
        <v>0</v>
      </c>
      <c r="Y30" s="5">
        <v>0</v>
      </c>
      <c r="AB30" s="5">
        <v>40.9</v>
      </c>
      <c r="AC30" s="5">
        <v>102.26</v>
      </c>
      <c r="AD30" s="5">
        <v>100.9</v>
      </c>
      <c r="AE30" s="5">
        <v>106.06</v>
      </c>
      <c r="AF30" s="5">
        <v>88.27</v>
      </c>
      <c r="AG30" s="5">
        <v>65.760000000000005</v>
      </c>
      <c r="AH30" s="5">
        <v>69.97</v>
      </c>
      <c r="AI30" s="2"/>
    </row>
    <row r="31" spans="1:35" ht="12.75" x14ac:dyDescent="0.2">
      <c r="A31" s="4">
        <v>2020</v>
      </c>
      <c r="B31" s="2" t="s">
        <v>10</v>
      </c>
      <c r="C31" s="2" t="s">
        <v>729</v>
      </c>
      <c r="D31" s="2" t="s">
        <v>673</v>
      </c>
      <c r="E31" s="35">
        <v>10878364</v>
      </c>
      <c r="F31" s="32"/>
      <c r="G31" s="2">
        <v>0</v>
      </c>
      <c r="H31" s="28">
        <v>94388281</v>
      </c>
      <c r="S31" s="2"/>
      <c r="T31" s="2">
        <v>0</v>
      </c>
      <c r="U31" s="5">
        <v>13.03</v>
      </c>
      <c r="V31" s="5">
        <v>8.15</v>
      </c>
      <c r="W31" s="5">
        <v>0</v>
      </c>
      <c r="X31" s="5">
        <v>0</v>
      </c>
      <c r="Y31" s="5">
        <v>0</v>
      </c>
      <c r="AB31" s="5">
        <v>32.5</v>
      </c>
      <c r="AC31" s="5">
        <v>100.54</v>
      </c>
      <c r="AD31" s="5">
        <v>103.38</v>
      </c>
      <c r="AE31" s="5">
        <v>75.260000000000005</v>
      </c>
      <c r="AF31" s="5">
        <v>87.3</v>
      </c>
      <c r="AG31" s="5">
        <v>71.010000000000005</v>
      </c>
      <c r="AH31" s="5">
        <v>48.68</v>
      </c>
      <c r="AI31" s="2"/>
    </row>
    <row r="32" spans="1:35" ht="12.75" x14ac:dyDescent="0.2">
      <c r="A32" s="4">
        <v>2020</v>
      </c>
      <c r="B32" s="2" t="s">
        <v>10</v>
      </c>
      <c r="C32" s="2" t="s">
        <v>730</v>
      </c>
      <c r="D32" s="2" t="s">
        <v>673</v>
      </c>
      <c r="E32" s="35">
        <v>84627142</v>
      </c>
      <c r="F32" s="32"/>
      <c r="G32" s="2">
        <v>0</v>
      </c>
      <c r="H32" s="28">
        <v>173560374</v>
      </c>
      <c r="S32" s="2"/>
      <c r="T32" s="2">
        <v>0</v>
      </c>
      <c r="U32" s="5">
        <v>14.7</v>
      </c>
      <c r="V32" s="5">
        <v>8.6300000000000008</v>
      </c>
      <c r="W32" s="5">
        <v>0</v>
      </c>
      <c r="X32" s="5">
        <v>0</v>
      </c>
      <c r="Y32" s="5">
        <v>0</v>
      </c>
      <c r="AB32" s="5">
        <v>38.79</v>
      </c>
      <c r="AC32" s="5">
        <v>101.64</v>
      </c>
      <c r="AD32" s="5">
        <v>99.4</v>
      </c>
      <c r="AE32" s="5">
        <v>77.05</v>
      </c>
      <c r="AF32" s="5">
        <v>89.26</v>
      </c>
      <c r="AG32" s="5">
        <v>70.040000000000006</v>
      </c>
      <c r="AH32" s="5">
        <v>49.34</v>
      </c>
      <c r="AI32" s="2"/>
    </row>
    <row r="33" spans="1:34" s="2" customFormat="1" ht="12.75" x14ac:dyDescent="0.2">
      <c r="A33" s="4">
        <v>2020</v>
      </c>
      <c r="B33" s="2" t="s">
        <v>10</v>
      </c>
      <c r="C33" s="2" t="s">
        <v>731</v>
      </c>
      <c r="D33" s="2" t="s">
        <v>673</v>
      </c>
      <c r="E33" s="35">
        <v>23910197</v>
      </c>
      <c r="F33" s="32"/>
      <c r="G33" s="2">
        <v>0</v>
      </c>
      <c r="H33" s="28">
        <v>110897749</v>
      </c>
      <c r="T33" s="2">
        <v>0</v>
      </c>
      <c r="U33" s="5">
        <v>14.83</v>
      </c>
      <c r="V33" s="5">
        <v>9.2799999999999994</v>
      </c>
      <c r="W33" s="5">
        <v>0</v>
      </c>
      <c r="X33" s="5">
        <v>0</v>
      </c>
      <c r="Y33" s="5">
        <v>0</v>
      </c>
      <c r="Z33" s="5"/>
      <c r="AA33" s="5"/>
      <c r="AB33" s="5">
        <v>62.64</v>
      </c>
      <c r="AC33" s="5">
        <v>98.51</v>
      </c>
      <c r="AD33" s="5">
        <v>108.04</v>
      </c>
      <c r="AE33" s="5">
        <v>96.71</v>
      </c>
      <c r="AF33" s="5">
        <v>87.06</v>
      </c>
      <c r="AG33" s="5">
        <v>75.23</v>
      </c>
      <c r="AH33" s="5">
        <v>69.31</v>
      </c>
    </row>
    <row r="34" spans="1:34" s="2" customFormat="1" ht="12.75" x14ac:dyDescent="0.2">
      <c r="A34" s="4">
        <v>2020</v>
      </c>
      <c r="B34" s="2" t="s">
        <v>5</v>
      </c>
      <c r="C34" s="2" t="s">
        <v>732</v>
      </c>
      <c r="D34" s="2" t="s">
        <v>673</v>
      </c>
      <c r="E34" s="35">
        <v>21863144</v>
      </c>
      <c r="F34" s="32"/>
      <c r="G34" s="2">
        <v>0</v>
      </c>
      <c r="H34" s="28">
        <v>96712123</v>
      </c>
      <c r="T34" s="2">
        <v>0</v>
      </c>
      <c r="U34" s="5">
        <v>14.46</v>
      </c>
      <c r="V34" s="5">
        <v>8.99</v>
      </c>
      <c r="W34" s="5">
        <v>0</v>
      </c>
      <c r="X34" s="5">
        <v>0</v>
      </c>
      <c r="Y34" s="5">
        <v>0</v>
      </c>
      <c r="Z34" s="5"/>
      <c r="AA34" s="5"/>
      <c r="AB34" s="5">
        <v>25.2</v>
      </c>
      <c r="AC34" s="5">
        <v>98.65</v>
      </c>
      <c r="AD34" s="5">
        <v>109.43</v>
      </c>
      <c r="AE34" s="5">
        <v>87.95</v>
      </c>
      <c r="AF34" s="5">
        <v>85.9</v>
      </c>
      <c r="AG34" s="5">
        <v>79.540000000000006</v>
      </c>
      <c r="AH34" s="5">
        <v>60.98</v>
      </c>
    </row>
    <row r="35" spans="1:34" s="2" customFormat="1" ht="12.75" x14ac:dyDescent="0.2">
      <c r="A35" s="4">
        <v>2020</v>
      </c>
      <c r="B35" s="2" t="s">
        <v>5</v>
      </c>
      <c r="C35" s="2" t="s">
        <v>733</v>
      </c>
      <c r="D35" s="2" t="s">
        <v>673</v>
      </c>
      <c r="E35" s="26">
        <v>7979705</v>
      </c>
      <c r="F35" s="32"/>
      <c r="G35" s="2">
        <v>0</v>
      </c>
      <c r="H35" s="28">
        <v>20649023</v>
      </c>
      <c r="T35" s="2">
        <v>0</v>
      </c>
      <c r="U35" s="5">
        <v>13.76</v>
      </c>
      <c r="V35" s="5">
        <v>9.34</v>
      </c>
      <c r="W35" s="5">
        <v>0</v>
      </c>
      <c r="X35" s="5">
        <v>0</v>
      </c>
      <c r="Y35" s="5">
        <v>0</v>
      </c>
      <c r="Z35" s="5"/>
      <c r="AA35" s="5"/>
      <c r="AB35" s="5">
        <v>26.3</v>
      </c>
      <c r="AC35" s="5">
        <v>106.93</v>
      </c>
      <c r="AD35" s="5">
        <v>103.95</v>
      </c>
      <c r="AE35" s="5">
        <v>94.49</v>
      </c>
      <c r="AF35" s="5">
        <v>92.35</v>
      </c>
      <c r="AG35" s="5">
        <v>72.569999999999993</v>
      </c>
      <c r="AH35" s="5">
        <v>58.53</v>
      </c>
    </row>
    <row r="36" spans="1:34" s="2" customFormat="1" ht="12.75" x14ac:dyDescent="0.2">
      <c r="A36" s="4">
        <v>2020</v>
      </c>
      <c r="B36" s="2" t="s">
        <v>5</v>
      </c>
      <c r="C36" s="2" t="s">
        <v>18</v>
      </c>
      <c r="D36" s="2" t="s">
        <v>673</v>
      </c>
      <c r="E36" s="35">
        <v>14193706</v>
      </c>
      <c r="F36" s="32"/>
      <c r="G36" s="2">
        <v>0</v>
      </c>
      <c r="H36" s="28">
        <v>59354510</v>
      </c>
      <c r="T36" s="2">
        <v>0</v>
      </c>
      <c r="U36" s="5">
        <v>17.79</v>
      </c>
      <c r="V36" s="5">
        <v>12.65</v>
      </c>
      <c r="W36" s="5">
        <v>0</v>
      </c>
      <c r="X36" s="5">
        <v>0</v>
      </c>
      <c r="Y36" s="5">
        <v>0</v>
      </c>
      <c r="Z36" s="5"/>
      <c r="AA36" s="5"/>
      <c r="AB36" s="5">
        <v>47.7</v>
      </c>
      <c r="AC36" s="5">
        <v>103.81</v>
      </c>
      <c r="AD36" s="5">
        <v>104.43</v>
      </c>
      <c r="AE36" s="5">
        <v>104.06</v>
      </c>
      <c r="AF36" s="5">
        <v>93.79</v>
      </c>
      <c r="AG36" s="5">
        <v>79.94</v>
      </c>
      <c r="AH36" s="5">
        <v>74.430000000000007</v>
      </c>
    </row>
    <row r="37" spans="1:34" s="2" customFormat="1" ht="12.75" x14ac:dyDescent="0.2">
      <c r="A37" s="4">
        <v>2020</v>
      </c>
      <c r="B37" s="2" t="s">
        <v>5</v>
      </c>
      <c r="C37" s="2" t="s">
        <v>19</v>
      </c>
      <c r="D37" s="2" t="s">
        <v>673</v>
      </c>
      <c r="E37" s="35">
        <v>11068843</v>
      </c>
      <c r="F37" s="32"/>
      <c r="G37" s="2">
        <v>1294960</v>
      </c>
      <c r="H37" s="28">
        <v>14759738</v>
      </c>
      <c r="T37" s="2">
        <v>0</v>
      </c>
      <c r="U37" s="5">
        <v>13.95</v>
      </c>
      <c r="V37" s="5">
        <v>11.14</v>
      </c>
      <c r="W37" s="5">
        <v>0</v>
      </c>
      <c r="X37" s="5">
        <v>0</v>
      </c>
      <c r="Y37" s="5">
        <v>0</v>
      </c>
      <c r="Z37" s="5"/>
      <c r="AA37" s="5"/>
      <c r="AB37" s="5">
        <v>58.44</v>
      </c>
      <c r="AC37" s="5">
        <v>93.78</v>
      </c>
      <c r="AD37" s="5">
        <v>97.5</v>
      </c>
      <c r="AE37" s="5">
        <v>98.46</v>
      </c>
      <c r="AF37" s="5">
        <v>83.03</v>
      </c>
      <c r="AG37" s="5">
        <v>66.8</v>
      </c>
      <c r="AH37" s="5">
        <v>64.19</v>
      </c>
    </row>
    <row r="38" spans="1:34" s="2" customFormat="1" ht="12.75" x14ac:dyDescent="0.2">
      <c r="A38" s="4">
        <v>2020</v>
      </c>
      <c r="B38" s="2" t="s">
        <v>10</v>
      </c>
      <c r="C38" s="2" t="s">
        <v>20</v>
      </c>
      <c r="D38" s="2" t="s">
        <v>673</v>
      </c>
      <c r="E38" s="35">
        <v>20699552</v>
      </c>
      <c r="F38" s="32"/>
      <c r="G38" s="2">
        <v>0</v>
      </c>
      <c r="H38" s="28">
        <v>38170595</v>
      </c>
      <c r="T38" s="2">
        <v>0</v>
      </c>
      <c r="U38" s="5">
        <v>15.35</v>
      </c>
      <c r="V38" s="5">
        <v>11.11</v>
      </c>
      <c r="W38" s="5">
        <v>0</v>
      </c>
      <c r="X38" s="5">
        <v>0</v>
      </c>
      <c r="Y38" s="5">
        <v>0</v>
      </c>
      <c r="Z38" s="5"/>
      <c r="AA38" s="5"/>
      <c r="AB38" s="5">
        <v>98.53</v>
      </c>
      <c r="AC38" s="5">
        <v>100.33</v>
      </c>
      <c r="AD38" s="5">
        <v>105.18</v>
      </c>
      <c r="AE38" s="5">
        <v>89.91</v>
      </c>
      <c r="AF38" s="5">
        <v>89.08</v>
      </c>
      <c r="AG38" s="5">
        <v>73.73</v>
      </c>
      <c r="AH38" s="5">
        <v>60.98</v>
      </c>
    </row>
    <row r="39" spans="1:34" s="2" customFormat="1" ht="12.75" x14ac:dyDescent="0.2">
      <c r="A39" s="4">
        <v>2020</v>
      </c>
      <c r="B39" s="2" t="s">
        <v>10</v>
      </c>
      <c r="C39" s="2" t="s">
        <v>21</v>
      </c>
      <c r="D39" s="2" t="s">
        <v>673</v>
      </c>
      <c r="E39" s="35">
        <v>12230991</v>
      </c>
      <c r="F39" s="32"/>
      <c r="G39" s="2">
        <v>0</v>
      </c>
      <c r="H39" s="28">
        <v>37491841</v>
      </c>
      <c r="T39" s="2">
        <v>0</v>
      </c>
      <c r="U39" s="5">
        <v>15.2</v>
      </c>
      <c r="V39" s="5">
        <v>10.91</v>
      </c>
      <c r="W39" s="5">
        <v>0</v>
      </c>
      <c r="X39" s="5">
        <v>0</v>
      </c>
      <c r="Y39" s="5">
        <v>0</v>
      </c>
      <c r="Z39" s="5"/>
      <c r="AA39" s="5"/>
      <c r="AB39" s="5">
        <v>58.89</v>
      </c>
      <c r="AC39" s="5">
        <v>101.74</v>
      </c>
      <c r="AD39" s="5">
        <v>104.24</v>
      </c>
      <c r="AE39" s="5">
        <v>95.79</v>
      </c>
      <c r="AF39" s="5">
        <v>90.49</v>
      </c>
      <c r="AG39" s="5">
        <v>78.099999999999994</v>
      </c>
      <c r="AH39" s="5">
        <v>71.2</v>
      </c>
    </row>
    <row r="40" spans="1:34" s="2" customFormat="1" ht="12.75" x14ac:dyDescent="0.2">
      <c r="A40" s="4">
        <v>2020</v>
      </c>
      <c r="B40" s="2" t="s">
        <v>5</v>
      </c>
      <c r="C40" s="2" t="s">
        <v>734</v>
      </c>
      <c r="D40" s="2" t="s">
        <v>673</v>
      </c>
      <c r="E40" s="35">
        <v>18665959</v>
      </c>
      <c r="F40" s="32"/>
      <c r="G40" s="2">
        <v>0</v>
      </c>
      <c r="H40" s="28">
        <v>20928430</v>
      </c>
      <c r="T40" s="2">
        <v>0</v>
      </c>
      <c r="U40" s="5">
        <v>13.77</v>
      </c>
      <c r="V40" s="5">
        <v>8.1999999999999993</v>
      </c>
      <c r="W40" s="5">
        <v>0</v>
      </c>
      <c r="X40" s="5">
        <v>0</v>
      </c>
      <c r="Y40" s="5">
        <v>0</v>
      </c>
      <c r="Z40" s="5"/>
      <c r="AA40" s="5"/>
      <c r="AB40" s="5">
        <v>17.41</v>
      </c>
      <c r="AC40" s="5">
        <v>101.7</v>
      </c>
      <c r="AD40" s="5">
        <v>101.95</v>
      </c>
      <c r="AE40" s="5">
        <v>109.59</v>
      </c>
      <c r="AF40" s="5">
        <v>89.46</v>
      </c>
      <c r="AG40" s="5">
        <v>72.83</v>
      </c>
      <c r="AH40" s="5">
        <v>72.22</v>
      </c>
    </row>
    <row r="41" spans="1:34" s="2" customFormat="1" ht="12.75" x14ac:dyDescent="0.2">
      <c r="A41" s="4">
        <v>2020</v>
      </c>
      <c r="B41" s="2" t="s">
        <v>5</v>
      </c>
      <c r="C41" s="2" t="s">
        <v>735</v>
      </c>
      <c r="D41" s="2" t="s">
        <v>673</v>
      </c>
      <c r="E41" s="35">
        <v>9513969</v>
      </c>
      <c r="F41" s="32"/>
      <c r="G41" s="2">
        <v>0</v>
      </c>
      <c r="H41" s="28">
        <v>40292557</v>
      </c>
      <c r="T41" s="2">
        <v>0</v>
      </c>
      <c r="U41" s="5">
        <v>13.58</v>
      </c>
      <c r="V41" s="5">
        <v>8.66</v>
      </c>
      <c r="W41" s="5">
        <v>0</v>
      </c>
      <c r="X41" s="5">
        <v>0</v>
      </c>
      <c r="Y41" s="5">
        <v>0</v>
      </c>
      <c r="Z41" s="5"/>
      <c r="AA41" s="5"/>
      <c r="AB41" s="5">
        <v>33.15</v>
      </c>
      <c r="AC41" s="5">
        <v>97.95</v>
      </c>
      <c r="AD41" s="5">
        <v>103.67</v>
      </c>
      <c r="AE41" s="5">
        <v>92.73</v>
      </c>
      <c r="AF41" s="5">
        <v>87.03</v>
      </c>
      <c r="AG41" s="5">
        <v>71.34</v>
      </c>
      <c r="AH41" s="5">
        <v>65.52</v>
      </c>
    </row>
    <row r="42" spans="1:34" s="2" customFormat="1" ht="12.75" x14ac:dyDescent="0.2">
      <c r="A42" s="4">
        <v>2020</v>
      </c>
      <c r="B42" s="2" t="s">
        <v>5</v>
      </c>
      <c r="C42" s="2" t="s">
        <v>736</v>
      </c>
      <c r="D42" s="2" t="s">
        <v>673</v>
      </c>
      <c r="E42" s="35">
        <v>21639715</v>
      </c>
      <c r="F42" s="32"/>
      <c r="G42" s="2">
        <v>0</v>
      </c>
      <c r="H42" s="28">
        <v>27496219</v>
      </c>
      <c r="T42" s="2">
        <v>0</v>
      </c>
      <c r="U42" s="5">
        <v>13.98</v>
      </c>
      <c r="V42" s="5">
        <v>8.6999999999999993</v>
      </c>
      <c r="W42" s="5">
        <v>0</v>
      </c>
      <c r="X42" s="5">
        <v>0</v>
      </c>
      <c r="Y42" s="5">
        <v>0</v>
      </c>
      <c r="Z42" s="5"/>
      <c r="AA42" s="5"/>
      <c r="AB42" s="5">
        <v>30.9</v>
      </c>
      <c r="AC42" s="5">
        <v>101.41</v>
      </c>
      <c r="AD42" s="5">
        <v>112.31</v>
      </c>
      <c r="AE42" s="5">
        <v>106.1</v>
      </c>
      <c r="AF42" s="5">
        <v>89.46</v>
      </c>
      <c r="AG42" s="5">
        <v>81.95</v>
      </c>
      <c r="AH42" s="5">
        <v>61.74</v>
      </c>
    </row>
    <row r="43" spans="1:34" s="2" customFormat="1" ht="12.75" x14ac:dyDescent="0.2">
      <c r="A43" s="4">
        <v>2020</v>
      </c>
      <c r="B43" s="2" t="s">
        <v>5</v>
      </c>
      <c r="C43" s="2" t="s">
        <v>737</v>
      </c>
      <c r="D43" s="2" t="s">
        <v>673</v>
      </c>
      <c r="E43" s="35">
        <v>7258282</v>
      </c>
      <c r="F43" s="32"/>
      <c r="G43" s="2">
        <v>0</v>
      </c>
      <c r="H43" s="28">
        <v>44774527</v>
      </c>
      <c r="T43" s="2">
        <v>0</v>
      </c>
      <c r="U43" s="5">
        <v>14.13</v>
      </c>
      <c r="V43" s="5">
        <v>8.68</v>
      </c>
      <c r="W43" s="5">
        <v>0</v>
      </c>
      <c r="X43" s="5">
        <v>0</v>
      </c>
      <c r="Y43" s="5">
        <v>0</v>
      </c>
      <c r="Z43" s="5"/>
      <c r="AA43" s="5"/>
      <c r="AB43" s="5">
        <v>39.54</v>
      </c>
      <c r="AC43" s="5">
        <v>101.53</v>
      </c>
      <c r="AD43" s="5">
        <v>100.39</v>
      </c>
      <c r="AE43" s="5">
        <v>96.26</v>
      </c>
      <c r="AF43" s="5">
        <v>89.74</v>
      </c>
      <c r="AG43" s="5">
        <v>70.040000000000006</v>
      </c>
      <c r="AH43" s="5">
        <v>59.19</v>
      </c>
    </row>
    <row r="44" spans="1:34" s="2" customFormat="1" ht="12.75" x14ac:dyDescent="0.2">
      <c r="A44" s="4">
        <v>2020</v>
      </c>
      <c r="B44" s="2" t="s">
        <v>10</v>
      </c>
      <c r="C44" s="2" t="s">
        <v>738</v>
      </c>
      <c r="D44" s="2" t="s">
        <v>673</v>
      </c>
      <c r="E44" s="35">
        <v>7929322</v>
      </c>
      <c r="F44" s="32"/>
      <c r="G44" s="2">
        <v>0</v>
      </c>
      <c r="H44" s="28">
        <v>63317461</v>
      </c>
      <c r="T44" s="2">
        <v>0</v>
      </c>
      <c r="U44" s="5">
        <v>13.59</v>
      </c>
      <c r="V44" s="5">
        <v>8.9</v>
      </c>
      <c r="W44" s="5">
        <v>0</v>
      </c>
      <c r="X44" s="5">
        <v>0</v>
      </c>
      <c r="Y44" s="5">
        <v>0</v>
      </c>
      <c r="Z44" s="5"/>
      <c r="AA44" s="5"/>
      <c r="AB44" s="5">
        <v>26.62</v>
      </c>
      <c r="AC44" s="5">
        <v>95.9</v>
      </c>
      <c r="AD44" s="5">
        <v>99.09</v>
      </c>
      <c r="AE44" s="5">
        <v>93.7</v>
      </c>
      <c r="AF44" s="5">
        <v>83.92</v>
      </c>
      <c r="AG44" s="5">
        <v>69.92</v>
      </c>
      <c r="AH44" s="5">
        <v>65.52</v>
      </c>
    </row>
    <row r="45" spans="1:34" s="2" customFormat="1" ht="12.75" x14ac:dyDescent="0.2">
      <c r="A45" s="4">
        <v>2020</v>
      </c>
      <c r="B45" s="2" t="s">
        <v>10</v>
      </c>
      <c r="C45" s="2" t="s">
        <v>739</v>
      </c>
      <c r="D45" s="2" t="s">
        <v>673</v>
      </c>
      <c r="E45" s="35">
        <v>9422685</v>
      </c>
      <c r="F45" s="32"/>
      <c r="G45" s="2">
        <v>0</v>
      </c>
      <c r="H45" s="28">
        <v>34716168</v>
      </c>
      <c r="T45" s="2">
        <v>0</v>
      </c>
      <c r="U45" s="5">
        <v>13.46</v>
      </c>
      <c r="V45" s="5">
        <v>9.7899999999999991</v>
      </c>
      <c r="W45" s="5">
        <v>0</v>
      </c>
      <c r="X45" s="5">
        <v>0</v>
      </c>
      <c r="Y45" s="5">
        <v>0</v>
      </c>
      <c r="Z45" s="5"/>
      <c r="AA45" s="5"/>
      <c r="AB45" s="5">
        <v>43.44</v>
      </c>
      <c r="AC45" s="5">
        <v>103.37</v>
      </c>
      <c r="AD45" s="5">
        <v>103.1</v>
      </c>
      <c r="AE45" s="5">
        <v>97.38</v>
      </c>
      <c r="AF45" s="5">
        <v>93.44</v>
      </c>
      <c r="AG45" s="5">
        <v>78.98</v>
      </c>
      <c r="AH45" s="5">
        <v>71.44</v>
      </c>
    </row>
    <row r="46" spans="1:34" s="2" customFormat="1" ht="12.75" x14ac:dyDescent="0.2">
      <c r="A46" s="4">
        <v>2020</v>
      </c>
      <c r="B46" s="2" t="s">
        <v>5</v>
      </c>
      <c r="C46" s="2" t="s">
        <v>740</v>
      </c>
      <c r="D46" s="2" t="s">
        <v>673</v>
      </c>
      <c r="E46" s="35">
        <v>29090885</v>
      </c>
      <c r="F46" s="32"/>
      <c r="G46" s="2">
        <v>0</v>
      </c>
      <c r="H46" s="28">
        <v>42233851</v>
      </c>
      <c r="T46" s="2">
        <v>0</v>
      </c>
      <c r="U46" s="5">
        <v>14.82</v>
      </c>
      <c r="V46" s="5">
        <v>9.33</v>
      </c>
      <c r="W46" s="5">
        <v>0</v>
      </c>
      <c r="X46" s="5">
        <v>0</v>
      </c>
      <c r="Y46" s="5">
        <v>0</v>
      </c>
      <c r="Z46" s="5"/>
      <c r="AA46" s="5"/>
      <c r="AB46" s="5">
        <v>43.28</v>
      </c>
      <c r="AC46" s="5">
        <v>96.86</v>
      </c>
      <c r="AD46" s="5">
        <v>107.24</v>
      </c>
      <c r="AE46" s="5">
        <v>105.29</v>
      </c>
      <c r="AF46" s="5">
        <v>84.31</v>
      </c>
      <c r="AG46" s="5">
        <v>82.01</v>
      </c>
      <c r="AH46" s="5">
        <v>77.09</v>
      </c>
    </row>
    <row r="47" spans="1:34" s="2" customFormat="1" ht="12.75" x14ac:dyDescent="0.2">
      <c r="A47" s="4">
        <v>2020</v>
      </c>
      <c r="B47" s="2" t="s">
        <v>5</v>
      </c>
      <c r="C47" s="2" t="s">
        <v>29</v>
      </c>
      <c r="D47" s="2" t="s">
        <v>673</v>
      </c>
      <c r="E47" s="35">
        <v>11786744</v>
      </c>
      <c r="F47" s="32"/>
      <c r="G47" s="2">
        <v>0</v>
      </c>
      <c r="H47" s="28">
        <v>23616056</v>
      </c>
      <c r="T47" s="2">
        <v>0</v>
      </c>
      <c r="U47" s="5">
        <v>14.61</v>
      </c>
      <c r="V47" s="5">
        <v>7.84</v>
      </c>
      <c r="W47" s="5">
        <v>0</v>
      </c>
      <c r="X47" s="5">
        <v>0</v>
      </c>
      <c r="Y47" s="5">
        <v>0</v>
      </c>
      <c r="Z47" s="5"/>
      <c r="AA47" s="5"/>
      <c r="AB47" s="5">
        <v>67.86</v>
      </c>
      <c r="AC47" s="5">
        <v>100.17</v>
      </c>
      <c r="AD47" s="5">
        <v>108.34</v>
      </c>
      <c r="AE47" s="5">
        <v>94.96</v>
      </c>
      <c r="AF47" s="5">
        <v>87.41</v>
      </c>
      <c r="AG47" s="5">
        <v>75.63</v>
      </c>
      <c r="AH47" s="5">
        <v>67.56</v>
      </c>
    </row>
    <row r="48" spans="1:34" s="2" customFormat="1" ht="12.75" x14ac:dyDescent="0.2">
      <c r="A48" s="4">
        <v>2020</v>
      </c>
      <c r="B48" s="2" t="s">
        <v>5</v>
      </c>
      <c r="C48" s="2" t="s">
        <v>723</v>
      </c>
      <c r="D48" s="2" t="s">
        <v>674</v>
      </c>
      <c r="E48" s="35">
        <v>33832573</v>
      </c>
      <c r="F48" s="26">
        <v>1649210</v>
      </c>
      <c r="G48" s="2">
        <v>0</v>
      </c>
      <c r="H48" s="28">
        <v>16676343</v>
      </c>
      <c r="T48" s="5">
        <v>67.98</v>
      </c>
      <c r="U48" s="5">
        <v>0</v>
      </c>
      <c r="V48" s="5">
        <v>0</v>
      </c>
      <c r="W48" s="5">
        <v>0</v>
      </c>
      <c r="X48" s="5">
        <v>0</v>
      </c>
      <c r="Y48" s="5">
        <v>0</v>
      </c>
      <c r="Z48" s="5"/>
      <c r="AA48" s="5"/>
      <c r="AB48" s="5"/>
      <c r="AC48" s="5"/>
      <c r="AD48" s="5"/>
      <c r="AE48" s="5"/>
      <c r="AF48" s="5"/>
      <c r="AG48" s="5"/>
      <c r="AH48" s="5"/>
    </row>
    <row r="49" spans="1:34" s="2" customFormat="1" ht="12.75" x14ac:dyDescent="0.2">
      <c r="A49" s="4">
        <v>2020</v>
      </c>
      <c r="B49" s="2" t="s">
        <v>5</v>
      </c>
      <c r="C49" s="2" t="s">
        <v>724</v>
      </c>
      <c r="D49" s="2" t="s">
        <v>674</v>
      </c>
      <c r="E49" s="35">
        <v>29532814</v>
      </c>
      <c r="F49" s="26">
        <v>578544</v>
      </c>
      <c r="G49" s="2">
        <v>6947035</v>
      </c>
      <c r="H49" s="28">
        <v>38305246</v>
      </c>
      <c r="T49" s="5">
        <v>69.78</v>
      </c>
      <c r="U49" s="5">
        <v>0</v>
      </c>
      <c r="V49" s="5">
        <v>0</v>
      </c>
      <c r="W49" s="5">
        <v>0</v>
      </c>
      <c r="X49" s="5">
        <v>0</v>
      </c>
      <c r="Y49" s="5">
        <v>0</v>
      </c>
      <c r="Z49" s="5"/>
      <c r="AA49" s="5"/>
      <c r="AB49" s="5"/>
      <c r="AC49" s="5"/>
      <c r="AD49" s="5"/>
      <c r="AE49" s="5"/>
      <c r="AF49" s="5"/>
      <c r="AG49" s="5"/>
      <c r="AH49" s="5"/>
    </row>
    <row r="50" spans="1:34" s="2" customFormat="1" ht="12.75" x14ac:dyDescent="0.2">
      <c r="A50" s="4">
        <v>2020</v>
      </c>
      <c r="B50" s="2" t="s">
        <v>5</v>
      </c>
      <c r="C50" s="2" t="s">
        <v>725</v>
      </c>
      <c r="D50" s="2" t="s">
        <v>674</v>
      </c>
      <c r="E50" s="35">
        <v>46584283</v>
      </c>
      <c r="F50" s="35">
        <v>3641837</v>
      </c>
      <c r="G50" s="2">
        <v>0</v>
      </c>
      <c r="H50" s="28">
        <v>27319341</v>
      </c>
      <c r="T50" s="5">
        <v>64.349999999999994</v>
      </c>
      <c r="U50" s="5">
        <v>0</v>
      </c>
      <c r="V50" s="5">
        <v>0</v>
      </c>
      <c r="W50" s="5">
        <v>0</v>
      </c>
      <c r="X50" s="5">
        <v>0</v>
      </c>
      <c r="Y50" s="5">
        <v>0</v>
      </c>
      <c r="Z50" s="5"/>
      <c r="AA50" s="5"/>
      <c r="AB50" s="5"/>
      <c r="AC50" s="5"/>
      <c r="AD50" s="5"/>
      <c r="AE50" s="5"/>
      <c r="AF50" s="5"/>
      <c r="AG50" s="5"/>
      <c r="AH50" s="5"/>
    </row>
    <row r="51" spans="1:34" s="2" customFormat="1" ht="12.75" x14ac:dyDescent="0.2">
      <c r="A51" s="4">
        <v>2020</v>
      </c>
      <c r="B51" s="2" t="s">
        <v>5</v>
      </c>
      <c r="C51" s="2" t="s">
        <v>726</v>
      </c>
      <c r="D51" s="2" t="s">
        <v>674</v>
      </c>
      <c r="E51" s="35">
        <v>25760794</v>
      </c>
      <c r="F51" s="35">
        <v>2817572</v>
      </c>
      <c r="G51" s="2">
        <v>8130959</v>
      </c>
      <c r="H51" s="28">
        <v>14665535</v>
      </c>
      <c r="T51" s="5">
        <v>67.39</v>
      </c>
      <c r="U51" s="5">
        <v>0</v>
      </c>
      <c r="V51" s="5">
        <v>0</v>
      </c>
      <c r="W51" s="5">
        <v>0</v>
      </c>
      <c r="X51" s="5">
        <v>0</v>
      </c>
      <c r="Y51" s="5">
        <v>0</v>
      </c>
      <c r="Z51" s="5"/>
      <c r="AA51" s="5"/>
      <c r="AB51" s="5"/>
      <c r="AC51" s="5"/>
      <c r="AD51" s="5"/>
      <c r="AE51" s="5"/>
      <c r="AF51" s="5"/>
      <c r="AG51" s="5"/>
      <c r="AH51" s="5"/>
    </row>
    <row r="52" spans="1:34" s="2" customFormat="1" ht="12.75" x14ac:dyDescent="0.2">
      <c r="A52" s="4">
        <v>2020</v>
      </c>
      <c r="B52" s="2" t="s">
        <v>10</v>
      </c>
      <c r="C52" s="2" t="s">
        <v>727</v>
      </c>
      <c r="D52" s="2" t="s">
        <v>674</v>
      </c>
      <c r="E52" s="35">
        <v>25570031</v>
      </c>
      <c r="F52" s="26">
        <v>1850366</v>
      </c>
      <c r="G52" s="2">
        <v>0</v>
      </c>
      <c r="H52" s="28">
        <v>17710275</v>
      </c>
      <c r="T52" s="44">
        <v>68.849999999999994</v>
      </c>
      <c r="U52" s="5">
        <v>0</v>
      </c>
      <c r="V52" s="5">
        <v>0</v>
      </c>
      <c r="W52" s="5">
        <v>0</v>
      </c>
      <c r="X52" s="5">
        <v>0</v>
      </c>
      <c r="Y52" s="5">
        <v>0</v>
      </c>
      <c r="Z52" s="5"/>
      <c r="AA52" s="5"/>
      <c r="AB52" s="5"/>
      <c r="AC52" s="5"/>
      <c r="AD52" s="5"/>
      <c r="AE52" s="5"/>
      <c r="AF52" s="5"/>
      <c r="AG52" s="5"/>
      <c r="AH52" s="5"/>
    </row>
    <row r="53" spans="1:34" s="2" customFormat="1" ht="12.75" x14ac:dyDescent="0.2">
      <c r="A53" s="4">
        <v>2020</v>
      </c>
      <c r="B53" s="2" t="s">
        <v>5</v>
      </c>
      <c r="C53" s="2" t="s">
        <v>728</v>
      </c>
      <c r="D53" s="2" t="s">
        <v>674</v>
      </c>
      <c r="E53" s="35">
        <v>27333625</v>
      </c>
      <c r="F53" s="26">
        <v>1925099</v>
      </c>
      <c r="G53" s="2">
        <v>0</v>
      </c>
      <c r="H53" s="28">
        <v>22442032</v>
      </c>
      <c r="T53" s="44">
        <v>68.14</v>
      </c>
      <c r="U53" s="5">
        <v>0</v>
      </c>
      <c r="V53" s="5">
        <v>0</v>
      </c>
      <c r="W53" s="5">
        <v>0</v>
      </c>
      <c r="X53" s="5">
        <v>0</v>
      </c>
      <c r="Y53" s="5">
        <v>0</v>
      </c>
      <c r="Z53" s="5"/>
      <c r="AA53" s="5"/>
      <c r="AB53" s="5"/>
      <c r="AC53" s="5"/>
      <c r="AD53" s="5"/>
      <c r="AE53" s="5"/>
      <c r="AF53" s="5"/>
      <c r="AG53" s="5"/>
      <c r="AH53" s="5"/>
    </row>
    <row r="54" spans="1:34" s="2" customFormat="1" ht="12.75" x14ac:dyDescent="0.2">
      <c r="A54" s="4">
        <v>2020</v>
      </c>
      <c r="B54" s="2" t="s">
        <v>10</v>
      </c>
      <c r="C54" s="2" t="s">
        <v>729</v>
      </c>
      <c r="D54" s="2" t="s">
        <v>674</v>
      </c>
      <c r="E54" s="35">
        <v>21670683</v>
      </c>
      <c r="F54" s="26">
        <v>649445</v>
      </c>
      <c r="G54" s="2">
        <v>0</v>
      </c>
      <c r="H54" s="28">
        <v>35809968</v>
      </c>
      <c r="T54" s="44">
        <v>68.72</v>
      </c>
      <c r="U54" s="5">
        <v>0</v>
      </c>
      <c r="V54" s="5">
        <v>0</v>
      </c>
      <c r="W54" s="5">
        <v>0</v>
      </c>
      <c r="X54" s="5">
        <v>0</v>
      </c>
      <c r="Y54" s="5">
        <v>0</v>
      </c>
      <c r="Z54" s="5"/>
      <c r="AA54" s="5"/>
      <c r="AB54" s="5"/>
      <c r="AC54" s="5"/>
      <c r="AD54" s="5"/>
      <c r="AE54" s="5"/>
      <c r="AF54" s="5"/>
      <c r="AG54" s="5"/>
      <c r="AH54" s="5"/>
    </row>
    <row r="55" spans="1:34" s="2" customFormat="1" ht="12.75" x14ac:dyDescent="0.2">
      <c r="A55" s="4">
        <v>2020</v>
      </c>
      <c r="B55" s="2" t="s">
        <v>10</v>
      </c>
      <c r="C55" s="2" t="s">
        <v>730</v>
      </c>
      <c r="D55" s="2" t="s">
        <v>674</v>
      </c>
      <c r="E55" s="35">
        <v>26237544</v>
      </c>
      <c r="F55" s="35">
        <v>2424478</v>
      </c>
      <c r="G55" s="2">
        <v>0</v>
      </c>
      <c r="H55" s="28">
        <v>47268612</v>
      </c>
      <c r="T55" s="44">
        <v>68.8</v>
      </c>
      <c r="U55" s="5">
        <v>0</v>
      </c>
      <c r="V55" s="5">
        <v>0</v>
      </c>
      <c r="W55" s="5">
        <v>0</v>
      </c>
      <c r="X55" s="5">
        <v>0</v>
      </c>
      <c r="Y55" s="5">
        <v>0</v>
      </c>
      <c r="Z55" s="5"/>
      <c r="AA55" s="5"/>
      <c r="AB55" s="5"/>
      <c r="AC55" s="5"/>
      <c r="AD55" s="5"/>
      <c r="AE55" s="5"/>
      <c r="AF55" s="5"/>
      <c r="AG55" s="5"/>
      <c r="AH55" s="5"/>
    </row>
    <row r="56" spans="1:34" s="2" customFormat="1" ht="12.75" x14ac:dyDescent="0.2">
      <c r="A56" s="4">
        <v>2020</v>
      </c>
      <c r="B56" s="2" t="s">
        <v>10</v>
      </c>
      <c r="C56" s="2" t="s">
        <v>731</v>
      </c>
      <c r="D56" s="2" t="s">
        <v>674</v>
      </c>
      <c r="E56" s="35">
        <v>10222547</v>
      </c>
      <c r="F56" s="35">
        <v>3998932</v>
      </c>
      <c r="G56" s="2">
        <v>123000</v>
      </c>
      <c r="H56" s="28">
        <v>26467892</v>
      </c>
      <c r="T56" s="44">
        <v>71.22</v>
      </c>
      <c r="U56" s="5">
        <v>0</v>
      </c>
      <c r="V56" s="5">
        <v>0</v>
      </c>
      <c r="W56" s="5">
        <v>0</v>
      </c>
      <c r="X56" s="5">
        <v>0</v>
      </c>
      <c r="Y56" s="5">
        <v>0</v>
      </c>
      <c r="Z56" s="5"/>
      <c r="AA56" s="5"/>
      <c r="AB56" s="5"/>
      <c r="AC56" s="5"/>
      <c r="AD56" s="5"/>
      <c r="AE56" s="5"/>
      <c r="AF56" s="5"/>
      <c r="AG56" s="5"/>
      <c r="AH56" s="5"/>
    </row>
    <row r="57" spans="1:34" s="2" customFormat="1" ht="12.75" x14ac:dyDescent="0.2">
      <c r="A57" s="4">
        <v>2020</v>
      </c>
      <c r="B57" s="2" t="s">
        <v>5</v>
      </c>
      <c r="C57" s="2" t="s">
        <v>732</v>
      </c>
      <c r="D57" s="2" t="s">
        <v>674</v>
      </c>
      <c r="E57" s="35">
        <v>53486502</v>
      </c>
      <c r="F57" s="35">
        <v>4121575</v>
      </c>
      <c r="G57" s="2">
        <v>0</v>
      </c>
      <c r="H57" s="28">
        <v>37926168</v>
      </c>
      <c r="T57" s="44">
        <v>66.94</v>
      </c>
      <c r="U57" s="5">
        <v>0</v>
      </c>
      <c r="V57" s="5">
        <v>0</v>
      </c>
      <c r="W57" s="5">
        <v>0</v>
      </c>
      <c r="X57" s="5">
        <v>0</v>
      </c>
      <c r="Y57" s="5">
        <v>0</v>
      </c>
      <c r="Z57" s="5"/>
      <c r="AA57" s="5"/>
      <c r="AB57" s="5"/>
      <c r="AC57" s="5"/>
      <c r="AD57" s="5"/>
      <c r="AE57" s="5"/>
      <c r="AF57" s="5"/>
      <c r="AG57" s="5"/>
      <c r="AH57" s="5"/>
    </row>
    <row r="58" spans="1:34" s="2" customFormat="1" ht="12.75" x14ac:dyDescent="0.2">
      <c r="A58" s="4">
        <v>2020</v>
      </c>
      <c r="B58" s="2" t="s">
        <v>5</v>
      </c>
      <c r="C58" s="2" t="s">
        <v>733</v>
      </c>
      <c r="D58" s="2" t="s">
        <v>674</v>
      </c>
      <c r="E58" s="26">
        <v>9036405</v>
      </c>
      <c r="F58" s="26">
        <v>800345</v>
      </c>
      <c r="G58" s="2">
        <v>0</v>
      </c>
      <c r="H58" s="28">
        <v>16234359</v>
      </c>
      <c r="T58" s="44">
        <v>65.260000000000005</v>
      </c>
      <c r="U58" s="5">
        <v>0</v>
      </c>
      <c r="V58" s="5">
        <v>0</v>
      </c>
      <c r="W58" s="5">
        <v>0</v>
      </c>
      <c r="X58" s="5">
        <v>0</v>
      </c>
      <c r="Y58" s="5">
        <v>0</v>
      </c>
      <c r="Z58" s="5"/>
      <c r="AA58" s="5"/>
      <c r="AB58" s="5"/>
      <c r="AC58" s="5"/>
      <c r="AD58" s="5"/>
      <c r="AE58" s="5"/>
      <c r="AF58" s="5"/>
      <c r="AG58" s="5"/>
      <c r="AH58" s="5"/>
    </row>
    <row r="59" spans="1:34" s="2" customFormat="1" ht="12.75" x14ac:dyDescent="0.2">
      <c r="A59" s="4">
        <v>2020</v>
      </c>
      <c r="B59" s="2" t="s">
        <v>5</v>
      </c>
      <c r="C59" s="2" t="s">
        <v>18</v>
      </c>
      <c r="D59" s="2" t="s">
        <v>674</v>
      </c>
      <c r="E59" s="35">
        <v>16459143</v>
      </c>
      <c r="F59" s="35">
        <v>1676936</v>
      </c>
      <c r="G59" s="2">
        <v>0</v>
      </c>
      <c r="H59" s="28">
        <v>10467548</v>
      </c>
      <c r="T59" s="44">
        <v>71.45</v>
      </c>
      <c r="U59" s="5">
        <v>0</v>
      </c>
      <c r="V59" s="5">
        <v>0</v>
      </c>
      <c r="W59" s="5">
        <v>0</v>
      </c>
      <c r="X59" s="5">
        <v>0</v>
      </c>
      <c r="Y59" s="5">
        <v>0</v>
      </c>
      <c r="Z59" s="5"/>
      <c r="AA59" s="5"/>
      <c r="AB59" s="5"/>
      <c r="AC59" s="5"/>
      <c r="AD59" s="5"/>
      <c r="AE59" s="5"/>
      <c r="AF59" s="5"/>
      <c r="AG59" s="5"/>
      <c r="AH59" s="5"/>
    </row>
    <row r="60" spans="1:34" s="2" customFormat="1" ht="12.75" x14ac:dyDescent="0.2">
      <c r="A60" s="4">
        <v>2020</v>
      </c>
      <c r="B60" s="2" t="s">
        <v>5</v>
      </c>
      <c r="C60" s="2" t="s">
        <v>19</v>
      </c>
      <c r="D60" s="2" t="s">
        <v>674</v>
      </c>
      <c r="E60" s="35">
        <v>15980747</v>
      </c>
      <c r="F60" s="32"/>
      <c r="G60" s="2">
        <v>0</v>
      </c>
      <c r="H60" s="28">
        <v>5465128</v>
      </c>
      <c r="T60" s="44">
        <v>70.510000000000005</v>
      </c>
      <c r="U60" s="5">
        <v>0</v>
      </c>
      <c r="V60" s="5">
        <v>0</v>
      </c>
      <c r="W60" s="5">
        <v>0</v>
      </c>
      <c r="X60" s="5">
        <v>0</v>
      </c>
      <c r="Y60" s="5">
        <v>0</v>
      </c>
      <c r="Z60" s="5"/>
      <c r="AA60" s="5"/>
      <c r="AB60" s="5"/>
      <c r="AC60" s="5"/>
      <c r="AD60" s="5"/>
      <c r="AE60" s="5"/>
      <c r="AF60" s="5"/>
      <c r="AG60" s="5"/>
      <c r="AH60" s="5"/>
    </row>
    <row r="61" spans="1:34" s="2" customFormat="1" ht="12.75" x14ac:dyDescent="0.2">
      <c r="A61" s="4">
        <v>2020</v>
      </c>
      <c r="B61" s="2" t="s">
        <v>10</v>
      </c>
      <c r="C61" s="2" t="s">
        <v>20</v>
      </c>
      <c r="D61" s="2" t="s">
        <v>674</v>
      </c>
      <c r="E61" s="35">
        <v>20912646</v>
      </c>
      <c r="F61" s="26">
        <v>296620</v>
      </c>
      <c r="G61" s="2">
        <v>0</v>
      </c>
      <c r="H61" s="28">
        <v>6413445</v>
      </c>
      <c r="T61" s="44">
        <v>69.42</v>
      </c>
      <c r="U61" s="5">
        <v>0</v>
      </c>
      <c r="V61" s="5">
        <v>0</v>
      </c>
      <c r="W61" s="5">
        <v>0</v>
      </c>
      <c r="X61" s="5">
        <v>0</v>
      </c>
      <c r="Y61" s="5">
        <v>0</v>
      </c>
      <c r="Z61" s="5"/>
      <c r="AA61" s="5"/>
      <c r="AB61" s="5"/>
      <c r="AC61" s="5"/>
      <c r="AD61" s="5"/>
      <c r="AE61" s="5"/>
      <c r="AF61" s="5"/>
      <c r="AG61" s="5"/>
      <c r="AH61" s="5"/>
    </row>
    <row r="62" spans="1:34" s="2" customFormat="1" ht="12.75" x14ac:dyDescent="0.2">
      <c r="A62" s="4">
        <v>2020</v>
      </c>
      <c r="B62" s="2" t="s">
        <v>10</v>
      </c>
      <c r="C62" s="2" t="s">
        <v>21</v>
      </c>
      <c r="D62" s="2" t="s">
        <v>674</v>
      </c>
      <c r="E62" s="26">
        <v>8333965</v>
      </c>
      <c r="F62" s="26">
        <v>528961</v>
      </c>
      <c r="G62" s="2">
        <v>0</v>
      </c>
      <c r="H62" s="28">
        <v>6835900</v>
      </c>
      <c r="T62" s="44">
        <v>71.599999999999994</v>
      </c>
      <c r="U62" s="5">
        <v>0</v>
      </c>
      <c r="V62" s="5">
        <v>0</v>
      </c>
      <c r="W62" s="5">
        <v>0</v>
      </c>
      <c r="X62" s="5">
        <v>0</v>
      </c>
      <c r="Y62" s="5">
        <v>0</v>
      </c>
      <c r="Z62" s="5"/>
      <c r="AA62" s="5"/>
      <c r="AB62" s="5"/>
      <c r="AC62" s="5"/>
      <c r="AD62" s="5"/>
      <c r="AE62" s="5"/>
      <c r="AF62" s="5"/>
      <c r="AG62" s="5"/>
      <c r="AH62" s="5"/>
    </row>
    <row r="63" spans="1:34" s="2" customFormat="1" ht="12.75" x14ac:dyDescent="0.2">
      <c r="A63" s="4">
        <v>2020</v>
      </c>
      <c r="B63" s="2" t="s">
        <v>5</v>
      </c>
      <c r="C63" s="2" t="s">
        <v>734</v>
      </c>
      <c r="D63" s="2" t="s">
        <v>674</v>
      </c>
      <c r="E63" s="35">
        <v>27533491</v>
      </c>
      <c r="F63" s="26">
        <v>770697</v>
      </c>
      <c r="G63" s="2">
        <v>0</v>
      </c>
      <c r="H63" s="28">
        <v>15595130</v>
      </c>
      <c r="T63" s="44">
        <v>65.47</v>
      </c>
      <c r="U63" s="5">
        <v>0</v>
      </c>
      <c r="V63" s="5">
        <v>0</v>
      </c>
      <c r="W63" s="5">
        <v>0</v>
      </c>
      <c r="X63" s="5">
        <v>0</v>
      </c>
      <c r="Y63" s="5">
        <v>0</v>
      </c>
      <c r="Z63" s="5"/>
      <c r="AA63" s="5"/>
      <c r="AB63" s="5"/>
      <c r="AC63" s="5"/>
      <c r="AD63" s="5"/>
      <c r="AE63" s="5"/>
      <c r="AF63" s="5"/>
      <c r="AG63" s="5"/>
      <c r="AH63" s="5"/>
    </row>
    <row r="64" spans="1:34" s="2" customFormat="1" ht="12.75" x14ac:dyDescent="0.2">
      <c r="A64" s="4">
        <v>2020</v>
      </c>
      <c r="B64" s="2" t="s">
        <v>5</v>
      </c>
      <c r="C64" s="2" t="s">
        <v>735</v>
      </c>
      <c r="D64" s="2" t="s">
        <v>674</v>
      </c>
      <c r="E64" s="35">
        <v>12622613</v>
      </c>
      <c r="F64" s="35">
        <v>2430085</v>
      </c>
      <c r="G64" s="2">
        <v>0</v>
      </c>
      <c r="H64" s="28">
        <v>14047617</v>
      </c>
      <c r="T64" s="44">
        <v>65</v>
      </c>
      <c r="U64" s="5">
        <v>0</v>
      </c>
      <c r="V64" s="5">
        <v>0</v>
      </c>
      <c r="W64" s="5">
        <v>0</v>
      </c>
      <c r="X64" s="5">
        <v>0</v>
      </c>
      <c r="Y64" s="5">
        <v>0</v>
      </c>
      <c r="Z64" s="5"/>
      <c r="AA64" s="5"/>
      <c r="AB64" s="5"/>
      <c r="AC64" s="5"/>
      <c r="AD64" s="5"/>
      <c r="AE64" s="5"/>
      <c r="AF64" s="5"/>
      <c r="AG64" s="5"/>
      <c r="AH64" s="5"/>
    </row>
    <row r="65" spans="1:34" s="2" customFormat="1" ht="12.75" x14ac:dyDescent="0.2">
      <c r="A65" s="4">
        <v>2020</v>
      </c>
      <c r="B65" s="2" t="s">
        <v>5</v>
      </c>
      <c r="C65" s="2" t="s">
        <v>736</v>
      </c>
      <c r="D65" s="2" t="s">
        <v>674</v>
      </c>
      <c r="E65" s="35">
        <v>13714683</v>
      </c>
      <c r="F65" s="26">
        <v>141554</v>
      </c>
      <c r="G65" s="2">
        <v>0</v>
      </c>
      <c r="H65" s="28">
        <v>14052582</v>
      </c>
      <c r="T65" s="44">
        <v>67.16</v>
      </c>
      <c r="U65" s="5">
        <v>0</v>
      </c>
      <c r="V65" s="5">
        <v>0</v>
      </c>
      <c r="W65" s="5">
        <v>0</v>
      </c>
      <c r="X65" s="5">
        <v>0</v>
      </c>
      <c r="Y65" s="5">
        <v>0</v>
      </c>
      <c r="Z65" s="5"/>
      <c r="AA65" s="5"/>
      <c r="AB65" s="5"/>
      <c r="AC65" s="5"/>
      <c r="AD65" s="5"/>
      <c r="AE65" s="5"/>
      <c r="AF65" s="5"/>
      <c r="AG65" s="5"/>
      <c r="AH65" s="5"/>
    </row>
    <row r="66" spans="1:34" s="2" customFormat="1" ht="12.75" x14ac:dyDescent="0.2">
      <c r="A66" s="4">
        <v>2020</v>
      </c>
      <c r="B66" s="2" t="s">
        <v>5</v>
      </c>
      <c r="C66" s="2" t="s">
        <v>737</v>
      </c>
      <c r="D66" s="2" t="s">
        <v>674</v>
      </c>
      <c r="E66" s="35">
        <v>50361880</v>
      </c>
      <c r="F66" s="35">
        <v>2941540</v>
      </c>
      <c r="G66" s="2">
        <v>0</v>
      </c>
      <c r="H66" s="28">
        <v>17797069</v>
      </c>
      <c r="T66" s="44">
        <v>69.22</v>
      </c>
      <c r="U66" s="5">
        <v>0</v>
      </c>
      <c r="V66" s="5">
        <v>0</v>
      </c>
      <c r="W66" s="5">
        <v>0</v>
      </c>
      <c r="X66" s="5">
        <v>0</v>
      </c>
      <c r="Y66" s="5">
        <v>0</v>
      </c>
      <c r="Z66" s="5"/>
      <c r="AA66" s="5"/>
      <c r="AB66" s="5"/>
      <c r="AC66" s="5"/>
      <c r="AD66" s="5"/>
      <c r="AE66" s="5"/>
      <c r="AF66" s="5"/>
      <c r="AG66" s="5"/>
      <c r="AH66" s="5"/>
    </row>
    <row r="67" spans="1:34" s="2" customFormat="1" ht="12.75" x14ac:dyDescent="0.2">
      <c r="A67" s="4">
        <v>2020</v>
      </c>
      <c r="B67" s="2" t="s">
        <v>10</v>
      </c>
      <c r="C67" s="2" t="s">
        <v>738</v>
      </c>
      <c r="D67" s="2" t="s">
        <v>674</v>
      </c>
      <c r="E67" s="35">
        <v>11121695</v>
      </c>
      <c r="F67" s="26">
        <v>961927</v>
      </c>
      <c r="G67" s="2">
        <v>0</v>
      </c>
      <c r="H67" s="28">
        <v>16397580</v>
      </c>
      <c r="T67" s="44">
        <v>69.58</v>
      </c>
      <c r="U67" s="5">
        <v>0</v>
      </c>
      <c r="V67" s="5">
        <v>0</v>
      </c>
      <c r="W67" s="5">
        <v>0</v>
      </c>
      <c r="X67" s="5">
        <v>0</v>
      </c>
      <c r="Y67" s="5">
        <v>0</v>
      </c>
      <c r="Z67" s="5"/>
      <c r="AA67" s="5"/>
      <c r="AB67" s="5"/>
      <c r="AC67" s="5"/>
      <c r="AD67" s="5"/>
      <c r="AE67" s="5"/>
      <c r="AF67" s="5"/>
      <c r="AG67" s="5"/>
      <c r="AH67" s="5"/>
    </row>
    <row r="68" spans="1:34" s="2" customFormat="1" ht="12.75" x14ac:dyDescent="0.2">
      <c r="A68" s="4">
        <v>2020</v>
      </c>
      <c r="B68" s="2" t="s">
        <v>10</v>
      </c>
      <c r="C68" s="2" t="s">
        <v>739</v>
      </c>
      <c r="D68" s="2" t="s">
        <v>674</v>
      </c>
      <c r="E68" s="35">
        <v>16352549</v>
      </c>
      <c r="F68" s="35">
        <v>1975777</v>
      </c>
      <c r="G68" s="2">
        <v>0</v>
      </c>
      <c r="H68" s="28">
        <v>14197331</v>
      </c>
      <c r="T68" s="44">
        <v>69.22</v>
      </c>
      <c r="U68" s="5">
        <v>0</v>
      </c>
      <c r="V68" s="5">
        <v>0</v>
      </c>
      <c r="W68" s="5">
        <v>0</v>
      </c>
      <c r="X68" s="5">
        <v>0</v>
      </c>
      <c r="Y68" s="5">
        <v>0</v>
      </c>
      <c r="Z68" s="5"/>
      <c r="AA68" s="5"/>
      <c r="AB68" s="5"/>
      <c r="AC68" s="5"/>
      <c r="AD68" s="5"/>
      <c r="AE68" s="5"/>
      <c r="AF68" s="5"/>
      <c r="AG68" s="5"/>
      <c r="AH68" s="5"/>
    </row>
    <row r="69" spans="1:34" s="2" customFormat="1" ht="12.75" x14ac:dyDescent="0.2">
      <c r="A69" s="4">
        <v>2020</v>
      </c>
      <c r="B69" s="2" t="s">
        <v>5</v>
      </c>
      <c r="C69" s="2" t="s">
        <v>740</v>
      </c>
      <c r="D69" s="2" t="s">
        <v>674</v>
      </c>
      <c r="E69" s="35">
        <v>18782794</v>
      </c>
      <c r="F69" s="32"/>
      <c r="G69" s="2">
        <v>0</v>
      </c>
      <c r="H69" s="28">
        <v>13953406</v>
      </c>
      <c r="T69" s="44">
        <v>70.14</v>
      </c>
      <c r="U69" s="5">
        <v>0</v>
      </c>
      <c r="V69" s="5">
        <v>0</v>
      </c>
      <c r="W69" s="5">
        <v>0</v>
      </c>
      <c r="X69" s="5">
        <v>0</v>
      </c>
      <c r="Y69" s="5">
        <v>0</v>
      </c>
      <c r="Z69" s="5"/>
      <c r="AA69" s="5"/>
      <c r="AB69" s="5"/>
      <c r="AC69" s="5"/>
      <c r="AD69" s="5"/>
      <c r="AE69" s="5"/>
      <c r="AF69" s="5"/>
      <c r="AG69" s="5"/>
      <c r="AH69" s="5"/>
    </row>
    <row r="70" spans="1:34" s="2" customFormat="1" ht="12.75" x14ac:dyDescent="0.2">
      <c r="A70" s="4">
        <v>2020</v>
      </c>
      <c r="B70" s="2" t="s">
        <v>5</v>
      </c>
      <c r="C70" s="2" t="s">
        <v>29</v>
      </c>
      <c r="D70" s="2" t="s">
        <v>674</v>
      </c>
      <c r="E70" s="26">
        <v>8472990</v>
      </c>
      <c r="F70" s="26">
        <v>659259</v>
      </c>
      <c r="G70" s="2">
        <v>0</v>
      </c>
      <c r="H70" s="28">
        <v>8540106</v>
      </c>
      <c r="T70" s="44">
        <v>64.02</v>
      </c>
      <c r="U70" s="5">
        <v>0</v>
      </c>
      <c r="V70" s="5">
        <v>0</v>
      </c>
      <c r="W70" s="5">
        <v>0</v>
      </c>
      <c r="X70" s="5">
        <v>0</v>
      </c>
      <c r="Y70" s="5">
        <v>0</v>
      </c>
      <c r="Z70" s="5"/>
      <c r="AA70" s="5"/>
      <c r="AB70" s="5"/>
      <c r="AC70" s="5"/>
      <c r="AD70" s="5"/>
      <c r="AE70" s="5"/>
      <c r="AF70" s="5"/>
      <c r="AG70" s="5"/>
      <c r="AH70" s="5"/>
    </row>
    <row r="71" spans="1:34" s="2" customFormat="1" ht="12.75" x14ac:dyDescent="0.2">
      <c r="A71" s="4">
        <v>2020</v>
      </c>
      <c r="B71" s="2" t="s">
        <v>5</v>
      </c>
      <c r="C71" s="2" t="s">
        <v>723</v>
      </c>
      <c r="D71" s="2" t="s">
        <v>675</v>
      </c>
      <c r="E71" s="32"/>
      <c r="F71" s="36">
        <v>0</v>
      </c>
      <c r="G71" s="2">
        <v>0</v>
      </c>
      <c r="H71" s="25">
        <v>0</v>
      </c>
      <c r="T71" s="2">
        <v>0</v>
      </c>
      <c r="U71" s="5">
        <v>0</v>
      </c>
      <c r="V71" s="5">
        <v>0</v>
      </c>
      <c r="W71" s="5">
        <v>0</v>
      </c>
      <c r="X71" s="5">
        <v>0</v>
      </c>
      <c r="Y71" s="5">
        <v>0</v>
      </c>
      <c r="Z71" s="5"/>
      <c r="AA71" s="5"/>
      <c r="AB71" s="5"/>
      <c r="AC71" s="5"/>
      <c r="AD71" s="5"/>
      <c r="AE71" s="5"/>
      <c r="AF71" s="5"/>
      <c r="AG71" s="5"/>
      <c r="AH71" s="5"/>
    </row>
    <row r="72" spans="1:34" s="2" customFormat="1" ht="12.75" x14ac:dyDescent="0.2">
      <c r="A72" s="4">
        <v>2020</v>
      </c>
      <c r="B72" s="2" t="s">
        <v>5</v>
      </c>
      <c r="C72" s="2" t="s">
        <v>724</v>
      </c>
      <c r="D72" s="2" t="s">
        <v>675</v>
      </c>
      <c r="E72" s="32"/>
      <c r="F72" s="36">
        <v>0</v>
      </c>
      <c r="G72" s="2">
        <v>0</v>
      </c>
      <c r="H72" s="25">
        <v>0</v>
      </c>
      <c r="T72" s="2">
        <v>0</v>
      </c>
      <c r="U72" s="5">
        <v>0</v>
      </c>
      <c r="V72" s="5">
        <v>0</v>
      </c>
      <c r="W72" s="5">
        <v>0</v>
      </c>
      <c r="X72" s="5">
        <v>0</v>
      </c>
      <c r="Y72" s="5">
        <v>0</v>
      </c>
      <c r="Z72" s="5"/>
      <c r="AA72" s="5"/>
      <c r="AB72" s="5"/>
      <c r="AC72" s="5"/>
      <c r="AD72" s="5"/>
      <c r="AE72" s="5"/>
      <c r="AF72" s="5"/>
      <c r="AG72" s="5"/>
      <c r="AH72" s="5"/>
    </row>
    <row r="73" spans="1:34" s="2" customFormat="1" ht="12.75" x14ac:dyDescent="0.2">
      <c r="A73" s="4">
        <v>2020</v>
      </c>
      <c r="B73" s="2" t="s">
        <v>5</v>
      </c>
      <c r="C73" s="2" t="s">
        <v>725</v>
      </c>
      <c r="D73" s="2" t="s">
        <v>675</v>
      </c>
      <c r="E73" s="32"/>
      <c r="F73" s="36">
        <v>0</v>
      </c>
      <c r="G73" s="2">
        <v>0</v>
      </c>
      <c r="H73" s="25">
        <v>0</v>
      </c>
      <c r="T73" s="2">
        <v>0</v>
      </c>
      <c r="U73" s="5">
        <v>0</v>
      </c>
      <c r="V73" s="5">
        <v>0</v>
      </c>
      <c r="W73" s="5">
        <v>0</v>
      </c>
      <c r="X73" s="5">
        <v>0</v>
      </c>
      <c r="Y73" s="5">
        <v>0</v>
      </c>
      <c r="Z73" s="5"/>
      <c r="AA73" s="5"/>
      <c r="AB73" s="5"/>
      <c r="AC73" s="5"/>
      <c r="AD73" s="5"/>
      <c r="AE73" s="5"/>
      <c r="AF73" s="5"/>
      <c r="AG73" s="5"/>
      <c r="AH73" s="5"/>
    </row>
    <row r="74" spans="1:34" s="2" customFormat="1" ht="12.75" x14ac:dyDescent="0.2">
      <c r="A74" s="4">
        <v>2020</v>
      </c>
      <c r="B74" s="2" t="s">
        <v>5</v>
      </c>
      <c r="C74" s="2" t="s">
        <v>726</v>
      </c>
      <c r="D74" s="2" t="s">
        <v>675</v>
      </c>
      <c r="E74" s="32"/>
      <c r="F74" s="36">
        <v>0</v>
      </c>
      <c r="G74" s="2">
        <v>0</v>
      </c>
      <c r="H74" s="25">
        <v>0</v>
      </c>
      <c r="T74" s="2">
        <v>0</v>
      </c>
      <c r="U74" s="5">
        <v>0</v>
      </c>
      <c r="V74" s="5">
        <v>0</v>
      </c>
      <c r="W74" s="5">
        <v>0</v>
      </c>
      <c r="X74" s="5">
        <v>0</v>
      </c>
      <c r="Y74" s="5">
        <v>0</v>
      </c>
      <c r="Z74" s="5"/>
      <c r="AA74" s="5"/>
      <c r="AB74" s="5"/>
      <c r="AC74" s="5"/>
      <c r="AD74" s="5"/>
      <c r="AE74" s="5"/>
      <c r="AF74" s="5"/>
      <c r="AG74" s="5"/>
      <c r="AH74" s="5"/>
    </row>
    <row r="75" spans="1:34" s="2" customFormat="1" ht="12.75" x14ac:dyDescent="0.2">
      <c r="A75" s="4">
        <v>2020</v>
      </c>
      <c r="B75" s="2" t="s">
        <v>10</v>
      </c>
      <c r="C75" s="2" t="s">
        <v>727</v>
      </c>
      <c r="D75" s="2" t="s">
        <v>675</v>
      </c>
      <c r="E75" s="32"/>
      <c r="F75" s="36">
        <v>0</v>
      </c>
      <c r="G75" s="2">
        <v>0</v>
      </c>
      <c r="H75" s="25">
        <v>0</v>
      </c>
      <c r="T75" s="2">
        <v>0</v>
      </c>
      <c r="U75" s="5">
        <v>0</v>
      </c>
      <c r="V75" s="5">
        <v>0</v>
      </c>
      <c r="W75" s="5">
        <v>0</v>
      </c>
      <c r="X75" s="5">
        <v>0</v>
      </c>
      <c r="Y75" s="5">
        <v>0</v>
      </c>
      <c r="Z75" s="5"/>
      <c r="AA75" s="5"/>
      <c r="AB75" s="5"/>
      <c r="AC75" s="5"/>
      <c r="AD75" s="5"/>
      <c r="AE75" s="5"/>
      <c r="AF75" s="5"/>
      <c r="AG75" s="5"/>
      <c r="AH75" s="5"/>
    </row>
    <row r="76" spans="1:34" s="2" customFormat="1" ht="12.75" x14ac:dyDescent="0.2">
      <c r="A76" s="4">
        <v>2020</v>
      </c>
      <c r="B76" s="2" t="s">
        <v>5</v>
      </c>
      <c r="C76" s="2" t="s">
        <v>728</v>
      </c>
      <c r="D76" s="2" t="s">
        <v>675</v>
      </c>
      <c r="E76" s="32"/>
      <c r="F76" s="36">
        <v>0</v>
      </c>
      <c r="G76" s="2">
        <v>0</v>
      </c>
      <c r="H76" s="25">
        <v>0</v>
      </c>
      <c r="T76" s="2">
        <v>0</v>
      </c>
      <c r="U76" s="5">
        <v>0</v>
      </c>
      <c r="V76" s="5">
        <v>0</v>
      </c>
      <c r="W76" s="5">
        <v>0</v>
      </c>
      <c r="X76" s="5">
        <v>0</v>
      </c>
      <c r="Y76" s="5">
        <v>0</v>
      </c>
      <c r="Z76" s="5"/>
      <c r="AA76" s="5"/>
      <c r="AB76" s="5"/>
      <c r="AC76" s="5"/>
      <c r="AD76" s="5"/>
      <c r="AE76" s="5"/>
      <c r="AF76" s="5"/>
      <c r="AG76" s="5"/>
      <c r="AH76" s="5"/>
    </row>
    <row r="77" spans="1:34" s="2" customFormat="1" ht="12.75" x14ac:dyDescent="0.2">
      <c r="A77" s="4">
        <v>2020</v>
      </c>
      <c r="B77" s="2" t="s">
        <v>10</v>
      </c>
      <c r="C77" s="2" t="s">
        <v>729</v>
      </c>
      <c r="D77" s="2" t="s">
        <v>675</v>
      </c>
      <c r="E77" s="32"/>
      <c r="F77" s="36">
        <v>0</v>
      </c>
      <c r="G77" s="2">
        <v>0</v>
      </c>
      <c r="H77" s="25">
        <v>0</v>
      </c>
      <c r="T77" s="2">
        <v>0</v>
      </c>
      <c r="U77" s="5">
        <v>0</v>
      </c>
      <c r="V77" s="5">
        <v>0</v>
      </c>
      <c r="W77" s="5">
        <v>0</v>
      </c>
      <c r="X77" s="5">
        <v>0</v>
      </c>
      <c r="Y77" s="5">
        <v>0</v>
      </c>
      <c r="Z77" s="5"/>
      <c r="AA77" s="5"/>
      <c r="AB77" s="5"/>
      <c r="AC77" s="5"/>
      <c r="AD77" s="5"/>
      <c r="AE77" s="5"/>
      <c r="AF77" s="5"/>
      <c r="AG77" s="5"/>
      <c r="AH77" s="5"/>
    </row>
    <row r="78" spans="1:34" s="2" customFormat="1" ht="12.75" x14ac:dyDescent="0.2">
      <c r="A78" s="4">
        <v>2020</v>
      </c>
      <c r="B78" s="2" t="s">
        <v>10</v>
      </c>
      <c r="C78" s="2" t="s">
        <v>730</v>
      </c>
      <c r="D78" s="2" t="s">
        <v>675</v>
      </c>
      <c r="E78" s="32"/>
      <c r="F78" s="36">
        <v>0</v>
      </c>
      <c r="G78" s="2">
        <v>0</v>
      </c>
      <c r="H78" s="25">
        <v>0</v>
      </c>
      <c r="T78" s="2">
        <v>0</v>
      </c>
      <c r="U78" s="5">
        <v>0</v>
      </c>
      <c r="V78" s="5">
        <v>0</v>
      </c>
      <c r="W78" s="5">
        <v>0</v>
      </c>
      <c r="X78" s="5">
        <v>0</v>
      </c>
      <c r="Y78" s="5">
        <v>0</v>
      </c>
      <c r="Z78" s="5"/>
      <c r="AA78" s="5"/>
      <c r="AB78" s="5"/>
      <c r="AC78" s="5"/>
      <c r="AD78" s="5"/>
      <c r="AE78" s="5"/>
      <c r="AF78" s="5"/>
      <c r="AG78" s="5"/>
      <c r="AH78" s="5"/>
    </row>
    <row r="79" spans="1:34" s="2" customFormat="1" ht="12.75" x14ac:dyDescent="0.2">
      <c r="A79" s="4">
        <v>2020</v>
      </c>
      <c r="B79" s="2" t="s">
        <v>10</v>
      </c>
      <c r="C79" s="2" t="s">
        <v>731</v>
      </c>
      <c r="D79" s="2" t="s">
        <v>675</v>
      </c>
      <c r="E79" s="32"/>
      <c r="F79" s="36">
        <v>0</v>
      </c>
      <c r="G79" s="2">
        <v>0</v>
      </c>
      <c r="H79" s="25">
        <v>0</v>
      </c>
      <c r="T79" s="2">
        <v>0</v>
      </c>
      <c r="U79" s="5">
        <v>0</v>
      </c>
      <c r="V79" s="5">
        <v>0</v>
      </c>
      <c r="W79" s="5">
        <v>0</v>
      </c>
      <c r="X79" s="5">
        <v>0</v>
      </c>
      <c r="Y79" s="5">
        <v>0</v>
      </c>
      <c r="Z79" s="5"/>
      <c r="AA79" s="5"/>
      <c r="AB79" s="5"/>
      <c r="AC79" s="5"/>
      <c r="AD79" s="5"/>
      <c r="AE79" s="5"/>
      <c r="AF79" s="5"/>
      <c r="AG79" s="5"/>
      <c r="AH79" s="5"/>
    </row>
    <row r="80" spans="1:34" s="2" customFormat="1" ht="12.75" x14ac:dyDescent="0.2">
      <c r="A80" s="4">
        <v>2020</v>
      </c>
      <c r="B80" s="2" t="s">
        <v>5</v>
      </c>
      <c r="C80" s="2" t="s">
        <v>732</v>
      </c>
      <c r="D80" s="2" t="s">
        <v>675</v>
      </c>
      <c r="E80" s="32"/>
      <c r="F80" s="36">
        <v>0</v>
      </c>
      <c r="G80" s="2">
        <v>0</v>
      </c>
      <c r="H80" s="25">
        <v>0</v>
      </c>
      <c r="T80" s="2">
        <v>0</v>
      </c>
      <c r="U80" s="5">
        <v>0</v>
      </c>
      <c r="V80" s="5">
        <v>0</v>
      </c>
      <c r="W80" s="5">
        <v>0</v>
      </c>
      <c r="X80" s="5">
        <v>0</v>
      </c>
      <c r="Y80" s="5">
        <v>0</v>
      </c>
      <c r="Z80" s="5"/>
      <c r="AA80" s="5"/>
      <c r="AB80" s="5"/>
      <c r="AC80" s="5"/>
      <c r="AD80" s="5"/>
      <c r="AE80" s="5"/>
      <c r="AF80" s="5"/>
      <c r="AG80" s="5"/>
      <c r="AH80" s="5"/>
    </row>
    <row r="81" spans="1:34" s="2" customFormat="1" ht="12.75" x14ac:dyDescent="0.2">
      <c r="A81" s="4">
        <v>2020</v>
      </c>
      <c r="B81" s="2" t="s">
        <v>5</v>
      </c>
      <c r="C81" s="2" t="s">
        <v>733</v>
      </c>
      <c r="D81" s="2" t="s">
        <v>675</v>
      </c>
      <c r="E81" s="32"/>
      <c r="F81" s="36">
        <v>0</v>
      </c>
      <c r="G81" s="2">
        <v>0</v>
      </c>
      <c r="H81" s="25">
        <v>0</v>
      </c>
      <c r="T81" s="2">
        <v>0</v>
      </c>
      <c r="U81" s="5">
        <v>0</v>
      </c>
      <c r="V81" s="5">
        <v>0</v>
      </c>
      <c r="W81" s="5">
        <v>0</v>
      </c>
      <c r="X81" s="5">
        <v>0</v>
      </c>
      <c r="Y81" s="5">
        <v>0</v>
      </c>
      <c r="Z81" s="5"/>
      <c r="AA81" s="5"/>
      <c r="AB81" s="5"/>
      <c r="AC81" s="5"/>
      <c r="AD81" s="5"/>
      <c r="AE81" s="5"/>
      <c r="AF81" s="5"/>
      <c r="AG81" s="5"/>
      <c r="AH81" s="5"/>
    </row>
    <row r="82" spans="1:34" s="2" customFormat="1" ht="12.75" x14ac:dyDescent="0.2">
      <c r="A82" s="4">
        <v>2020</v>
      </c>
      <c r="B82" s="2" t="s">
        <v>5</v>
      </c>
      <c r="C82" s="2" t="s">
        <v>18</v>
      </c>
      <c r="D82" s="2" t="s">
        <v>675</v>
      </c>
      <c r="E82" s="26">
        <v>234557</v>
      </c>
      <c r="F82" s="36">
        <v>0</v>
      </c>
      <c r="G82" s="2">
        <v>0</v>
      </c>
      <c r="H82" s="25">
        <v>0</v>
      </c>
      <c r="T82" s="2">
        <v>0</v>
      </c>
      <c r="U82" s="5">
        <v>0</v>
      </c>
      <c r="V82" s="5">
        <v>0</v>
      </c>
      <c r="W82" s="5">
        <v>0</v>
      </c>
      <c r="X82" s="5">
        <v>0</v>
      </c>
      <c r="Y82" s="5">
        <v>0</v>
      </c>
      <c r="Z82" s="5"/>
      <c r="AA82" s="5"/>
      <c r="AB82" s="5"/>
      <c r="AC82" s="5"/>
      <c r="AD82" s="5"/>
      <c r="AE82" s="5"/>
      <c r="AF82" s="5"/>
      <c r="AG82" s="5"/>
      <c r="AH82" s="5"/>
    </row>
    <row r="83" spans="1:34" s="2" customFormat="1" ht="12.75" x14ac:dyDescent="0.2">
      <c r="A83" s="4">
        <v>2020</v>
      </c>
      <c r="B83" s="2" t="s">
        <v>5</v>
      </c>
      <c r="C83" s="2" t="s">
        <v>19</v>
      </c>
      <c r="D83" s="2" t="s">
        <v>675</v>
      </c>
      <c r="E83" s="32"/>
      <c r="F83" s="36">
        <v>0</v>
      </c>
      <c r="G83" s="2">
        <v>0</v>
      </c>
      <c r="H83" s="25">
        <v>0</v>
      </c>
      <c r="T83" s="2">
        <v>0</v>
      </c>
      <c r="U83" s="5">
        <v>0</v>
      </c>
      <c r="V83" s="5">
        <v>0</v>
      </c>
      <c r="W83" s="5">
        <v>0</v>
      </c>
      <c r="X83" s="5">
        <v>0</v>
      </c>
      <c r="Y83" s="5">
        <v>0</v>
      </c>
      <c r="Z83" s="5"/>
      <c r="AA83" s="5"/>
      <c r="AB83" s="5"/>
      <c r="AC83" s="5"/>
      <c r="AD83" s="5"/>
      <c r="AE83" s="5"/>
      <c r="AF83" s="5"/>
      <c r="AG83" s="5"/>
      <c r="AH83" s="5"/>
    </row>
    <row r="84" spans="1:34" s="2" customFormat="1" ht="12.75" x14ac:dyDescent="0.2">
      <c r="A84" s="4">
        <v>2020</v>
      </c>
      <c r="B84" s="2" t="s">
        <v>10</v>
      </c>
      <c r="C84" s="2" t="s">
        <v>20</v>
      </c>
      <c r="D84" s="2" t="s">
        <v>675</v>
      </c>
      <c r="E84" s="32"/>
      <c r="F84" s="36">
        <v>0</v>
      </c>
      <c r="G84" s="2">
        <v>0</v>
      </c>
      <c r="H84" s="25">
        <v>0</v>
      </c>
      <c r="T84" s="2">
        <v>0</v>
      </c>
      <c r="U84" s="5">
        <v>0</v>
      </c>
      <c r="V84" s="5">
        <v>0</v>
      </c>
      <c r="W84" s="5">
        <v>0</v>
      </c>
      <c r="X84" s="5">
        <v>0</v>
      </c>
      <c r="Y84" s="5">
        <v>0</v>
      </c>
      <c r="Z84" s="5"/>
      <c r="AA84" s="5"/>
      <c r="AB84" s="5"/>
      <c r="AC84" s="5"/>
      <c r="AD84" s="5"/>
      <c r="AE84" s="5"/>
      <c r="AF84" s="5"/>
      <c r="AG84" s="5"/>
      <c r="AH84" s="5"/>
    </row>
    <row r="85" spans="1:34" s="2" customFormat="1" ht="12.75" x14ac:dyDescent="0.2">
      <c r="A85" s="4">
        <v>2020</v>
      </c>
      <c r="B85" s="2" t="s">
        <v>10</v>
      </c>
      <c r="C85" s="2" t="s">
        <v>21</v>
      </c>
      <c r="D85" s="2" t="s">
        <v>675</v>
      </c>
      <c r="E85" s="32"/>
      <c r="F85" s="36">
        <v>0</v>
      </c>
      <c r="G85" s="2">
        <v>0</v>
      </c>
      <c r="H85" s="25">
        <v>0</v>
      </c>
      <c r="T85" s="2">
        <v>0</v>
      </c>
      <c r="U85" s="5">
        <v>0</v>
      </c>
      <c r="V85" s="5">
        <v>0</v>
      </c>
      <c r="W85" s="5">
        <v>0</v>
      </c>
      <c r="X85" s="5">
        <v>0</v>
      </c>
      <c r="Y85" s="5">
        <v>0</v>
      </c>
      <c r="Z85" s="5"/>
      <c r="AA85" s="5"/>
      <c r="AB85" s="5"/>
      <c r="AC85" s="5"/>
      <c r="AD85" s="5"/>
      <c r="AE85" s="5"/>
      <c r="AF85" s="5"/>
      <c r="AG85" s="5"/>
      <c r="AH85" s="5"/>
    </row>
    <row r="86" spans="1:34" s="2" customFormat="1" ht="12.75" x14ac:dyDescent="0.2">
      <c r="A86" s="4">
        <v>2020</v>
      </c>
      <c r="B86" s="2" t="s">
        <v>5</v>
      </c>
      <c r="C86" s="2" t="s">
        <v>734</v>
      </c>
      <c r="D86" s="2" t="s">
        <v>675</v>
      </c>
      <c r="E86" s="32"/>
      <c r="F86" s="36">
        <v>0</v>
      </c>
      <c r="G86" s="2">
        <v>0</v>
      </c>
      <c r="H86" s="25">
        <v>0</v>
      </c>
      <c r="T86" s="2">
        <v>0</v>
      </c>
      <c r="U86" s="5">
        <v>0</v>
      </c>
      <c r="V86" s="5">
        <v>0</v>
      </c>
      <c r="W86" s="5">
        <v>0</v>
      </c>
      <c r="X86" s="5">
        <v>0</v>
      </c>
      <c r="Y86" s="5">
        <v>0</v>
      </c>
      <c r="Z86" s="5"/>
      <c r="AA86" s="5"/>
      <c r="AB86" s="5"/>
      <c r="AC86" s="5"/>
      <c r="AD86" s="5"/>
      <c r="AE86" s="5"/>
      <c r="AF86" s="5"/>
      <c r="AG86" s="5"/>
      <c r="AH86" s="5"/>
    </row>
    <row r="87" spans="1:34" s="2" customFormat="1" ht="12.75" x14ac:dyDescent="0.2">
      <c r="A87" s="4">
        <v>2020</v>
      </c>
      <c r="B87" s="2" t="s">
        <v>5</v>
      </c>
      <c r="C87" s="2" t="s">
        <v>735</v>
      </c>
      <c r="D87" s="2" t="s">
        <v>675</v>
      </c>
      <c r="E87" s="32"/>
      <c r="F87" s="36">
        <v>0</v>
      </c>
      <c r="G87" s="2">
        <v>0</v>
      </c>
      <c r="H87" s="25">
        <v>0</v>
      </c>
      <c r="T87" s="2">
        <v>0</v>
      </c>
      <c r="U87" s="5">
        <v>0</v>
      </c>
      <c r="V87" s="5">
        <v>0</v>
      </c>
      <c r="W87" s="5">
        <v>0</v>
      </c>
      <c r="X87" s="5">
        <v>0</v>
      </c>
      <c r="Y87" s="5">
        <v>0</v>
      </c>
      <c r="Z87" s="5"/>
      <c r="AA87" s="5"/>
      <c r="AB87" s="5"/>
      <c r="AC87" s="5"/>
      <c r="AD87" s="5"/>
      <c r="AE87" s="5"/>
      <c r="AF87" s="5"/>
      <c r="AG87" s="5"/>
      <c r="AH87" s="5"/>
    </row>
    <row r="88" spans="1:34" s="2" customFormat="1" ht="12.75" x14ac:dyDescent="0.2">
      <c r="A88" s="4">
        <v>2020</v>
      </c>
      <c r="B88" s="2" t="s">
        <v>5</v>
      </c>
      <c r="C88" s="2" t="s">
        <v>736</v>
      </c>
      <c r="D88" s="2" t="s">
        <v>675</v>
      </c>
      <c r="E88" s="32"/>
      <c r="F88" s="36">
        <v>0</v>
      </c>
      <c r="G88" s="2">
        <v>0</v>
      </c>
      <c r="H88" s="25">
        <v>0</v>
      </c>
      <c r="T88" s="2">
        <v>0</v>
      </c>
      <c r="U88" s="5">
        <v>0</v>
      </c>
      <c r="V88" s="5">
        <v>0</v>
      </c>
      <c r="W88" s="5">
        <v>0</v>
      </c>
      <c r="X88" s="5">
        <v>0</v>
      </c>
      <c r="Y88" s="5">
        <v>0</v>
      </c>
      <c r="Z88" s="5"/>
      <c r="AA88" s="5"/>
      <c r="AB88" s="5"/>
      <c r="AC88" s="5"/>
      <c r="AD88" s="5"/>
      <c r="AE88" s="5"/>
      <c r="AF88" s="5"/>
      <c r="AG88" s="5"/>
      <c r="AH88" s="5"/>
    </row>
    <row r="89" spans="1:34" s="2" customFormat="1" ht="12.75" x14ac:dyDescent="0.2">
      <c r="A89" s="4">
        <v>2020</v>
      </c>
      <c r="B89" s="2" t="s">
        <v>5</v>
      </c>
      <c r="C89" s="2" t="s">
        <v>737</v>
      </c>
      <c r="D89" s="2" t="s">
        <v>675</v>
      </c>
      <c r="E89" s="32"/>
      <c r="F89" s="36">
        <v>0</v>
      </c>
      <c r="G89" s="2">
        <v>0</v>
      </c>
      <c r="H89" s="25">
        <v>0</v>
      </c>
      <c r="T89" s="2">
        <v>0</v>
      </c>
      <c r="U89" s="5">
        <v>0</v>
      </c>
      <c r="V89" s="5">
        <v>0</v>
      </c>
      <c r="W89" s="5">
        <v>0</v>
      </c>
      <c r="X89" s="5">
        <v>0</v>
      </c>
      <c r="Y89" s="5">
        <v>0</v>
      </c>
      <c r="Z89" s="5"/>
      <c r="AA89" s="5"/>
      <c r="AB89" s="5"/>
      <c r="AC89" s="5"/>
      <c r="AD89" s="5"/>
      <c r="AE89" s="5"/>
      <c r="AF89" s="5"/>
      <c r="AG89" s="5"/>
      <c r="AH89" s="5"/>
    </row>
    <row r="90" spans="1:34" s="2" customFormat="1" ht="12.75" x14ac:dyDescent="0.2">
      <c r="A90" s="4">
        <v>2020</v>
      </c>
      <c r="B90" s="2" t="s">
        <v>10</v>
      </c>
      <c r="C90" s="2" t="s">
        <v>738</v>
      </c>
      <c r="D90" s="2" t="s">
        <v>675</v>
      </c>
      <c r="E90" s="32"/>
      <c r="F90" s="36">
        <v>0</v>
      </c>
      <c r="G90" s="2">
        <v>0</v>
      </c>
      <c r="H90" s="25">
        <v>0</v>
      </c>
      <c r="T90" s="2">
        <v>0</v>
      </c>
      <c r="U90" s="5">
        <v>0</v>
      </c>
      <c r="V90" s="5">
        <v>0</v>
      </c>
      <c r="W90" s="5">
        <v>0</v>
      </c>
      <c r="X90" s="5">
        <v>0</v>
      </c>
      <c r="Y90" s="5">
        <v>0</v>
      </c>
      <c r="Z90" s="5"/>
      <c r="AA90" s="5"/>
      <c r="AB90" s="5"/>
      <c r="AC90" s="5"/>
      <c r="AD90" s="5"/>
      <c r="AE90" s="5"/>
      <c r="AF90" s="5"/>
      <c r="AG90" s="5"/>
      <c r="AH90" s="5"/>
    </row>
    <row r="91" spans="1:34" s="2" customFormat="1" ht="12.75" x14ac:dyDescent="0.2">
      <c r="A91" s="4">
        <v>2020</v>
      </c>
      <c r="B91" s="2" t="s">
        <v>10</v>
      </c>
      <c r="C91" s="2" t="s">
        <v>739</v>
      </c>
      <c r="D91" s="2" t="s">
        <v>675</v>
      </c>
      <c r="E91" s="32"/>
      <c r="F91" s="36">
        <v>0</v>
      </c>
      <c r="G91" s="2">
        <v>0</v>
      </c>
      <c r="H91" s="25">
        <v>0</v>
      </c>
      <c r="T91" s="2">
        <v>0</v>
      </c>
      <c r="U91" s="5">
        <v>0</v>
      </c>
      <c r="V91" s="5">
        <v>0</v>
      </c>
      <c r="W91" s="5">
        <v>0</v>
      </c>
      <c r="X91" s="5">
        <v>0</v>
      </c>
      <c r="Y91" s="5">
        <v>0</v>
      </c>
      <c r="Z91" s="5"/>
      <c r="AA91" s="5"/>
      <c r="AB91" s="5"/>
      <c r="AC91" s="5"/>
      <c r="AD91" s="5"/>
      <c r="AE91" s="5"/>
      <c r="AF91" s="5"/>
      <c r="AG91" s="5"/>
      <c r="AH91" s="5"/>
    </row>
    <row r="92" spans="1:34" s="2" customFormat="1" ht="12.75" x14ac:dyDescent="0.2">
      <c r="A92" s="4">
        <v>2020</v>
      </c>
      <c r="B92" s="2" t="s">
        <v>5</v>
      </c>
      <c r="C92" s="2" t="s">
        <v>740</v>
      </c>
      <c r="D92" s="2" t="s">
        <v>675</v>
      </c>
      <c r="E92" s="32"/>
      <c r="F92" s="36">
        <v>0</v>
      </c>
      <c r="G92" s="2">
        <v>0</v>
      </c>
      <c r="H92" s="25">
        <v>0</v>
      </c>
      <c r="T92" s="2">
        <v>0</v>
      </c>
      <c r="U92" s="5">
        <v>0</v>
      </c>
      <c r="V92" s="5">
        <v>0</v>
      </c>
      <c r="W92" s="5">
        <v>0</v>
      </c>
      <c r="X92" s="5">
        <v>0</v>
      </c>
      <c r="Y92" s="5">
        <v>0</v>
      </c>
      <c r="Z92" s="5"/>
      <c r="AA92" s="5"/>
      <c r="AB92" s="5"/>
      <c r="AC92" s="5"/>
      <c r="AD92" s="5"/>
      <c r="AE92" s="5"/>
      <c r="AF92" s="5"/>
      <c r="AG92" s="5"/>
      <c r="AH92" s="5"/>
    </row>
    <row r="93" spans="1:34" s="2" customFormat="1" ht="12.75" x14ac:dyDescent="0.2">
      <c r="A93" s="4">
        <v>2020</v>
      </c>
      <c r="B93" s="2" t="s">
        <v>5</v>
      </c>
      <c r="C93" s="2" t="s">
        <v>29</v>
      </c>
      <c r="D93" s="2" t="s">
        <v>675</v>
      </c>
      <c r="E93" s="32"/>
      <c r="F93" s="36">
        <v>0</v>
      </c>
      <c r="G93" s="2">
        <v>0</v>
      </c>
      <c r="H93" s="25">
        <v>0</v>
      </c>
      <c r="T93" s="2">
        <v>0</v>
      </c>
      <c r="U93" s="5">
        <v>0</v>
      </c>
      <c r="V93" s="5">
        <v>0</v>
      </c>
      <c r="W93" s="5">
        <v>0</v>
      </c>
      <c r="X93" s="5">
        <v>0</v>
      </c>
      <c r="Y93" s="5">
        <v>0</v>
      </c>
      <c r="Z93" s="5"/>
      <c r="AA93" s="5"/>
      <c r="AB93" s="5"/>
      <c r="AC93" s="5"/>
      <c r="AD93" s="5"/>
      <c r="AE93" s="5"/>
      <c r="AF93" s="5"/>
      <c r="AG93" s="5"/>
      <c r="AH93" s="5"/>
    </row>
    <row r="94" spans="1:34" s="2" customFormat="1" ht="12.75" x14ac:dyDescent="0.2">
      <c r="A94" s="4">
        <v>2020</v>
      </c>
      <c r="B94" s="2" t="s">
        <v>5</v>
      </c>
      <c r="C94" s="2" t="s">
        <v>723</v>
      </c>
      <c r="D94" s="2" t="s">
        <v>676</v>
      </c>
      <c r="E94" s="32"/>
      <c r="F94" s="32" t="s">
        <v>748</v>
      </c>
      <c r="G94" s="34" t="s">
        <v>748</v>
      </c>
      <c r="H94" s="25">
        <v>0</v>
      </c>
      <c r="T94" s="2">
        <v>0</v>
      </c>
      <c r="U94" s="5">
        <v>0</v>
      </c>
      <c r="V94" s="5">
        <v>0</v>
      </c>
      <c r="W94" s="5">
        <v>0</v>
      </c>
      <c r="X94" s="5">
        <v>0</v>
      </c>
      <c r="Y94" s="5">
        <v>0</v>
      </c>
      <c r="Z94" s="5"/>
      <c r="AA94" s="5"/>
      <c r="AB94" s="5"/>
      <c r="AC94" s="5"/>
      <c r="AD94" s="5"/>
      <c r="AE94" s="5"/>
      <c r="AF94" s="5"/>
      <c r="AG94" s="5"/>
      <c r="AH94" s="5"/>
    </row>
    <row r="95" spans="1:34" s="2" customFormat="1" ht="12.75" x14ac:dyDescent="0.2">
      <c r="A95" s="4">
        <v>2020</v>
      </c>
      <c r="B95" s="2" t="s">
        <v>5</v>
      </c>
      <c r="C95" s="2" t="s">
        <v>724</v>
      </c>
      <c r="D95" s="2" t="s">
        <v>676</v>
      </c>
      <c r="E95" s="35">
        <v>19699006</v>
      </c>
      <c r="F95" s="35">
        <v>4149189</v>
      </c>
      <c r="G95" s="31">
        <v>4198221</v>
      </c>
      <c r="H95" s="25">
        <v>0</v>
      </c>
      <c r="T95" s="2">
        <v>0</v>
      </c>
      <c r="U95" s="5">
        <v>0</v>
      </c>
      <c r="V95" s="5">
        <v>0</v>
      </c>
      <c r="W95" s="5">
        <v>0</v>
      </c>
      <c r="X95" s="5">
        <v>0</v>
      </c>
      <c r="Y95" s="5">
        <v>0</v>
      </c>
      <c r="Z95" s="5"/>
      <c r="AA95" s="5"/>
      <c r="AB95" s="5"/>
      <c r="AC95" s="5"/>
      <c r="AD95" s="5"/>
      <c r="AE95" s="5"/>
      <c r="AF95" s="5"/>
      <c r="AG95" s="5"/>
      <c r="AH95" s="5"/>
    </row>
    <row r="96" spans="1:34" s="2" customFormat="1" ht="12.75" x14ac:dyDescent="0.2">
      <c r="A96" s="4">
        <v>2020</v>
      </c>
      <c r="B96" s="2" t="s">
        <v>5</v>
      </c>
      <c r="C96" s="2" t="s">
        <v>725</v>
      </c>
      <c r="D96" s="2" t="s">
        <v>676</v>
      </c>
      <c r="E96" s="32"/>
      <c r="F96" s="32" t="s">
        <v>748</v>
      </c>
      <c r="G96" s="34" t="s">
        <v>748</v>
      </c>
      <c r="H96" s="25">
        <v>0</v>
      </c>
      <c r="T96" s="2">
        <v>0</v>
      </c>
      <c r="U96" s="5">
        <v>0</v>
      </c>
      <c r="V96" s="5">
        <v>0</v>
      </c>
      <c r="W96" s="5">
        <v>0</v>
      </c>
      <c r="X96" s="5">
        <v>0</v>
      </c>
      <c r="Y96" s="5">
        <v>0</v>
      </c>
      <c r="Z96" s="5"/>
      <c r="AA96" s="5"/>
      <c r="AB96" s="5"/>
      <c r="AC96" s="5"/>
      <c r="AD96" s="5"/>
      <c r="AE96" s="5"/>
      <c r="AF96" s="5"/>
      <c r="AG96" s="5"/>
      <c r="AH96" s="5"/>
    </row>
    <row r="97" spans="1:34" s="2" customFormat="1" ht="12.75" x14ac:dyDescent="0.2">
      <c r="A97" s="4">
        <v>2020</v>
      </c>
      <c r="B97" s="2" t="s">
        <v>5</v>
      </c>
      <c r="C97" s="2" t="s">
        <v>726</v>
      </c>
      <c r="D97" s="2" t="s">
        <v>676</v>
      </c>
      <c r="E97" s="32"/>
      <c r="F97" s="32" t="s">
        <v>748</v>
      </c>
      <c r="G97" s="34" t="s">
        <v>748</v>
      </c>
      <c r="H97" s="25">
        <v>0</v>
      </c>
      <c r="T97" s="2">
        <v>0</v>
      </c>
      <c r="U97" s="5">
        <v>0</v>
      </c>
      <c r="V97" s="5">
        <v>0</v>
      </c>
      <c r="W97" s="5">
        <v>0</v>
      </c>
      <c r="X97" s="5">
        <v>0</v>
      </c>
      <c r="Y97" s="5">
        <v>0</v>
      </c>
      <c r="Z97" s="5"/>
      <c r="AA97" s="5"/>
      <c r="AB97" s="5"/>
      <c r="AC97" s="5"/>
      <c r="AD97" s="5"/>
      <c r="AE97" s="5"/>
      <c r="AF97" s="5"/>
      <c r="AG97" s="5"/>
      <c r="AH97" s="5"/>
    </row>
    <row r="98" spans="1:34" s="2" customFormat="1" ht="12.75" x14ac:dyDescent="0.2">
      <c r="A98" s="4">
        <v>2020</v>
      </c>
      <c r="B98" s="2" t="s">
        <v>10</v>
      </c>
      <c r="C98" s="2" t="s">
        <v>727</v>
      </c>
      <c r="D98" s="2" t="s">
        <v>676</v>
      </c>
      <c r="E98" s="35">
        <v>13274712</v>
      </c>
      <c r="F98" s="32" t="s">
        <v>748</v>
      </c>
      <c r="G98" s="31">
        <v>2544509</v>
      </c>
      <c r="H98" s="25">
        <v>0</v>
      </c>
      <c r="T98" s="2">
        <v>0</v>
      </c>
      <c r="U98" s="5">
        <v>0</v>
      </c>
      <c r="V98" s="5">
        <v>0</v>
      </c>
      <c r="W98" s="5">
        <v>0</v>
      </c>
      <c r="X98" s="5">
        <v>0</v>
      </c>
      <c r="Y98" s="5">
        <v>0</v>
      </c>
      <c r="Z98" s="5"/>
      <c r="AA98" s="5"/>
      <c r="AB98" s="5"/>
      <c r="AC98" s="5"/>
      <c r="AD98" s="5"/>
      <c r="AE98" s="5"/>
      <c r="AF98" s="5"/>
      <c r="AG98" s="5"/>
      <c r="AH98" s="5"/>
    </row>
    <row r="99" spans="1:34" s="2" customFormat="1" ht="12.75" x14ac:dyDescent="0.2">
      <c r="A99" s="4">
        <v>2020</v>
      </c>
      <c r="B99" s="2" t="s">
        <v>5</v>
      </c>
      <c r="C99" s="2" t="s">
        <v>728</v>
      </c>
      <c r="D99" s="2" t="s">
        <v>676</v>
      </c>
      <c r="E99" s="35">
        <v>17241820</v>
      </c>
      <c r="F99" s="35">
        <v>10411399</v>
      </c>
      <c r="G99" s="34" t="s">
        <v>748</v>
      </c>
      <c r="H99" s="25">
        <v>0</v>
      </c>
      <c r="T99" s="2">
        <v>0</v>
      </c>
      <c r="U99" s="5">
        <v>0</v>
      </c>
      <c r="V99" s="5">
        <v>0</v>
      </c>
      <c r="W99" s="5">
        <v>0</v>
      </c>
      <c r="X99" s="5">
        <v>0</v>
      </c>
      <c r="Y99" s="5">
        <v>0</v>
      </c>
      <c r="Z99" s="5"/>
      <c r="AA99" s="5"/>
      <c r="AB99" s="5"/>
      <c r="AC99" s="5"/>
      <c r="AD99" s="5"/>
      <c r="AE99" s="5"/>
      <c r="AF99" s="5"/>
      <c r="AG99" s="5"/>
      <c r="AH99" s="5"/>
    </row>
    <row r="100" spans="1:34" s="2" customFormat="1" ht="12.75" x14ac:dyDescent="0.2">
      <c r="A100" s="4">
        <v>2020</v>
      </c>
      <c r="B100" s="2" t="s">
        <v>10</v>
      </c>
      <c r="C100" s="2" t="s">
        <v>729</v>
      </c>
      <c r="D100" s="2" t="s">
        <v>676</v>
      </c>
      <c r="E100" s="32"/>
      <c r="F100" s="32" t="s">
        <v>748</v>
      </c>
      <c r="G100" s="34" t="s">
        <v>748</v>
      </c>
      <c r="H100" s="25">
        <v>0</v>
      </c>
      <c r="T100" s="2">
        <v>0</v>
      </c>
      <c r="U100" s="5">
        <v>0</v>
      </c>
      <c r="V100" s="5">
        <v>0</v>
      </c>
      <c r="W100" s="5">
        <v>0</v>
      </c>
      <c r="X100" s="5">
        <v>0</v>
      </c>
      <c r="Y100" s="5">
        <v>0</v>
      </c>
      <c r="Z100" s="5"/>
      <c r="AA100" s="5"/>
      <c r="AB100" s="5"/>
      <c r="AC100" s="5"/>
      <c r="AD100" s="5"/>
      <c r="AE100" s="5"/>
      <c r="AF100" s="5"/>
      <c r="AG100" s="5"/>
      <c r="AH100" s="5"/>
    </row>
    <row r="101" spans="1:34" s="2" customFormat="1" ht="12.75" x14ac:dyDescent="0.2">
      <c r="A101" s="4">
        <v>2020</v>
      </c>
      <c r="B101" s="2" t="s">
        <v>10</v>
      </c>
      <c r="C101" s="2" t="s">
        <v>730</v>
      </c>
      <c r="D101" s="2" t="s">
        <v>676</v>
      </c>
      <c r="E101" s="35">
        <v>11425659</v>
      </c>
      <c r="F101" s="35">
        <v>7449006</v>
      </c>
      <c r="G101" s="34" t="s">
        <v>748</v>
      </c>
      <c r="H101" s="25">
        <v>0</v>
      </c>
      <c r="T101" s="2">
        <v>0</v>
      </c>
      <c r="U101" s="5">
        <v>0</v>
      </c>
      <c r="V101" s="5">
        <v>0</v>
      </c>
      <c r="W101" s="5">
        <v>0</v>
      </c>
      <c r="X101" s="5">
        <v>0</v>
      </c>
      <c r="Y101" s="5">
        <v>0</v>
      </c>
      <c r="Z101" s="5"/>
      <c r="AA101" s="5"/>
      <c r="AB101" s="5"/>
      <c r="AC101" s="5"/>
      <c r="AD101" s="5"/>
      <c r="AE101" s="5"/>
      <c r="AF101" s="5"/>
      <c r="AG101" s="5"/>
      <c r="AH101" s="5"/>
    </row>
    <row r="102" spans="1:34" s="2" customFormat="1" ht="12.75" x14ac:dyDescent="0.2">
      <c r="A102" s="4">
        <v>2020</v>
      </c>
      <c r="B102" s="2" t="s">
        <v>10</v>
      </c>
      <c r="C102" s="2" t="s">
        <v>731</v>
      </c>
      <c r="D102" s="2" t="s">
        <v>676</v>
      </c>
      <c r="E102" s="35">
        <v>13825451</v>
      </c>
      <c r="F102" s="35">
        <v>3624040</v>
      </c>
      <c r="G102" s="31">
        <v>2335769</v>
      </c>
      <c r="H102" s="25">
        <v>0</v>
      </c>
      <c r="T102" s="2">
        <v>0</v>
      </c>
      <c r="U102" s="5">
        <v>0</v>
      </c>
      <c r="V102" s="5">
        <v>0</v>
      </c>
      <c r="W102" s="5">
        <v>0</v>
      </c>
      <c r="X102" s="5">
        <v>0</v>
      </c>
      <c r="Y102" s="5">
        <v>0</v>
      </c>
      <c r="Z102" s="5"/>
      <c r="AA102" s="5"/>
      <c r="AB102" s="5"/>
      <c r="AC102" s="5"/>
      <c r="AD102" s="5"/>
      <c r="AE102" s="5"/>
      <c r="AF102" s="5"/>
      <c r="AG102" s="5"/>
      <c r="AH102" s="5"/>
    </row>
    <row r="103" spans="1:34" s="2" customFormat="1" ht="12.75" x14ac:dyDescent="0.2">
      <c r="A103" s="4">
        <v>2020</v>
      </c>
      <c r="B103" s="2" t="s">
        <v>5</v>
      </c>
      <c r="C103" s="2" t="s">
        <v>732</v>
      </c>
      <c r="D103" s="2" t="s">
        <v>676</v>
      </c>
      <c r="E103" s="32"/>
      <c r="F103" s="32" t="s">
        <v>748</v>
      </c>
      <c r="G103" s="34" t="s">
        <v>748</v>
      </c>
      <c r="H103" s="25">
        <v>0</v>
      </c>
      <c r="T103" s="2">
        <v>0</v>
      </c>
      <c r="U103" s="5">
        <v>0</v>
      </c>
      <c r="V103" s="5">
        <v>0</v>
      </c>
      <c r="W103" s="5">
        <v>0</v>
      </c>
      <c r="X103" s="5">
        <v>0</v>
      </c>
      <c r="Y103" s="5">
        <v>0</v>
      </c>
      <c r="Z103" s="5"/>
      <c r="AA103" s="5"/>
      <c r="AB103" s="5"/>
      <c r="AC103" s="5"/>
      <c r="AD103" s="5"/>
      <c r="AE103" s="5"/>
      <c r="AF103" s="5"/>
      <c r="AG103" s="5"/>
      <c r="AH103" s="5"/>
    </row>
    <row r="104" spans="1:34" s="2" customFormat="1" ht="12.75" x14ac:dyDescent="0.2">
      <c r="A104" s="4">
        <v>2020</v>
      </c>
      <c r="B104" s="2" t="s">
        <v>5</v>
      </c>
      <c r="C104" s="2" t="s">
        <v>733</v>
      </c>
      <c r="D104" s="2" t="s">
        <v>676</v>
      </c>
      <c r="E104" s="32"/>
      <c r="F104" s="32" t="s">
        <v>748</v>
      </c>
      <c r="G104" s="34" t="s">
        <v>748</v>
      </c>
      <c r="H104" s="25">
        <v>0</v>
      </c>
      <c r="T104" s="2">
        <v>0</v>
      </c>
      <c r="U104" s="5">
        <v>0</v>
      </c>
      <c r="V104" s="5">
        <v>0</v>
      </c>
      <c r="W104" s="5">
        <v>0</v>
      </c>
      <c r="X104" s="5">
        <v>0</v>
      </c>
      <c r="Y104" s="5">
        <v>0</v>
      </c>
      <c r="Z104" s="5"/>
      <c r="AA104" s="5"/>
      <c r="AB104" s="5"/>
      <c r="AC104" s="5"/>
      <c r="AD104" s="5"/>
      <c r="AE104" s="5"/>
      <c r="AF104" s="5"/>
      <c r="AG104" s="5"/>
      <c r="AH104" s="5"/>
    </row>
    <row r="105" spans="1:34" s="2" customFormat="1" ht="12.75" x14ac:dyDescent="0.2">
      <c r="A105" s="4">
        <v>2020</v>
      </c>
      <c r="B105" s="2" t="s">
        <v>5</v>
      </c>
      <c r="C105" s="2" t="s">
        <v>18</v>
      </c>
      <c r="D105" s="2" t="s">
        <v>676</v>
      </c>
      <c r="E105" s="35">
        <v>11988417</v>
      </c>
      <c r="F105" s="32" t="s">
        <v>748</v>
      </c>
      <c r="G105" s="34" t="s">
        <v>748</v>
      </c>
      <c r="H105" s="25">
        <v>0</v>
      </c>
      <c r="T105" s="2">
        <v>0</v>
      </c>
      <c r="U105" s="5">
        <v>0</v>
      </c>
      <c r="V105" s="5">
        <v>0</v>
      </c>
      <c r="W105" s="5">
        <v>0</v>
      </c>
      <c r="X105" s="5">
        <v>0</v>
      </c>
      <c r="Y105" s="5">
        <v>0</v>
      </c>
      <c r="Z105" s="5"/>
      <c r="AA105" s="5"/>
      <c r="AB105" s="5"/>
      <c r="AC105" s="5"/>
      <c r="AD105" s="5"/>
      <c r="AE105" s="5"/>
      <c r="AF105" s="5"/>
      <c r="AG105" s="5"/>
      <c r="AH105" s="5"/>
    </row>
    <row r="106" spans="1:34" s="2" customFormat="1" ht="12.75" x14ac:dyDescent="0.2">
      <c r="A106" s="4">
        <v>2020</v>
      </c>
      <c r="B106" s="2" t="s">
        <v>5</v>
      </c>
      <c r="C106" s="2" t="s">
        <v>19</v>
      </c>
      <c r="D106" s="2" t="s">
        <v>676</v>
      </c>
      <c r="E106" s="26">
        <v>6087290</v>
      </c>
      <c r="F106" s="35">
        <v>6410665</v>
      </c>
      <c r="G106" s="31">
        <v>3498517</v>
      </c>
      <c r="H106" s="25">
        <v>0</v>
      </c>
      <c r="T106" s="2">
        <v>0</v>
      </c>
      <c r="U106" s="5">
        <v>0</v>
      </c>
      <c r="V106" s="5">
        <v>0</v>
      </c>
      <c r="W106" s="5">
        <v>0</v>
      </c>
      <c r="X106" s="5">
        <v>0</v>
      </c>
      <c r="Y106" s="5">
        <v>0</v>
      </c>
      <c r="Z106" s="5"/>
      <c r="AA106" s="5"/>
      <c r="AB106" s="5"/>
      <c r="AC106" s="5"/>
      <c r="AD106" s="5"/>
      <c r="AE106" s="5"/>
      <c r="AF106" s="5"/>
      <c r="AG106" s="5"/>
      <c r="AH106" s="5"/>
    </row>
    <row r="107" spans="1:34" s="2" customFormat="1" ht="12.75" x14ac:dyDescent="0.2">
      <c r="A107" s="4">
        <v>2020</v>
      </c>
      <c r="B107" s="2" t="s">
        <v>10</v>
      </c>
      <c r="C107" s="2" t="s">
        <v>20</v>
      </c>
      <c r="D107" s="2" t="s">
        <v>676</v>
      </c>
      <c r="E107" s="32"/>
      <c r="F107" s="32" t="s">
        <v>748</v>
      </c>
      <c r="G107" s="34" t="s">
        <v>748</v>
      </c>
      <c r="H107" s="25">
        <v>0</v>
      </c>
      <c r="T107" s="2">
        <v>0</v>
      </c>
      <c r="U107" s="5">
        <v>0</v>
      </c>
      <c r="V107" s="5">
        <v>0</v>
      </c>
      <c r="W107" s="5">
        <v>0</v>
      </c>
      <c r="X107" s="5">
        <v>0</v>
      </c>
      <c r="Y107" s="5">
        <v>0</v>
      </c>
      <c r="Z107" s="5"/>
      <c r="AA107" s="5"/>
      <c r="AB107" s="5"/>
      <c r="AC107" s="5"/>
      <c r="AD107" s="5"/>
      <c r="AE107" s="5"/>
      <c r="AF107" s="5"/>
      <c r="AG107" s="5"/>
      <c r="AH107" s="5"/>
    </row>
    <row r="108" spans="1:34" s="2" customFormat="1" ht="12.75" x14ac:dyDescent="0.2">
      <c r="A108" s="4">
        <v>2020</v>
      </c>
      <c r="B108" s="2" t="s">
        <v>10</v>
      </c>
      <c r="C108" s="2" t="s">
        <v>21</v>
      </c>
      <c r="D108" s="2" t="s">
        <v>676</v>
      </c>
      <c r="E108" s="32"/>
      <c r="F108" s="32" t="s">
        <v>748</v>
      </c>
      <c r="G108" s="34" t="s">
        <v>748</v>
      </c>
      <c r="H108" s="25">
        <v>0</v>
      </c>
      <c r="T108" s="2">
        <v>0</v>
      </c>
      <c r="U108" s="5">
        <v>0</v>
      </c>
      <c r="V108" s="5">
        <v>0</v>
      </c>
      <c r="W108" s="5">
        <v>0</v>
      </c>
      <c r="X108" s="5">
        <v>0</v>
      </c>
      <c r="Y108" s="5">
        <v>0</v>
      </c>
      <c r="Z108" s="5"/>
      <c r="AA108" s="5"/>
      <c r="AB108" s="5"/>
      <c r="AC108" s="5"/>
      <c r="AD108" s="5"/>
      <c r="AE108" s="5"/>
      <c r="AF108" s="5"/>
      <c r="AG108" s="5"/>
      <c r="AH108" s="5"/>
    </row>
    <row r="109" spans="1:34" s="2" customFormat="1" ht="12.75" x14ac:dyDescent="0.2">
      <c r="A109" s="4">
        <v>2020</v>
      </c>
      <c r="B109" s="2" t="s">
        <v>5</v>
      </c>
      <c r="C109" s="2" t="s">
        <v>734</v>
      </c>
      <c r="D109" s="2" t="s">
        <v>676</v>
      </c>
      <c r="E109" s="32"/>
      <c r="F109" s="32" t="s">
        <v>748</v>
      </c>
      <c r="G109" s="34" t="s">
        <v>748</v>
      </c>
      <c r="H109" s="25">
        <v>0</v>
      </c>
      <c r="T109" s="2">
        <v>0</v>
      </c>
      <c r="U109" s="5">
        <v>0</v>
      </c>
      <c r="V109" s="5">
        <v>0</v>
      </c>
      <c r="W109" s="5">
        <v>0</v>
      </c>
      <c r="X109" s="5">
        <v>0</v>
      </c>
      <c r="Y109" s="5">
        <v>0</v>
      </c>
      <c r="Z109" s="5"/>
      <c r="AA109" s="5"/>
      <c r="AB109" s="5"/>
      <c r="AC109" s="5"/>
      <c r="AD109" s="5"/>
      <c r="AE109" s="5"/>
      <c r="AF109" s="5"/>
      <c r="AG109" s="5"/>
      <c r="AH109" s="5"/>
    </row>
    <row r="110" spans="1:34" s="2" customFormat="1" ht="12.75" x14ac:dyDescent="0.2">
      <c r="A110" s="4">
        <v>2020</v>
      </c>
      <c r="B110" s="2" t="s">
        <v>5</v>
      </c>
      <c r="C110" s="2" t="s">
        <v>735</v>
      </c>
      <c r="D110" s="2" t="s">
        <v>676</v>
      </c>
      <c r="E110" s="32"/>
      <c r="F110" s="32" t="s">
        <v>748</v>
      </c>
      <c r="G110" s="34" t="s">
        <v>748</v>
      </c>
      <c r="H110" s="25">
        <v>0</v>
      </c>
      <c r="T110" s="2">
        <v>0</v>
      </c>
      <c r="U110" s="5">
        <v>0</v>
      </c>
      <c r="V110" s="5">
        <v>0</v>
      </c>
      <c r="W110" s="5">
        <v>0</v>
      </c>
      <c r="X110" s="5">
        <v>0</v>
      </c>
      <c r="Y110" s="5">
        <v>0</v>
      </c>
      <c r="Z110" s="5"/>
      <c r="AA110" s="5"/>
      <c r="AB110" s="5"/>
      <c r="AC110" s="5"/>
      <c r="AD110" s="5"/>
      <c r="AE110" s="5"/>
      <c r="AF110" s="5"/>
      <c r="AG110" s="5"/>
      <c r="AH110" s="5"/>
    </row>
    <row r="111" spans="1:34" s="2" customFormat="1" ht="12.75" x14ac:dyDescent="0.2">
      <c r="A111" s="4">
        <v>2020</v>
      </c>
      <c r="B111" s="2" t="s">
        <v>5</v>
      </c>
      <c r="C111" s="2" t="s">
        <v>736</v>
      </c>
      <c r="D111" s="2" t="s">
        <v>676</v>
      </c>
      <c r="E111" s="32"/>
      <c r="F111" s="32" t="s">
        <v>748</v>
      </c>
      <c r="G111" s="34" t="s">
        <v>748</v>
      </c>
      <c r="H111" s="25">
        <v>0</v>
      </c>
      <c r="T111" s="2">
        <v>0</v>
      </c>
      <c r="U111" s="5">
        <v>0</v>
      </c>
      <c r="V111" s="5">
        <v>0</v>
      </c>
      <c r="W111" s="5">
        <v>0</v>
      </c>
      <c r="X111" s="5">
        <v>0</v>
      </c>
      <c r="Y111" s="5">
        <v>0</v>
      </c>
      <c r="Z111" s="5"/>
      <c r="AA111" s="5"/>
      <c r="AB111" s="5"/>
      <c r="AC111" s="5"/>
      <c r="AD111" s="5"/>
      <c r="AE111" s="5"/>
      <c r="AF111" s="5"/>
      <c r="AG111" s="5"/>
      <c r="AH111" s="5"/>
    </row>
    <row r="112" spans="1:34" s="2" customFormat="1" ht="12.75" x14ac:dyDescent="0.2">
      <c r="A112" s="4">
        <v>2020</v>
      </c>
      <c r="B112" s="2" t="s">
        <v>5</v>
      </c>
      <c r="C112" s="2" t="s">
        <v>737</v>
      </c>
      <c r="D112" s="2" t="s">
        <v>676</v>
      </c>
      <c r="E112" s="32"/>
      <c r="F112" s="32" t="s">
        <v>748</v>
      </c>
      <c r="G112" s="34" t="s">
        <v>748</v>
      </c>
      <c r="H112" s="25">
        <v>0</v>
      </c>
      <c r="T112" s="2">
        <v>0</v>
      </c>
      <c r="U112" s="5">
        <v>0</v>
      </c>
      <c r="V112" s="5">
        <v>0</v>
      </c>
      <c r="W112" s="5">
        <v>0</v>
      </c>
      <c r="X112" s="5">
        <v>0</v>
      </c>
      <c r="Y112" s="5">
        <v>0</v>
      </c>
      <c r="Z112" s="5"/>
      <c r="AA112" s="5"/>
      <c r="AB112" s="5"/>
      <c r="AC112" s="5"/>
      <c r="AD112" s="5"/>
      <c r="AE112" s="5"/>
      <c r="AF112" s="5"/>
      <c r="AG112" s="5"/>
      <c r="AH112" s="5"/>
    </row>
    <row r="113" spans="1:34" s="2" customFormat="1" ht="12.75" x14ac:dyDescent="0.2">
      <c r="A113" s="4">
        <v>2020</v>
      </c>
      <c r="B113" s="2" t="s">
        <v>10</v>
      </c>
      <c r="C113" s="2" t="s">
        <v>738</v>
      </c>
      <c r="D113" s="2" t="s">
        <v>676</v>
      </c>
      <c r="E113" s="32"/>
      <c r="F113" s="32" t="s">
        <v>748</v>
      </c>
      <c r="G113" s="34" t="s">
        <v>748</v>
      </c>
      <c r="H113" s="25">
        <v>0</v>
      </c>
      <c r="T113" s="2">
        <v>0</v>
      </c>
      <c r="U113" s="5">
        <v>0</v>
      </c>
      <c r="V113" s="5">
        <v>0</v>
      </c>
      <c r="W113" s="5">
        <v>0</v>
      </c>
      <c r="X113" s="5">
        <v>0</v>
      </c>
      <c r="Y113" s="5">
        <v>0</v>
      </c>
      <c r="Z113" s="5"/>
      <c r="AA113" s="5"/>
      <c r="AB113" s="5"/>
      <c r="AC113" s="5"/>
      <c r="AD113" s="5"/>
      <c r="AE113" s="5"/>
      <c r="AF113" s="5"/>
      <c r="AG113" s="5"/>
      <c r="AH113" s="5"/>
    </row>
    <row r="114" spans="1:34" s="2" customFormat="1" ht="12.75" x14ac:dyDescent="0.2">
      <c r="A114" s="4">
        <v>2020</v>
      </c>
      <c r="B114" s="2" t="s">
        <v>10</v>
      </c>
      <c r="C114" s="2" t="s">
        <v>739</v>
      </c>
      <c r="D114" s="2" t="s">
        <v>676</v>
      </c>
      <c r="E114" s="26">
        <v>35766751</v>
      </c>
      <c r="F114" s="32" t="s">
        <v>748</v>
      </c>
      <c r="G114" s="34" t="s">
        <v>748</v>
      </c>
      <c r="H114" s="25">
        <v>0</v>
      </c>
      <c r="T114" s="2">
        <v>0</v>
      </c>
      <c r="U114" s="5">
        <v>0</v>
      </c>
      <c r="V114" s="5">
        <v>0</v>
      </c>
      <c r="W114" s="5">
        <v>0</v>
      </c>
      <c r="X114" s="5">
        <v>0</v>
      </c>
      <c r="Y114" s="5">
        <v>0</v>
      </c>
      <c r="Z114" s="5"/>
      <c r="AA114" s="5"/>
      <c r="AB114" s="5"/>
      <c r="AC114" s="5"/>
      <c r="AD114" s="5"/>
      <c r="AE114" s="5"/>
      <c r="AF114" s="5"/>
      <c r="AG114" s="5"/>
      <c r="AH114" s="5"/>
    </row>
    <row r="115" spans="1:34" s="2" customFormat="1" ht="12.75" x14ac:dyDescent="0.2">
      <c r="A115" s="4">
        <v>2020</v>
      </c>
      <c r="B115" s="2" t="s">
        <v>5</v>
      </c>
      <c r="C115" s="2" t="s">
        <v>740</v>
      </c>
      <c r="D115" s="2" t="s">
        <v>676</v>
      </c>
      <c r="E115" s="26">
        <v>4249032</v>
      </c>
      <c r="F115" s="32" t="s">
        <v>748</v>
      </c>
      <c r="G115" s="34" t="s">
        <v>748</v>
      </c>
      <c r="H115" s="25">
        <v>0</v>
      </c>
      <c r="T115" s="2">
        <v>0</v>
      </c>
      <c r="U115" s="5">
        <v>0</v>
      </c>
      <c r="V115" s="5">
        <v>0</v>
      </c>
      <c r="W115" s="5">
        <v>0</v>
      </c>
      <c r="X115" s="5">
        <v>0</v>
      </c>
      <c r="Y115" s="5">
        <v>0</v>
      </c>
      <c r="Z115" s="5"/>
      <c r="AA115" s="5"/>
      <c r="AB115" s="5"/>
      <c r="AC115" s="5"/>
      <c r="AD115" s="5"/>
      <c r="AE115" s="5"/>
      <c r="AF115" s="5"/>
      <c r="AG115" s="5"/>
      <c r="AH115" s="5"/>
    </row>
    <row r="116" spans="1:34" s="2" customFormat="1" ht="12.75" x14ac:dyDescent="0.2">
      <c r="A116" s="4">
        <v>2020</v>
      </c>
      <c r="B116" s="2" t="s">
        <v>5</v>
      </c>
      <c r="C116" s="2" t="s">
        <v>29</v>
      </c>
      <c r="D116" s="2" t="s">
        <v>676</v>
      </c>
      <c r="E116" s="32"/>
      <c r="F116" s="32" t="s">
        <v>748</v>
      </c>
      <c r="G116" s="31">
        <v>2048218</v>
      </c>
      <c r="H116" s="25">
        <v>0</v>
      </c>
      <c r="T116" s="2">
        <v>0</v>
      </c>
      <c r="U116" s="5">
        <v>0</v>
      </c>
      <c r="V116" s="5">
        <v>0</v>
      </c>
      <c r="W116" s="5">
        <v>0</v>
      </c>
      <c r="X116" s="5">
        <v>0</v>
      </c>
      <c r="Y116" s="5">
        <v>0</v>
      </c>
      <c r="Z116" s="5"/>
      <c r="AA116" s="5"/>
      <c r="AB116" s="5"/>
      <c r="AC116" s="5"/>
      <c r="AD116" s="5"/>
      <c r="AE116" s="5"/>
      <c r="AF116" s="5"/>
      <c r="AG116" s="5"/>
      <c r="AH116" s="5"/>
    </row>
    <row r="117" spans="1:34" s="2" customFormat="1" ht="12.75" x14ac:dyDescent="0.2">
      <c r="A117" s="4">
        <v>2020</v>
      </c>
      <c r="B117" s="2" t="s">
        <v>5</v>
      </c>
      <c r="C117" s="2" t="s">
        <v>723</v>
      </c>
      <c r="D117" s="2" t="s">
        <v>677</v>
      </c>
      <c r="E117" s="36">
        <v>0</v>
      </c>
      <c r="F117" s="35">
        <v>6481706</v>
      </c>
      <c r="G117" s="2">
        <v>0</v>
      </c>
      <c r="H117" s="25">
        <v>0</v>
      </c>
      <c r="T117" s="2">
        <v>0</v>
      </c>
      <c r="U117" s="5">
        <v>0</v>
      </c>
      <c r="V117" s="5">
        <v>0</v>
      </c>
      <c r="W117" s="5">
        <v>0</v>
      </c>
      <c r="X117" s="5">
        <v>0</v>
      </c>
      <c r="Y117" s="5">
        <v>0</v>
      </c>
      <c r="Z117" s="5"/>
      <c r="AA117" s="5"/>
      <c r="AB117" s="5"/>
      <c r="AC117" s="5"/>
      <c r="AD117" s="5"/>
      <c r="AE117" s="5"/>
      <c r="AF117" s="5"/>
      <c r="AG117" s="5"/>
      <c r="AH117" s="5"/>
    </row>
    <row r="118" spans="1:34" s="2" customFormat="1" ht="12.75" x14ac:dyDescent="0.2">
      <c r="A118" s="4">
        <v>2020</v>
      </c>
      <c r="B118" s="2" t="s">
        <v>5</v>
      </c>
      <c r="C118" s="2" t="s">
        <v>724</v>
      </c>
      <c r="D118" s="2" t="s">
        <v>677</v>
      </c>
      <c r="E118" s="36">
        <v>0</v>
      </c>
      <c r="F118" s="35">
        <v>5095216</v>
      </c>
      <c r="G118" s="2">
        <v>0</v>
      </c>
      <c r="H118" s="25">
        <v>0</v>
      </c>
      <c r="T118" s="2">
        <v>0</v>
      </c>
      <c r="U118" s="5">
        <v>0</v>
      </c>
      <c r="V118" s="5">
        <v>0</v>
      </c>
      <c r="W118" s="5">
        <v>0</v>
      </c>
      <c r="X118" s="5">
        <v>0</v>
      </c>
      <c r="Y118" s="5">
        <v>0</v>
      </c>
      <c r="Z118" s="5"/>
      <c r="AA118" s="5"/>
      <c r="AB118" s="5"/>
      <c r="AC118" s="5"/>
      <c r="AD118" s="5"/>
      <c r="AE118" s="5"/>
      <c r="AF118" s="5"/>
      <c r="AG118" s="5"/>
      <c r="AH118" s="5"/>
    </row>
    <row r="119" spans="1:34" s="2" customFormat="1" ht="12.75" x14ac:dyDescent="0.2">
      <c r="A119" s="4">
        <v>2020</v>
      </c>
      <c r="B119" s="2" t="s">
        <v>5</v>
      </c>
      <c r="C119" s="2" t="s">
        <v>725</v>
      </c>
      <c r="D119" s="2" t="s">
        <v>677</v>
      </c>
      <c r="E119" s="36">
        <v>0</v>
      </c>
      <c r="F119" s="35">
        <v>5819496</v>
      </c>
      <c r="G119" s="2">
        <v>0</v>
      </c>
      <c r="H119" s="25">
        <v>0</v>
      </c>
      <c r="T119" s="2">
        <v>0</v>
      </c>
      <c r="U119" s="5">
        <v>0</v>
      </c>
      <c r="V119" s="5">
        <v>0</v>
      </c>
      <c r="W119" s="5">
        <v>0</v>
      </c>
      <c r="X119" s="5">
        <v>0</v>
      </c>
      <c r="Y119" s="5">
        <v>0</v>
      </c>
      <c r="Z119" s="5"/>
      <c r="AA119" s="5"/>
      <c r="AB119" s="5"/>
      <c r="AC119" s="5"/>
      <c r="AD119" s="5"/>
      <c r="AE119" s="5"/>
      <c r="AF119" s="5"/>
      <c r="AG119" s="5"/>
      <c r="AH119" s="5"/>
    </row>
    <row r="120" spans="1:34" s="2" customFormat="1" ht="12.75" x14ac:dyDescent="0.2">
      <c r="A120" s="4">
        <v>2020</v>
      </c>
      <c r="B120" s="2" t="s">
        <v>5</v>
      </c>
      <c r="C120" s="2" t="s">
        <v>726</v>
      </c>
      <c r="D120" s="2" t="s">
        <v>677</v>
      </c>
      <c r="E120" s="36">
        <v>0</v>
      </c>
      <c r="F120" s="35">
        <v>294000</v>
      </c>
      <c r="G120" s="2">
        <v>0</v>
      </c>
      <c r="H120" s="25">
        <v>0</v>
      </c>
      <c r="T120" s="2">
        <v>0</v>
      </c>
      <c r="U120" s="5">
        <v>0</v>
      </c>
      <c r="V120" s="5">
        <v>0</v>
      </c>
      <c r="W120" s="5">
        <v>0</v>
      </c>
      <c r="X120" s="5">
        <v>0</v>
      </c>
      <c r="Y120" s="5">
        <v>0</v>
      </c>
      <c r="Z120" s="5"/>
      <c r="AA120" s="5"/>
      <c r="AB120" s="5"/>
      <c r="AC120" s="5"/>
      <c r="AD120" s="5"/>
      <c r="AE120" s="5"/>
      <c r="AF120" s="5"/>
      <c r="AG120" s="5"/>
      <c r="AH120" s="5"/>
    </row>
    <row r="121" spans="1:34" s="2" customFormat="1" ht="12.75" x14ac:dyDescent="0.2">
      <c r="A121" s="4">
        <v>2020</v>
      </c>
      <c r="B121" s="2" t="s">
        <v>10</v>
      </c>
      <c r="C121" s="2" t="s">
        <v>727</v>
      </c>
      <c r="D121" s="2" t="s">
        <v>677</v>
      </c>
      <c r="E121" s="36">
        <v>0</v>
      </c>
      <c r="F121" s="35">
        <v>5227440</v>
      </c>
      <c r="G121" s="2">
        <v>0</v>
      </c>
      <c r="H121" s="25">
        <v>0</v>
      </c>
      <c r="T121" s="2">
        <v>0</v>
      </c>
      <c r="U121" s="5">
        <v>0</v>
      </c>
      <c r="V121" s="5">
        <v>0</v>
      </c>
      <c r="W121" s="5">
        <v>0</v>
      </c>
      <c r="X121" s="5">
        <v>0</v>
      </c>
      <c r="Y121" s="5">
        <v>0</v>
      </c>
      <c r="Z121" s="5"/>
      <c r="AA121" s="5"/>
      <c r="AB121" s="5"/>
      <c r="AC121" s="5"/>
      <c r="AD121" s="5"/>
      <c r="AE121" s="5"/>
      <c r="AF121" s="5"/>
      <c r="AG121" s="5"/>
      <c r="AH121" s="5"/>
    </row>
    <row r="122" spans="1:34" s="2" customFormat="1" ht="12.75" x14ac:dyDescent="0.2">
      <c r="A122" s="4">
        <v>2020</v>
      </c>
      <c r="B122" s="2" t="s">
        <v>5</v>
      </c>
      <c r="C122" s="2" t="s">
        <v>728</v>
      </c>
      <c r="D122" s="2" t="s">
        <v>677</v>
      </c>
      <c r="E122" s="36">
        <v>0</v>
      </c>
      <c r="F122" s="35">
        <v>5029360</v>
      </c>
      <c r="G122" s="2">
        <v>0</v>
      </c>
      <c r="H122" s="25">
        <v>0</v>
      </c>
      <c r="T122" s="2">
        <v>0</v>
      </c>
      <c r="U122" s="5">
        <v>0</v>
      </c>
      <c r="V122" s="5">
        <v>0</v>
      </c>
      <c r="W122" s="5">
        <v>0</v>
      </c>
      <c r="X122" s="5">
        <v>0</v>
      </c>
      <c r="Y122" s="5">
        <v>0</v>
      </c>
      <c r="Z122" s="5"/>
      <c r="AA122" s="5"/>
      <c r="AB122" s="5"/>
      <c r="AC122" s="5"/>
      <c r="AD122" s="5"/>
      <c r="AE122" s="5"/>
      <c r="AF122" s="5"/>
      <c r="AG122" s="5"/>
      <c r="AH122" s="5"/>
    </row>
    <row r="123" spans="1:34" s="2" customFormat="1" ht="12.75" x14ac:dyDescent="0.2">
      <c r="A123" s="4">
        <v>2020</v>
      </c>
      <c r="B123" s="2" t="s">
        <v>10</v>
      </c>
      <c r="C123" s="2" t="s">
        <v>729</v>
      </c>
      <c r="D123" s="2" t="s">
        <v>677</v>
      </c>
      <c r="E123" s="36">
        <v>0</v>
      </c>
      <c r="F123" s="35">
        <v>7285709</v>
      </c>
      <c r="G123" s="2">
        <v>0</v>
      </c>
      <c r="H123" s="25">
        <v>0</v>
      </c>
      <c r="T123" s="2">
        <v>0</v>
      </c>
      <c r="U123" s="5">
        <v>0</v>
      </c>
      <c r="V123" s="5">
        <v>0</v>
      </c>
      <c r="W123" s="5">
        <v>0</v>
      </c>
      <c r="X123" s="5">
        <v>0</v>
      </c>
      <c r="Y123" s="5">
        <v>0</v>
      </c>
      <c r="Z123" s="5"/>
      <c r="AA123" s="5"/>
      <c r="AB123" s="5"/>
      <c r="AC123" s="5"/>
      <c r="AD123" s="5"/>
      <c r="AE123" s="5"/>
      <c r="AF123" s="5"/>
      <c r="AG123" s="5"/>
      <c r="AH123" s="5"/>
    </row>
    <row r="124" spans="1:34" s="2" customFormat="1" ht="12.75" x14ac:dyDescent="0.2">
      <c r="A124" s="4">
        <v>2020</v>
      </c>
      <c r="B124" s="2" t="s">
        <v>10</v>
      </c>
      <c r="C124" s="2" t="s">
        <v>730</v>
      </c>
      <c r="D124" s="2" t="s">
        <v>677</v>
      </c>
      <c r="E124" s="36">
        <v>0</v>
      </c>
      <c r="F124" s="35">
        <v>6201052</v>
      </c>
      <c r="G124" s="2">
        <v>0</v>
      </c>
      <c r="H124" s="25">
        <v>0</v>
      </c>
      <c r="T124" s="2">
        <v>0</v>
      </c>
      <c r="U124" s="5">
        <v>0</v>
      </c>
      <c r="V124" s="5">
        <v>0</v>
      </c>
      <c r="W124" s="5">
        <v>0</v>
      </c>
      <c r="X124" s="5">
        <v>0</v>
      </c>
      <c r="Y124" s="5">
        <v>0</v>
      </c>
      <c r="Z124" s="5"/>
      <c r="AA124" s="5"/>
      <c r="AB124" s="5"/>
      <c r="AC124" s="5"/>
      <c r="AD124" s="5"/>
      <c r="AE124" s="5"/>
      <c r="AF124" s="5"/>
      <c r="AG124" s="5"/>
      <c r="AH124" s="5"/>
    </row>
    <row r="125" spans="1:34" s="2" customFormat="1" ht="12.75" x14ac:dyDescent="0.2">
      <c r="A125" s="4">
        <v>2020</v>
      </c>
      <c r="B125" s="2" t="s">
        <v>10</v>
      </c>
      <c r="C125" s="2" t="s">
        <v>731</v>
      </c>
      <c r="D125" s="2" t="s">
        <v>677</v>
      </c>
      <c r="E125" s="36">
        <v>0</v>
      </c>
      <c r="F125" s="35">
        <v>8454700</v>
      </c>
      <c r="G125" s="2">
        <v>0</v>
      </c>
      <c r="H125" s="25">
        <v>0</v>
      </c>
      <c r="T125" s="2">
        <v>0</v>
      </c>
      <c r="U125" s="5">
        <v>0</v>
      </c>
      <c r="V125" s="5">
        <v>0</v>
      </c>
      <c r="W125" s="5">
        <v>0</v>
      </c>
      <c r="X125" s="5">
        <v>0</v>
      </c>
      <c r="Y125" s="5">
        <v>0</v>
      </c>
      <c r="Z125" s="5"/>
      <c r="AA125" s="5"/>
      <c r="AB125" s="5"/>
      <c r="AC125" s="5"/>
      <c r="AD125" s="5"/>
      <c r="AE125" s="5"/>
      <c r="AF125" s="5"/>
      <c r="AG125" s="5"/>
      <c r="AH125" s="5"/>
    </row>
    <row r="126" spans="1:34" s="2" customFormat="1" ht="12.75" x14ac:dyDescent="0.2">
      <c r="A126" s="4">
        <v>2020</v>
      </c>
      <c r="B126" s="2" t="s">
        <v>5</v>
      </c>
      <c r="C126" s="2" t="s">
        <v>732</v>
      </c>
      <c r="D126" s="2" t="s">
        <v>677</v>
      </c>
      <c r="E126" s="36">
        <v>0</v>
      </c>
      <c r="F126" s="35">
        <v>6714999</v>
      </c>
      <c r="G126" s="2">
        <v>0</v>
      </c>
      <c r="H126" s="25">
        <v>0</v>
      </c>
      <c r="T126" s="2">
        <v>0</v>
      </c>
      <c r="U126" s="5">
        <v>0</v>
      </c>
      <c r="V126" s="5">
        <v>0</v>
      </c>
      <c r="W126" s="5">
        <v>0</v>
      </c>
      <c r="X126" s="5">
        <v>0</v>
      </c>
      <c r="Y126" s="5">
        <v>0</v>
      </c>
      <c r="Z126" s="5"/>
      <c r="AA126" s="5"/>
      <c r="AB126" s="5"/>
      <c r="AC126" s="5"/>
      <c r="AD126" s="5"/>
      <c r="AE126" s="5"/>
      <c r="AF126" s="5"/>
      <c r="AG126" s="5"/>
      <c r="AH126" s="5"/>
    </row>
    <row r="127" spans="1:34" s="2" customFormat="1" ht="12.75" x14ac:dyDescent="0.2">
      <c r="A127" s="4">
        <v>2020</v>
      </c>
      <c r="B127" s="2" t="s">
        <v>5</v>
      </c>
      <c r="C127" s="2" t="s">
        <v>733</v>
      </c>
      <c r="D127" s="2" t="s">
        <v>677</v>
      </c>
      <c r="E127" s="36">
        <v>0</v>
      </c>
      <c r="F127" s="35">
        <v>7940264</v>
      </c>
      <c r="G127" s="2">
        <v>0</v>
      </c>
      <c r="H127" s="25">
        <v>0</v>
      </c>
      <c r="T127" s="2">
        <v>0</v>
      </c>
      <c r="U127" s="5">
        <v>0</v>
      </c>
      <c r="V127" s="5">
        <v>0</v>
      </c>
      <c r="W127" s="5">
        <v>0</v>
      </c>
      <c r="X127" s="5">
        <v>0</v>
      </c>
      <c r="Y127" s="5">
        <v>0</v>
      </c>
      <c r="Z127" s="5"/>
      <c r="AA127" s="5"/>
      <c r="AB127" s="5"/>
      <c r="AC127" s="5"/>
      <c r="AD127" s="5"/>
      <c r="AE127" s="5"/>
      <c r="AF127" s="5"/>
      <c r="AG127" s="5"/>
      <c r="AH127" s="5"/>
    </row>
    <row r="128" spans="1:34" s="2" customFormat="1" ht="12.75" x14ac:dyDescent="0.2">
      <c r="A128" s="4">
        <v>2020</v>
      </c>
      <c r="B128" s="2" t="s">
        <v>5</v>
      </c>
      <c r="C128" s="2" t="s">
        <v>18</v>
      </c>
      <c r="D128" s="2" t="s">
        <v>677</v>
      </c>
      <c r="E128" s="36">
        <v>0</v>
      </c>
      <c r="F128" s="32" t="s">
        <v>748</v>
      </c>
      <c r="G128" s="2">
        <v>0</v>
      </c>
      <c r="H128" s="25">
        <v>0</v>
      </c>
      <c r="T128" s="2">
        <v>0</v>
      </c>
      <c r="U128" s="5">
        <v>0</v>
      </c>
      <c r="V128" s="5">
        <v>0</v>
      </c>
      <c r="W128" s="5">
        <v>0</v>
      </c>
      <c r="X128" s="5">
        <v>0</v>
      </c>
      <c r="Y128" s="5">
        <v>0</v>
      </c>
      <c r="Z128" s="5"/>
      <c r="AA128" s="5"/>
      <c r="AB128" s="5"/>
      <c r="AC128" s="5"/>
      <c r="AD128" s="5"/>
      <c r="AE128" s="5"/>
      <c r="AF128" s="5"/>
      <c r="AG128" s="5"/>
      <c r="AH128" s="5"/>
    </row>
    <row r="129" spans="1:35" ht="12.75" x14ac:dyDescent="0.2">
      <c r="A129" s="4">
        <v>2020</v>
      </c>
      <c r="B129" s="2" t="s">
        <v>5</v>
      </c>
      <c r="C129" s="2" t="s">
        <v>19</v>
      </c>
      <c r="D129" s="2" t="s">
        <v>677</v>
      </c>
      <c r="E129" s="36">
        <v>0</v>
      </c>
      <c r="F129" s="32" t="s">
        <v>748</v>
      </c>
      <c r="G129" s="2">
        <v>0</v>
      </c>
      <c r="H129" s="25">
        <v>0</v>
      </c>
      <c r="S129" s="2"/>
      <c r="T129" s="2">
        <v>0</v>
      </c>
      <c r="U129" s="5">
        <v>0</v>
      </c>
      <c r="V129" s="5">
        <v>0</v>
      </c>
      <c r="W129" s="5">
        <v>0</v>
      </c>
      <c r="X129" s="5">
        <v>0</v>
      </c>
      <c r="Y129" s="5">
        <v>0</v>
      </c>
      <c r="AB129" s="5"/>
      <c r="AC129" s="5"/>
      <c r="AD129" s="5"/>
      <c r="AE129" s="5"/>
      <c r="AF129" s="5"/>
      <c r="AG129" s="5"/>
      <c r="AH129" s="5"/>
      <c r="AI129" s="2"/>
    </row>
    <row r="130" spans="1:35" ht="12.75" x14ac:dyDescent="0.2">
      <c r="A130" s="4">
        <v>2020</v>
      </c>
      <c r="B130" s="2" t="s">
        <v>10</v>
      </c>
      <c r="C130" s="2" t="s">
        <v>20</v>
      </c>
      <c r="D130" s="2" t="s">
        <v>677</v>
      </c>
      <c r="E130" s="36">
        <v>0</v>
      </c>
      <c r="F130" s="35">
        <v>3480670</v>
      </c>
      <c r="G130" s="2">
        <v>0</v>
      </c>
      <c r="H130" s="25">
        <v>0</v>
      </c>
      <c r="S130" s="2"/>
      <c r="T130" s="2">
        <v>0</v>
      </c>
      <c r="U130" s="5">
        <v>0</v>
      </c>
      <c r="V130" s="5">
        <v>0</v>
      </c>
      <c r="W130" s="5">
        <v>0</v>
      </c>
      <c r="X130" s="5">
        <v>0</v>
      </c>
      <c r="Y130" s="5">
        <v>0</v>
      </c>
      <c r="AB130" s="5"/>
      <c r="AC130" s="5"/>
      <c r="AD130" s="5"/>
      <c r="AE130" s="5"/>
      <c r="AF130" s="5"/>
      <c r="AG130" s="5"/>
      <c r="AH130" s="5"/>
      <c r="AI130" s="2"/>
    </row>
    <row r="131" spans="1:35" ht="12.75" x14ac:dyDescent="0.2">
      <c r="A131" s="4">
        <v>2020</v>
      </c>
      <c r="B131" s="2" t="s">
        <v>10</v>
      </c>
      <c r="C131" s="2" t="s">
        <v>21</v>
      </c>
      <c r="D131" s="2" t="s">
        <v>677</v>
      </c>
      <c r="E131" s="36">
        <v>0</v>
      </c>
      <c r="F131" s="32" t="s">
        <v>748</v>
      </c>
      <c r="G131" s="2">
        <v>0</v>
      </c>
      <c r="H131" s="25">
        <v>0</v>
      </c>
      <c r="S131" s="2"/>
      <c r="T131" s="2">
        <v>0</v>
      </c>
      <c r="U131" s="5">
        <v>0</v>
      </c>
      <c r="V131" s="5">
        <v>0</v>
      </c>
      <c r="W131" s="5">
        <v>0</v>
      </c>
      <c r="X131" s="5">
        <v>0</v>
      </c>
      <c r="Y131" s="5">
        <v>0</v>
      </c>
      <c r="AB131" s="5"/>
      <c r="AC131" s="5"/>
      <c r="AD131" s="5"/>
      <c r="AE131" s="5"/>
      <c r="AF131" s="5"/>
      <c r="AG131" s="5"/>
      <c r="AH131" s="5"/>
      <c r="AI131" s="2"/>
    </row>
    <row r="132" spans="1:35" ht="12.75" x14ac:dyDescent="0.2">
      <c r="A132" s="4">
        <v>2020</v>
      </c>
      <c r="B132" s="2" t="s">
        <v>5</v>
      </c>
      <c r="C132" s="2" t="s">
        <v>734</v>
      </c>
      <c r="D132" s="2" t="s">
        <v>677</v>
      </c>
      <c r="E132" s="36">
        <v>0</v>
      </c>
      <c r="F132" s="35">
        <v>5258138</v>
      </c>
      <c r="G132" s="2">
        <v>0</v>
      </c>
      <c r="H132" s="25">
        <v>0</v>
      </c>
      <c r="S132" s="2"/>
      <c r="T132" s="2">
        <v>0</v>
      </c>
      <c r="U132" s="5">
        <v>0</v>
      </c>
      <c r="V132" s="5">
        <v>0</v>
      </c>
      <c r="W132" s="5">
        <v>0</v>
      </c>
      <c r="X132" s="5">
        <v>0</v>
      </c>
      <c r="Y132" s="5">
        <v>0</v>
      </c>
      <c r="AB132" s="5"/>
      <c r="AC132" s="5"/>
      <c r="AD132" s="5"/>
      <c r="AE132" s="5"/>
      <c r="AF132" s="5"/>
      <c r="AG132" s="5"/>
      <c r="AH132" s="5"/>
      <c r="AI132" s="2"/>
    </row>
    <row r="133" spans="1:35" ht="12.75" x14ac:dyDescent="0.2">
      <c r="A133" s="4">
        <v>2020</v>
      </c>
      <c r="B133" s="2" t="s">
        <v>5</v>
      </c>
      <c r="C133" s="2" t="s">
        <v>735</v>
      </c>
      <c r="D133" s="2" t="s">
        <v>677</v>
      </c>
      <c r="E133" s="36">
        <v>0</v>
      </c>
      <c r="F133" s="35">
        <v>6756706</v>
      </c>
      <c r="G133" s="2">
        <v>0</v>
      </c>
      <c r="H133" s="25">
        <v>0</v>
      </c>
      <c r="S133" s="2"/>
      <c r="T133" s="2">
        <v>0</v>
      </c>
      <c r="U133" s="5">
        <v>0</v>
      </c>
      <c r="V133" s="5">
        <v>0</v>
      </c>
      <c r="W133" s="5">
        <v>0</v>
      </c>
      <c r="X133" s="5">
        <v>0</v>
      </c>
      <c r="Y133" s="5">
        <v>0</v>
      </c>
      <c r="AB133" s="5"/>
      <c r="AC133" s="5"/>
      <c r="AD133" s="5"/>
      <c r="AE133" s="5"/>
      <c r="AF133" s="5"/>
      <c r="AG133" s="5"/>
      <c r="AH133" s="5"/>
      <c r="AI133" s="2"/>
    </row>
    <row r="134" spans="1:35" ht="12.75" x14ac:dyDescent="0.2">
      <c r="A134" s="4">
        <v>2020</v>
      </c>
      <c r="B134" s="2" t="s">
        <v>5</v>
      </c>
      <c r="C134" s="2" t="s">
        <v>736</v>
      </c>
      <c r="D134" s="2" t="s">
        <v>677</v>
      </c>
      <c r="E134" s="36">
        <v>0</v>
      </c>
      <c r="F134" s="35">
        <v>6868662</v>
      </c>
      <c r="G134" s="2">
        <v>0</v>
      </c>
      <c r="H134" s="25">
        <v>0</v>
      </c>
      <c r="S134" s="2"/>
      <c r="T134" s="2">
        <v>0</v>
      </c>
      <c r="U134" s="5">
        <v>0</v>
      </c>
      <c r="V134" s="5">
        <v>0</v>
      </c>
      <c r="W134" s="5">
        <v>0</v>
      </c>
      <c r="X134" s="5">
        <v>0</v>
      </c>
      <c r="Y134" s="5">
        <v>0</v>
      </c>
      <c r="AB134" s="5"/>
      <c r="AC134" s="5"/>
      <c r="AD134" s="5"/>
      <c r="AE134" s="5"/>
      <c r="AF134" s="5"/>
      <c r="AG134" s="5"/>
      <c r="AH134" s="5"/>
      <c r="AI134" s="2"/>
    </row>
    <row r="135" spans="1:35" ht="12.75" x14ac:dyDescent="0.2">
      <c r="A135" s="4">
        <v>2020</v>
      </c>
      <c r="B135" s="2" t="s">
        <v>5</v>
      </c>
      <c r="C135" s="2" t="s">
        <v>737</v>
      </c>
      <c r="D135" s="2" t="s">
        <v>677</v>
      </c>
      <c r="E135" s="36">
        <v>0</v>
      </c>
      <c r="F135" s="35">
        <v>7494823</v>
      </c>
      <c r="G135" s="2">
        <v>0</v>
      </c>
      <c r="H135" s="25">
        <v>0</v>
      </c>
      <c r="S135" s="2"/>
      <c r="T135" s="2">
        <v>0</v>
      </c>
      <c r="U135" s="5">
        <v>0</v>
      </c>
      <c r="V135" s="5">
        <v>0</v>
      </c>
      <c r="W135" s="5">
        <v>0</v>
      </c>
      <c r="X135" s="5">
        <v>0</v>
      </c>
      <c r="Y135" s="5">
        <v>0</v>
      </c>
      <c r="AB135" s="5"/>
      <c r="AC135" s="5"/>
      <c r="AD135" s="5"/>
      <c r="AE135" s="5"/>
      <c r="AF135" s="5"/>
      <c r="AG135" s="5"/>
      <c r="AH135" s="5"/>
      <c r="AI135" s="2"/>
    </row>
    <row r="136" spans="1:35" ht="12.75" x14ac:dyDescent="0.2">
      <c r="A136" s="4">
        <v>2020</v>
      </c>
      <c r="B136" s="2" t="s">
        <v>10</v>
      </c>
      <c r="C136" s="2" t="s">
        <v>738</v>
      </c>
      <c r="D136" s="2" t="s">
        <v>677</v>
      </c>
      <c r="E136" s="36">
        <v>0</v>
      </c>
      <c r="F136" s="35">
        <v>4572868</v>
      </c>
      <c r="G136" s="2">
        <v>0</v>
      </c>
      <c r="H136" s="25">
        <v>0</v>
      </c>
      <c r="S136" s="2"/>
      <c r="T136" s="2">
        <v>0</v>
      </c>
      <c r="U136" s="5">
        <v>0</v>
      </c>
      <c r="V136" s="5">
        <v>0</v>
      </c>
      <c r="W136" s="5">
        <v>0</v>
      </c>
      <c r="X136" s="5">
        <v>0</v>
      </c>
      <c r="Y136" s="5">
        <v>0</v>
      </c>
      <c r="AB136" s="5"/>
      <c r="AC136" s="5"/>
      <c r="AD136" s="5"/>
      <c r="AE136" s="5"/>
      <c r="AF136" s="5"/>
      <c r="AG136" s="5"/>
      <c r="AH136" s="5"/>
      <c r="AI136" s="2"/>
    </row>
    <row r="137" spans="1:35" ht="12.75" x14ac:dyDescent="0.2">
      <c r="A137" s="4">
        <v>2020</v>
      </c>
      <c r="B137" s="2" t="s">
        <v>10</v>
      </c>
      <c r="C137" s="2" t="s">
        <v>739</v>
      </c>
      <c r="D137" s="2" t="s">
        <v>677</v>
      </c>
      <c r="E137" s="36">
        <v>0</v>
      </c>
      <c r="F137" s="35">
        <v>3259161</v>
      </c>
      <c r="G137" s="2">
        <v>0</v>
      </c>
      <c r="H137" s="25">
        <v>0</v>
      </c>
      <c r="S137" s="2"/>
      <c r="T137" s="2">
        <v>0</v>
      </c>
      <c r="U137" s="5">
        <v>0</v>
      </c>
      <c r="V137" s="5">
        <v>0</v>
      </c>
      <c r="W137" s="5">
        <v>0</v>
      </c>
      <c r="X137" s="5">
        <v>0</v>
      </c>
      <c r="Y137" s="5">
        <v>0</v>
      </c>
      <c r="AB137" s="5"/>
      <c r="AC137" s="5"/>
      <c r="AD137" s="5"/>
      <c r="AE137" s="5"/>
      <c r="AF137" s="5"/>
      <c r="AG137" s="5"/>
      <c r="AH137" s="5"/>
      <c r="AI137" s="2"/>
    </row>
    <row r="138" spans="1:35" ht="12.75" x14ac:dyDescent="0.2">
      <c r="A138" s="4">
        <v>2020</v>
      </c>
      <c r="B138" s="2" t="s">
        <v>5</v>
      </c>
      <c r="C138" s="2" t="s">
        <v>740</v>
      </c>
      <c r="D138" s="2" t="s">
        <v>677</v>
      </c>
      <c r="E138" s="36">
        <v>0</v>
      </c>
      <c r="F138" s="35">
        <v>7702329</v>
      </c>
      <c r="G138" s="2">
        <v>0</v>
      </c>
      <c r="H138" s="25">
        <v>0</v>
      </c>
      <c r="S138" s="2"/>
      <c r="T138" s="2">
        <v>0</v>
      </c>
      <c r="U138" s="5">
        <v>0</v>
      </c>
      <c r="V138" s="5">
        <v>0</v>
      </c>
      <c r="W138" s="5">
        <v>0</v>
      </c>
      <c r="X138" s="5">
        <v>0</v>
      </c>
      <c r="Y138" s="5">
        <v>0</v>
      </c>
      <c r="AB138" s="5"/>
      <c r="AC138" s="5"/>
      <c r="AD138" s="5"/>
      <c r="AE138" s="5"/>
      <c r="AF138" s="5"/>
      <c r="AG138" s="5"/>
      <c r="AH138" s="5"/>
      <c r="AI138" s="2"/>
    </row>
    <row r="139" spans="1:35" ht="12.75" x14ac:dyDescent="0.2">
      <c r="A139" s="4">
        <v>2020</v>
      </c>
      <c r="B139" s="2" t="s">
        <v>5</v>
      </c>
      <c r="C139" s="2" t="s">
        <v>29</v>
      </c>
      <c r="D139" s="2" t="s">
        <v>677</v>
      </c>
      <c r="E139" s="36">
        <v>0</v>
      </c>
      <c r="F139" s="32" t="s">
        <v>748</v>
      </c>
      <c r="G139" s="2">
        <v>0</v>
      </c>
      <c r="H139" s="25">
        <v>0</v>
      </c>
      <c r="S139" s="2"/>
      <c r="T139" s="2">
        <v>0</v>
      </c>
      <c r="U139" s="5">
        <v>0</v>
      </c>
      <c r="V139" s="5">
        <v>0</v>
      </c>
      <c r="W139" s="5">
        <v>0</v>
      </c>
      <c r="X139" s="5">
        <v>0</v>
      </c>
      <c r="Y139" s="5">
        <v>0</v>
      </c>
      <c r="AB139" s="5"/>
      <c r="AC139" s="5"/>
      <c r="AD139" s="5"/>
      <c r="AE139" s="5"/>
      <c r="AF139" s="5"/>
      <c r="AG139" s="5"/>
      <c r="AH139" s="5"/>
      <c r="AI139" s="2"/>
    </row>
    <row r="140" spans="1:35" ht="12.75" x14ac:dyDescent="0.2">
      <c r="A140" s="4">
        <v>2020</v>
      </c>
      <c r="B140" s="2" t="s">
        <v>5</v>
      </c>
      <c r="C140" s="2" t="s">
        <v>723</v>
      </c>
      <c r="D140" s="2" t="s">
        <v>678</v>
      </c>
      <c r="E140" s="36">
        <v>0</v>
      </c>
      <c r="F140" s="35">
        <v>2007400</v>
      </c>
      <c r="G140" s="2">
        <v>0</v>
      </c>
      <c r="H140" s="29">
        <v>0</v>
      </c>
      <c r="S140" s="2"/>
      <c r="T140" s="2">
        <v>0</v>
      </c>
      <c r="U140" s="5">
        <v>0</v>
      </c>
      <c r="V140" s="5">
        <v>0</v>
      </c>
      <c r="W140" s="5">
        <v>9516</v>
      </c>
      <c r="X140" s="5">
        <v>7.3</v>
      </c>
      <c r="Y140" s="5">
        <v>59.41</v>
      </c>
      <c r="AB140" s="5"/>
      <c r="AC140" s="5"/>
      <c r="AD140" s="5"/>
      <c r="AE140" s="5"/>
      <c r="AF140" s="5"/>
      <c r="AG140" s="5"/>
      <c r="AH140" s="5"/>
      <c r="AI140" s="2"/>
    </row>
    <row r="141" spans="1:35" ht="12.75" x14ac:dyDescent="0.2">
      <c r="A141" s="4">
        <v>2020</v>
      </c>
      <c r="B141" s="2" t="s">
        <v>5</v>
      </c>
      <c r="C141" s="2" t="s">
        <v>724</v>
      </c>
      <c r="D141" s="2" t="s">
        <v>678</v>
      </c>
      <c r="E141" s="36">
        <v>0</v>
      </c>
      <c r="F141" s="32" t="s">
        <v>748</v>
      </c>
      <c r="G141" s="2">
        <v>0</v>
      </c>
      <c r="H141" s="29">
        <v>0</v>
      </c>
      <c r="S141" s="2"/>
      <c r="T141" s="2">
        <v>0</v>
      </c>
      <c r="U141" s="5">
        <v>0</v>
      </c>
      <c r="V141" s="5">
        <v>0</v>
      </c>
      <c r="W141" s="5">
        <v>9641</v>
      </c>
      <c r="X141" s="5">
        <v>7.62</v>
      </c>
      <c r="Y141" s="5">
        <v>60.02</v>
      </c>
      <c r="AB141" s="5"/>
      <c r="AC141" s="5"/>
      <c r="AD141" s="5"/>
      <c r="AE141" s="5"/>
      <c r="AF141" s="5"/>
      <c r="AG141" s="5"/>
      <c r="AH141" s="5"/>
      <c r="AI141" s="2"/>
    </row>
    <row r="142" spans="1:35" ht="12.75" x14ac:dyDescent="0.2">
      <c r="A142" s="4">
        <v>2020</v>
      </c>
      <c r="B142" s="2" t="s">
        <v>5</v>
      </c>
      <c r="C142" s="2" t="s">
        <v>725</v>
      </c>
      <c r="D142" s="2" t="s">
        <v>678</v>
      </c>
      <c r="E142" s="36">
        <v>0</v>
      </c>
      <c r="F142" s="32" t="s">
        <v>748</v>
      </c>
      <c r="G142" s="2">
        <v>0</v>
      </c>
      <c r="H142" s="29">
        <v>0</v>
      </c>
      <c r="S142" s="2"/>
      <c r="T142" s="2">
        <v>0</v>
      </c>
      <c r="U142" s="5">
        <v>0</v>
      </c>
      <c r="V142" s="5">
        <v>0</v>
      </c>
      <c r="W142" s="5">
        <v>8089</v>
      </c>
      <c r="X142" s="5">
        <v>6.54</v>
      </c>
      <c r="Y142" s="5">
        <v>61.41</v>
      </c>
      <c r="AB142" s="5"/>
      <c r="AC142" s="5"/>
      <c r="AD142" s="5"/>
      <c r="AE142" s="5"/>
      <c r="AF142" s="5"/>
      <c r="AG142" s="5"/>
      <c r="AH142" s="5"/>
      <c r="AI142" s="2"/>
    </row>
    <row r="143" spans="1:35" ht="12.75" x14ac:dyDescent="0.2">
      <c r="A143" s="4">
        <v>2020</v>
      </c>
      <c r="B143" s="2" t="s">
        <v>5</v>
      </c>
      <c r="C143" s="2" t="s">
        <v>726</v>
      </c>
      <c r="D143" s="2" t="s">
        <v>678</v>
      </c>
      <c r="E143" s="36">
        <v>0</v>
      </c>
      <c r="F143" s="32" t="s">
        <v>748</v>
      </c>
      <c r="G143" s="2">
        <v>0</v>
      </c>
      <c r="H143" s="29">
        <v>0</v>
      </c>
      <c r="S143" s="2"/>
      <c r="T143" s="2">
        <v>0</v>
      </c>
      <c r="U143" s="5">
        <v>0</v>
      </c>
      <c r="V143" s="5">
        <v>0</v>
      </c>
      <c r="W143" s="5">
        <v>8707</v>
      </c>
      <c r="X143" s="5">
        <v>8.24</v>
      </c>
      <c r="Y143" s="5">
        <v>61.97</v>
      </c>
      <c r="AB143" s="5"/>
      <c r="AC143" s="5"/>
      <c r="AD143" s="5"/>
      <c r="AE143" s="5"/>
      <c r="AF143" s="5"/>
      <c r="AG143" s="5"/>
      <c r="AH143" s="5"/>
      <c r="AI143" s="2"/>
    </row>
    <row r="144" spans="1:35" ht="12.75" x14ac:dyDescent="0.2">
      <c r="A144" s="4">
        <v>2020</v>
      </c>
      <c r="B144" s="2" t="s">
        <v>10</v>
      </c>
      <c r="C144" s="2" t="s">
        <v>727</v>
      </c>
      <c r="D144" s="2" t="s">
        <v>678</v>
      </c>
      <c r="E144" s="36">
        <v>0</v>
      </c>
      <c r="F144" s="32" t="s">
        <v>748</v>
      </c>
      <c r="G144" s="2">
        <v>0</v>
      </c>
      <c r="H144" s="29">
        <v>0</v>
      </c>
      <c r="S144" s="2"/>
      <c r="T144" s="2">
        <v>0</v>
      </c>
      <c r="U144" s="5">
        <v>0</v>
      </c>
      <c r="V144" s="5">
        <v>0</v>
      </c>
      <c r="W144" s="5">
        <v>10673</v>
      </c>
      <c r="X144" s="5">
        <v>3.05</v>
      </c>
      <c r="Y144" s="5">
        <v>79.959999999999994</v>
      </c>
      <c r="AB144" s="5"/>
      <c r="AC144" s="5"/>
      <c r="AD144" s="5"/>
      <c r="AE144" s="5"/>
      <c r="AF144" s="5"/>
      <c r="AG144" s="5"/>
      <c r="AH144" s="5"/>
      <c r="AI144" s="2"/>
    </row>
    <row r="145" spans="1:35" ht="12.75" x14ac:dyDescent="0.2">
      <c r="A145" s="4">
        <v>2020</v>
      </c>
      <c r="B145" s="2" t="s">
        <v>5</v>
      </c>
      <c r="C145" s="2" t="s">
        <v>728</v>
      </c>
      <c r="D145" s="2" t="s">
        <v>678</v>
      </c>
      <c r="E145" s="36">
        <v>0</v>
      </c>
      <c r="F145" s="32" t="s">
        <v>748</v>
      </c>
      <c r="G145" s="2">
        <v>0</v>
      </c>
      <c r="H145" s="29">
        <v>0</v>
      </c>
      <c r="S145" s="2"/>
      <c r="T145" s="2">
        <v>0</v>
      </c>
      <c r="U145" s="5">
        <v>0</v>
      </c>
      <c r="V145" s="5">
        <v>0</v>
      </c>
      <c r="W145" s="5">
        <v>8020</v>
      </c>
      <c r="X145" s="5">
        <v>5.72</v>
      </c>
      <c r="Y145" s="5">
        <v>71.33</v>
      </c>
      <c r="AB145" s="5"/>
      <c r="AC145" s="5"/>
      <c r="AD145" s="5"/>
      <c r="AE145" s="5"/>
      <c r="AF145" s="5"/>
      <c r="AG145" s="5"/>
      <c r="AH145" s="5"/>
      <c r="AI145" s="2"/>
    </row>
    <row r="146" spans="1:35" ht="12.75" x14ac:dyDescent="0.2">
      <c r="A146" s="4">
        <v>2020</v>
      </c>
      <c r="B146" s="2" t="s">
        <v>10</v>
      </c>
      <c r="C146" s="2" t="s">
        <v>729</v>
      </c>
      <c r="D146" s="2" t="s">
        <v>678</v>
      </c>
      <c r="E146" s="36">
        <v>0</v>
      </c>
      <c r="F146" s="32" t="s">
        <v>748</v>
      </c>
      <c r="G146" s="2">
        <v>0</v>
      </c>
      <c r="H146" s="29">
        <v>0</v>
      </c>
      <c r="S146" s="2"/>
      <c r="T146" s="2">
        <v>0</v>
      </c>
      <c r="U146" s="5">
        <v>0</v>
      </c>
      <c r="V146" s="5">
        <v>0</v>
      </c>
      <c r="W146" s="5">
        <v>8489</v>
      </c>
      <c r="X146" s="5">
        <v>7.26</v>
      </c>
      <c r="Y146" s="5">
        <v>61.92</v>
      </c>
      <c r="AB146" s="5"/>
      <c r="AC146" s="5"/>
      <c r="AD146" s="5"/>
      <c r="AE146" s="5"/>
      <c r="AF146" s="5"/>
      <c r="AG146" s="5"/>
      <c r="AH146" s="5"/>
      <c r="AI146" s="2"/>
    </row>
    <row r="147" spans="1:35" ht="12.75" x14ac:dyDescent="0.2">
      <c r="A147" s="4">
        <v>2020</v>
      </c>
      <c r="B147" s="2" t="s">
        <v>10</v>
      </c>
      <c r="C147" s="2" t="s">
        <v>730</v>
      </c>
      <c r="D147" s="2" t="s">
        <v>678</v>
      </c>
      <c r="E147" s="36">
        <v>0</v>
      </c>
      <c r="F147" s="32" t="s">
        <v>748</v>
      </c>
      <c r="G147" s="2">
        <v>0</v>
      </c>
      <c r="H147" s="29">
        <v>0</v>
      </c>
      <c r="S147" s="2"/>
      <c r="T147" s="2">
        <v>0</v>
      </c>
      <c r="U147" s="5">
        <v>0</v>
      </c>
      <c r="V147" s="5">
        <v>0</v>
      </c>
      <c r="W147" s="5">
        <v>8122</v>
      </c>
      <c r="X147" s="5">
        <v>8.56</v>
      </c>
      <c r="Y147" s="5">
        <v>60.31</v>
      </c>
      <c r="AB147" s="5"/>
      <c r="AC147" s="5"/>
      <c r="AD147" s="5"/>
      <c r="AE147" s="5"/>
      <c r="AF147" s="5"/>
      <c r="AG147" s="5"/>
      <c r="AH147" s="5"/>
      <c r="AI147" s="2"/>
    </row>
    <row r="148" spans="1:35" ht="12.75" x14ac:dyDescent="0.2">
      <c r="A148" s="4">
        <v>2020</v>
      </c>
      <c r="B148" s="2" t="s">
        <v>10</v>
      </c>
      <c r="C148" s="2" t="s">
        <v>731</v>
      </c>
      <c r="D148" s="2" t="s">
        <v>678</v>
      </c>
      <c r="E148" s="36">
        <v>0</v>
      </c>
      <c r="F148" s="32" t="s">
        <v>748</v>
      </c>
      <c r="G148" s="2">
        <v>0</v>
      </c>
      <c r="H148" s="29">
        <v>0</v>
      </c>
      <c r="S148" s="2"/>
      <c r="T148" s="2">
        <v>0</v>
      </c>
      <c r="U148" s="5">
        <v>0</v>
      </c>
      <c r="V148" s="5">
        <v>0</v>
      </c>
      <c r="W148" s="5">
        <v>8857</v>
      </c>
      <c r="X148" s="5">
        <v>4.12</v>
      </c>
      <c r="Y148" s="5">
        <v>67.06</v>
      </c>
      <c r="AB148" s="5"/>
      <c r="AC148" s="5"/>
      <c r="AD148" s="5"/>
      <c r="AE148" s="5"/>
      <c r="AF148" s="5"/>
      <c r="AG148" s="5"/>
      <c r="AH148" s="5"/>
      <c r="AI148" s="2"/>
    </row>
    <row r="149" spans="1:35" ht="12.75" x14ac:dyDescent="0.2">
      <c r="A149" s="4">
        <v>2020</v>
      </c>
      <c r="B149" s="2" t="s">
        <v>5</v>
      </c>
      <c r="C149" s="2" t="s">
        <v>732</v>
      </c>
      <c r="D149" s="2" t="s">
        <v>678</v>
      </c>
      <c r="E149" s="36">
        <v>0</v>
      </c>
      <c r="F149" s="32" t="s">
        <v>748</v>
      </c>
      <c r="G149" s="2">
        <v>0</v>
      </c>
      <c r="H149" s="29">
        <v>0</v>
      </c>
      <c r="S149" s="2"/>
      <c r="T149" s="2">
        <v>0</v>
      </c>
      <c r="U149" s="5">
        <v>0</v>
      </c>
      <c r="V149" s="5">
        <v>0</v>
      </c>
      <c r="W149" s="5">
        <v>9816</v>
      </c>
      <c r="X149" s="5">
        <v>6.45</v>
      </c>
      <c r="Y149" s="5">
        <v>65.55</v>
      </c>
      <c r="AB149" s="5"/>
      <c r="AC149" s="5"/>
      <c r="AD149" s="5"/>
      <c r="AE149" s="5"/>
      <c r="AF149" s="5"/>
      <c r="AG149" s="5"/>
      <c r="AH149" s="5"/>
      <c r="AI149" s="2"/>
    </row>
    <row r="150" spans="1:35" ht="12.75" x14ac:dyDescent="0.2">
      <c r="A150" s="4">
        <v>2020</v>
      </c>
      <c r="B150" s="2" t="s">
        <v>5</v>
      </c>
      <c r="C150" s="2" t="s">
        <v>733</v>
      </c>
      <c r="D150" s="2" t="s">
        <v>678</v>
      </c>
      <c r="E150" s="36">
        <v>0</v>
      </c>
      <c r="F150" s="32" t="s">
        <v>748</v>
      </c>
      <c r="G150" s="2">
        <v>0</v>
      </c>
      <c r="H150" s="29">
        <v>0</v>
      </c>
      <c r="S150" s="2"/>
      <c r="T150" s="2">
        <v>0</v>
      </c>
      <c r="U150" s="5">
        <v>0</v>
      </c>
      <c r="V150" s="5">
        <v>0</v>
      </c>
      <c r="W150" s="5">
        <v>7085</v>
      </c>
      <c r="X150" s="5">
        <v>5.47</v>
      </c>
      <c r="Y150" s="5">
        <v>70.37</v>
      </c>
      <c r="AB150" s="5"/>
      <c r="AC150" s="5"/>
      <c r="AD150" s="5"/>
      <c r="AE150" s="5"/>
      <c r="AF150" s="5"/>
      <c r="AG150" s="5"/>
      <c r="AH150" s="5"/>
      <c r="AI150" s="2"/>
    </row>
    <row r="151" spans="1:35" ht="12.75" x14ac:dyDescent="0.2">
      <c r="A151" s="4">
        <v>2020</v>
      </c>
      <c r="B151" s="2" t="s">
        <v>5</v>
      </c>
      <c r="C151" s="2" t="s">
        <v>18</v>
      </c>
      <c r="D151" s="2" t="s">
        <v>678</v>
      </c>
      <c r="E151" s="36">
        <v>0</v>
      </c>
      <c r="F151" s="32" t="s">
        <v>748</v>
      </c>
      <c r="G151" s="2">
        <v>0</v>
      </c>
      <c r="H151" s="29">
        <v>0</v>
      </c>
      <c r="S151" s="2"/>
      <c r="T151" s="2">
        <v>0</v>
      </c>
      <c r="U151" s="5">
        <v>0</v>
      </c>
      <c r="V151" s="5">
        <v>0</v>
      </c>
      <c r="W151" s="5">
        <v>16778</v>
      </c>
      <c r="X151" s="5">
        <v>9.5399999999999991</v>
      </c>
      <c r="Y151" s="5">
        <v>61.54</v>
      </c>
      <c r="AB151" s="5"/>
      <c r="AC151" s="5"/>
      <c r="AD151" s="5"/>
      <c r="AE151" s="5"/>
      <c r="AF151" s="5"/>
      <c r="AG151" s="5"/>
      <c r="AH151" s="5"/>
      <c r="AI151" s="2"/>
    </row>
    <row r="152" spans="1:35" ht="12.75" x14ac:dyDescent="0.2">
      <c r="A152" s="4">
        <v>2020</v>
      </c>
      <c r="B152" s="2" t="s">
        <v>5</v>
      </c>
      <c r="C152" s="2" t="s">
        <v>19</v>
      </c>
      <c r="D152" s="2" t="s">
        <v>678</v>
      </c>
      <c r="E152" s="36">
        <v>0</v>
      </c>
      <c r="F152" s="32" t="s">
        <v>748</v>
      </c>
      <c r="G152" s="2">
        <v>0</v>
      </c>
      <c r="H152" s="28">
        <v>417358</v>
      </c>
      <c r="S152" s="2"/>
      <c r="T152" s="2">
        <v>0</v>
      </c>
      <c r="U152" s="5">
        <v>0</v>
      </c>
      <c r="V152" s="5">
        <v>0</v>
      </c>
      <c r="W152" s="5">
        <v>11273</v>
      </c>
      <c r="X152" s="5">
        <v>4.8099999999999996</v>
      </c>
      <c r="Y152" s="5">
        <v>71.55</v>
      </c>
      <c r="AB152" s="5"/>
      <c r="AC152" s="5"/>
      <c r="AD152" s="5"/>
      <c r="AE152" s="5"/>
      <c r="AF152" s="5"/>
      <c r="AG152" s="5"/>
      <c r="AH152" s="5"/>
      <c r="AI152" s="2"/>
    </row>
    <row r="153" spans="1:35" ht="12.75" x14ac:dyDescent="0.2">
      <c r="A153" s="4">
        <v>2020</v>
      </c>
      <c r="B153" s="2" t="s">
        <v>10</v>
      </c>
      <c r="C153" s="2" t="s">
        <v>20</v>
      </c>
      <c r="D153" s="2" t="s">
        <v>678</v>
      </c>
      <c r="E153" s="36">
        <v>0</v>
      </c>
      <c r="F153" s="32" t="s">
        <v>748</v>
      </c>
      <c r="G153" s="2">
        <v>0</v>
      </c>
      <c r="H153" s="29">
        <v>0</v>
      </c>
      <c r="S153" s="2"/>
      <c r="T153" s="2">
        <v>0</v>
      </c>
      <c r="U153" s="5">
        <v>0</v>
      </c>
      <c r="V153" s="5">
        <v>0</v>
      </c>
      <c r="W153" s="5">
        <v>12057</v>
      </c>
      <c r="X153" s="5">
        <v>9.75</v>
      </c>
      <c r="Y153" s="5">
        <v>66.58</v>
      </c>
      <c r="AB153" s="5"/>
      <c r="AC153" s="5"/>
      <c r="AD153" s="5"/>
      <c r="AE153" s="5"/>
      <c r="AF153" s="5"/>
      <c r="AG153" s="5"/>
      <c r="AH153" s="5"/>
      <c r="AI153" s="2"/>
    </row>
    <row r="154" spans="1:35" ht="12.75" x14ac:dyDescent="0.2">
      <c r="A154" s="4">
        <v>2020</v>
      </c>
      <c r="B154" s="2" t="s">
        <v>10</v>
      </c>
      <c r="C154" s="2" t="s">
        <v>21</v>
      </c>
      <c r="D154" s="2" t="s">
        <v>678</v>
      </c>
      <c r="E154" s="36">
        <v>0</v>
      </c>
      <c r="F154" s="32" t="s">
        <v>748</v>
      </c>
      <c r="G154" s="2">
        <v>0</v>
      </c>
      <c r="H154" s="29">
        <v>0</v>
      </c>
      <c r="S154" s="2"/>
      <c r="T154" s="2">
        <v>0</v>
      </c>
      <c r="U154" s="5">
        <v>0</v>
      </c>
      <c r="V154" s="5">
        <v>0</v>
      </c>
      <c r="W154" s="5">
        <v>11367</v>
      </c>
      <c r="X154" s="5">
        <v>11.99</v>
      </c>
      <c r="Y154" s="5">
        <v>63.17</v>
      </c>
      <c r="AB154" s="5"/>
      <c r="AC154" s="5"/>
      <c r="AD154" s="5"/>
      <c r="AE154" s="5"/>
      <c r="AF154" s="5"/>
      <c r="AG154" s="5"/>
      <c r="AH154" s="5"/>
      <c r="AI154" s="2"/>
    </row>
    <row r="155" spans="1:35" ht="12.75" x14ac:dyDescent="0.2">
      <c r="A155" s="4">
        <v>2020</v>
      </c>
      <c r="B155" s="2" t="s">
        <v>5</v>
      </c>
      <c r="C155" s="2" t="s">
        <v>734</v>
      </c>
      <c r="D155" s="2" t="s">
        <v>678</v>
      </c>
      <c r="E155" s="36">
        <v>0</v>
      </c>
      <c r="F155" s="32" t="s">
        <v>748</v>
      </c>
      <c r="G155" s="2">
        <v>0</v>
      </c>
      <c r="H155" s="29">
        <v>0</v>
      </c>
      <c r="S155" s="2"/>
      <c r="T155" s="2">
        <v>0</v>
      </c>
      <c r="U155" s="5">
        <v>0</v>
      </c>
      <c r="V155" s="5">
        <v>0</v>
      </c>
      <c r="W155" s="5">
        <v>8791</v>
      </c>
      <c r="X155" s="5">
        <v>2.0099999999999998</v>
      </c>
      <c r="Y155" s="5">
        <v>86.36</v>
      </c>
      <c r="AB155" s="5"/>
      <c r="AC155" s="5"/>
      <c r="AD155" s="5"/>
      <c r="AE155" s="5"/>
      <c r="AF155" s="5"/>
      <c r="AG155" s="5"/>
      <c r="AH155" s="5"/>
      <c r="AI155" s="2"/>
    </row>
    <row r="156" spans="1:35" ht="12.75" x14ac:dyDescent="0.2">
      <c r="A156" s="4">
        <v>2020</v>
      </c>
      <c r="B156" s="2" t="s">
        <v>5</v>
      </c>
      <c r="C156" s="2" t="s">
        <v>735</v>
      </c>
      <c r="D156" s="2" t="s">
        <v>678</v>
      </c>
      <c r="E156" s="36">
        <v>0</v>
      </c>
      <c r="F156" s="32" t="s">
        <v>748</v>
      </c>
      <c r="G156" s="2">
        <v>0</v>
      </c>
      <c r="H156" s="29">
        <v>0</v>
      </c>
      <c r="S156" s="2"/>
      <c r="T156" s="2">
        <v>0</v>
      </c>
      <c r="U156" s="5">
        <v>0</v>
      </c>
      <c r="V156" s="5">
        <v>0</v>
      </c>
      <c r="W156" s="5">
        <v>8316</v>
      </c>
      <c r="X156" s="5">
        <v>3.93</v>
      </c>
      <c r="Y156" s="5">
        <v>57.58</v>
      </c>
      <c r="AB156" s="5"/>
      <c r="AC156" s="5"/>
      <c r="AD156" s="5"/>
      <c r="AE156" s="5"/>
      <c r="AF156" s="5"/>
      <c r="AG156" s="5"/>
      <c r="AH156" s="5"/>
      <c r="AI156" s="2"/>
    </row>
    <row r="157" spans="1:35" ht="12.75" x14ac:dyDescent="0.2">
      <c r="A157" s="4">
        <v>2020</v>
      </c>
      <c r="B157" s="2" t="s">
        <v>5</v>
      </c>
      <c r="C157" s="2" t="s">
        <v>736</v>
      </c>
      <c r="D157" s="2" t="s">
        <v>678</v>
      </c>
      <c r="E157" s="36">
        <v>0</v>
      </c>
      <c r="F157" s="32" t="s">
        <v>748</v>
      </c>
      <c r="G157" s="2">
        <v>0</v>
      </c>
      <c r="H157" s="29">
        <v>0</v>
      </c>
      <c r="S157" s="2"/>
      <c r="T157" s="2">
        <v>0</v>
      </c>
      <c r="U157" s="5">
        <v>0</v>
      </c>
      <c r="V157" s="5">
        <v>0</v>
      </c>
      <c r="W157" s="5">
        <v>9615</v>
      </c>
      <c r="X157" s="5">
        <v>4.08</v>
      </c>
      <c r="Y157" s="5">
        <v>75.319999999999993</v>
      </c>
      <c r="AB157" s="5"/>
      <c r="AC157" s="5"/>
      <c r="AD157" s="5"/>
      <c r="AE157" s="5"/>
      <c r="AF157" s="5"/>
      <c r="AG157" s="5"/>
      <c r="AH157" s="5"/>
      <c r="AI157" s="2"/>
    </row>
    <row r="158" spans="1:35" ht="12.75" x14ac:dyDescent="0.2">
      <c r="A158" s="4">
        <v>2020</v>
      </c>
      <c r="B158" s="2" t="s">
        <v>5</v>
      </c>
      <c r="C158" s="2" t="s">
        <v>737</v>
      </c>
      <c r="D158" s="2" t="s">
        <v>678</v>
      </c>
      <c r="E158" s="36">
        <v>0</v>
      </c>
      <c r="F158" s="32" t="s">
        <v>748</v>
      </c>
      <c r="G158" s="2">
        <v>0</v>
      </c>
      <c r="H158" s="29">
        <v>0</v>
      </c>
      <c r="S158" s="2"/>
      <c r="T158" s="2">
        <v>0</v>
      </c>
      <c r="U158" s="5">
        <v>0</v>
      </c>
      <c r="V158" s="5">
        <v>0</v>
      </c>
      <c r="W158" s="5">
        <v>8216</v>
      </c>
      <c r="X158" s="5">
        <v>5.1100000000000003</v>
      </c>
      <c r="Y158" s="5">
        <v>66.61</v>
      </c>
      <c r="AB158" s="5"/>
      <c r="AC158" s="5"/>
      <c r="AD158" s="5"/>
      <c r="AE158" s="5"/>
      <c r="AF158" s="5"/>
      <c r="AG158" s="5"/>
      <c r="AH158" s="5"/>
      <c r="AI158" s="2"/>
    </row>
    <row r="159" spans="1:35" ht="12.75" x14ac:dyDescent="0.2">
      <c r="A159" s="4">
        <v>2020</v>
      </c>
      <c r="B159" s="2" t="s">
        <v>10</v>
      </c>
      <c r="C159" s="2" t="s">
        <v>738</v>
      </c>
      <c r="D159" s="2" t="s">
        <v>678</v>
      </c>
      <c r="E159" s="36">
        <v>0</v>
      </c>
      <c r="F159" s="32" t="s">
        <v>748</v>
      </c>
      <c r="G159" s="2">
        <v>0</v>
      </c>
      <c r="H159" s="29">
        <v>0</v>
      </c>
      <c r="S159" s="2"/>
      <c r="T159" s="2">
        <v>0</v>
      </c>
      <c r="U159" s="5">
        <v>0</v>
      </c>
      <c r="V159" s="5">
        <v>0</v>
      </c>
      <c r="W159" s="5">
        <v>8327</v>
      </c>
      <c r="X159" s="5">
        <v>7.97</v>
      </c>
      <c r="Y159" s="5">
        <v>64.84</v>
      </c>
      <c r="AB159" s="5"/>
      <c r="AC159" s="5"/>
      <c r="AD159" s="5"/>
      <c r="AE159" s="5"/>
      <c r="AF159" s="5"/>
      <c r="AG159" s="5"/>
      <c r="AH159" s="5"/>
      <c r="AI159" s="2"/>
    </row>
    <row r="160" spans="1:35" ht="12.75" x14ac:dyDescent="0.2">
      <c r="A160" s="4">
        <v>2020</v>
      </c>
      <c r="B160" s="2" t="s">
        <v>10</v>
      </c>
      <c r="C160" s="2" t="s">
        <v>739</v>
      </c>
      <c r="D160" s="2" t="s">
        <v>678</v>
      </c>
      <c r="E160" s="36">
        <v>0</v>
      </c>
      <c r="F160" s="32" t="s">
        <v>748</v>
      </c>
      <c r="G160" s="2">
        <v>0</v>
      </c>
      <c r="H160" s="29">
        <v>0</v>
      </c>
      <c r="S160" s="2"/>
      <c r="T160" s="2">
        <v>0</v>
      </c>
      <c r="U160" s="5">
        <v>0</v>
      </c>
      <c r="V160" s="5">
        <v>0</v>
      </c>
      <c r="W160" s="5">
        <v>11098</v>
      </c>
      <c r="X160" s="5">
        <v>1.35</v>
      </c>
      <c r="Y160" s="5">
        <v>82.52</v>
      </c>
      <c r="AB160" s="5"/>
      <c r="AC160" s="5"/>
      <c r="AD160" s="5"/>
      <c r="AE160" s="5"/>
      <c r="AF160" s="5"/>
      <c r="AG160" s="5"/>
      <c r="AH160" s="5"/>
      <c r="AI160" s="2"/>
    </row>
    <row r="161" spans="1:35" ht="12.75" x14ac:dyDescent="0.2">
      <c r="A161" s="4">
        <v>2020</v>
      </c>
      <c r="B161" s="2" t="s">
        <v>5</v>
      </c>
      <c r="C161" s="2" t="s">
        <v>740</v>
      </c>
      <c r="D161" s="2" t="s">
        <v>678</v>
      </c>
      <c r="E161" s="36">
        <v>0</v>
      </c>
      <c r="F161" s="32" t="s">
        <v>748</v>
      </c>
      <c r="G161" s="2">
        <v>0</v>
      </c>
      <c r="H161" s="28">
        <v>417358</v>
      </c>
      <c r="S161" s="2"/>
      <c r="T161" s="2">
        <v>0</v>
      </c>
      <c r="U161" s="5">
        <v>0</v>
      </c>
      <c r="V161" s="5">
        <v>0</v>
      </c>
      <c r="W161" s="5">
        <v>10071</v>
      </c>
      <c r="X161" s="5">
        <v>6.58</v>
      </c>
      <c r="Y161" s="5">
        <v>62.13</v>
      </c>
      <c r="AB161" s="5"/>
      <c r="AC161" s="5"/>
      <c r="AD161" s="5"/>
      <c r="AE161" s="5"/>
      <c r="AF161" s="5"/>
      <c r="AG161" s="5"/>
      <c r="AH161" s="5"/>
      <c r="AI161" s="2"/>
    </row>
    <row r="162" spans="1:35" ht="12.75" x14ac:dyDescent="0.2">
      <c r="A162" s="4">
        <v>2020</v>
      </c>
      <c r="B162" s="2" t="s">
        <v>5</v>
      </c>
      <c r="C162" s="2" t="s">
        <v>29</v>
      </c>
      <c r="D162" s="2" t="s">
        <v>678</v>
      </c>
      <c r="E162" s="36">
        <v>0</v>
      </c>
      <c r="F162" s="32" t="s">
        <v>748</v>
      </c>
      <c r="G162" s="2">
        <v>0</v>
      </c>
      <c r="H162" s="29">
        <v>0</v>
      </c>
      <c r="S162" s="2"/>
      <c r="T162" s="2">
        <v>0</v>
      </c>
      <c r="U162" s="5">
        <v>0</v>
      </c>
      <c r="V162" s="5">
        <v>0</v>
      </c>
      <c r="W162" s="5">
        <v>7317</v>
      </c>
      <c r="X162" s="5">
        <v>6.93</v>
      </c>
      <c r="Y162" s="5">
        <v>64.180000000000007</v>
      </c>
      <c r="AB162" s="5"/>
      <c r="AC162" s="5"/>
      <c r="AD162" s="5"/>
      <c r="AE162" s="5"/>
      <c r="AF162" s="5"/>
      <c r="AG162" s="5"/>
      <c r="AH162" s="5"/>
      <c r="AI162" s="2"/>
    </row>
    <row r="163" spans="1:35" ht="12.75" x14ac:dyDescent="0.2">
      <c r="A163" s="4">
        <v>2020</v>
      </c>
      <c r="B163" s="2" t="s">
        <v>5</v>
      </c>
      <c r="C163" s="2" t="s">
        <v>723</v>
      </c>
      <c r="D163" s="2" t="s">
        <v>679</v>
      </c>
      <c r="E163" s="36">
        <v>0</v>
      </c>
      <c r="F163" s="26">
        <v>1214967</v>
      </c>
      <c r="G163" s="2">
        <v>0</v>
      </c>
      <c r="H163" s="25">
        <v>0</v>
      </c>
      <c r="S163" s="2"/>
      <c r="T163" s="2">
        <v>0</v>
      </c>
      <c r="U163" s="5">
        <v>0</v>
      </c>
      <c r="V163" s="5">
        <v>0</v>
      </c>
      <c r="W163" s="5">
        <v>0</v>
      </c>
      <c r="X163" s="5">
        <v>0</v>
      </c>
      <c r="Y163" s="5">
        <v>0</v>
      </c>
      <c r="AB163" s="5"/>
      <c r="AC163" s="5"/>
      <c r="AD163" s="5"/>
      <c r="AE163" s="5"/>
      <c r="AF163" s="5"/>
      <c r="AG163" s="5"/>
      <c r="AH163" s="5"/>
      <c r="AI163" s="2"/>
    </row>
    <row r="164" spans="1:35" ht="12.75" x14ac:dyDescent="0.2">
      <c r="A164" s="4">
        <v>2020</v>
      </c>
      <c r="B164" s="2" t="s">
        <v>5</v>
      </c>
      <c r="C164" s="2" t="s">
        <v>724</v>
      </c>
      <c r="D164" s="2" t="s">
        <v>679</v>
      </c>
      <c r="E164" s="36">
        <v>0</v>
      </c>
      <c r="F164" s="26">
        <v>1297558</v>
      </c>
      <c r="G164" s="2">
        <v>0</v>
      </c>
      <c r="H164" s="25">
        <v>0</v>
      </c>
      <c r="S164" s="2"/>
      <c r="T164" s="2">
        <v>0</v>
      </c>
      <c r="U164" s="5">
        <v>0</v>
      </c>
      <c r="V164" s="5">
        <v>0</v>
      </c>
      <c r="W164" s="5">
        <v>0</v>
      </c>
      <c r="X164" s="5">
        <v>0</v>
      </c>
      <c r="Y164" s="5">
        <v>0</v>
      </c>
      <c r="AB164" s="5"/>
      <c r="AC164" s="5"/>
      <c r="AD164" s="5"/>
      <c r="AE164" s="5"/>
      <c r="AF164" s="5"/>
      <c r="AG164" s="5"/>
      <c r="AH164" s="5"/>
      <c r="AI164" s="2"/>
    </row>
    <row r="165" spans="1:35" ht="12.75" x14ac:dyDescent="0.2">
      <c r="A165" s="4">
        <v>2020</v>
      </c>
      <c r="B165" s="2" t="s">
        <v>5</v>
      </c>
      <c r="C165" s="2" t="s">
        <v>725</v>
      </c>
      <c r="D165" s="2" t="s">
        <v>679</v>
      </c>
      <c r="E165" s="36">
        <v>0</v>
      </c>
      <c r="F165" s="26">
        <v>1449960</v>
      </c>
      <c r="G165" s="2">
        <v>0</v>
      </c>
      <c r="H165" s="25">
        <v>0</v>
      </c>
      <c r="S165" s="2"/>
      <c r="T165" s="2">
        <v>0</v>
      </c>
      <c r="U165" s="5">
        <v>0</v>
      </c>
      <c r="V165" s="5">
        <v>0</v>
      </c>
      <c r="W165" s="5">
        <v>0</v>
      </c>
      <c r="X165" s="5">
        <v>0</v>
      </c>
      <c r="Y165" s="5">
        <v>0</v>
      </c>
      <c r="AB165" s="5"/>
      <c r="AC165" s="5"/>
      <c r="AD165" s="5"/>
      <c r="AE165" s="5"/>
      <c r="AF165" s="5"/>
      <c r="AG165" s="5"/>
      <c r="AH165" s="5"/>
      <c r="AI165" s="2"/>
    </row>
    <row r="166" spans="1:35" ht="12.75" x14ac:dyDescent="0.2">
      <c r="A166" s="4">
        <v>2020</v>
      </c>
      <c r="B166" s="2" t="s">
        <v>5</v>
      </c>
      <c r="C166" s="2" t="s">
        <v>726</v>
      </c>
      <c r="D166" s="2" t="s">
        <v>679</v>
      </c>
      <c r="E166" s="36">
        <v>0</v>
      </c>
      <c r="F166" s="26">
        <v>1179926</v>
      </c>
      <c r="G166" s="2">
        <v>0</v>
      </c>
      <c r="H166" s="25">
        <v>0</v>
      </c>
      <c r="S166" s="2"/>
      <c r="T166" s="2">
        <v>0</v>
      </c>
      <c r="U166" s="5">
        <v>0</v>
      </c>
      <c r="V166" s="5">
        <v>0</v>
      </c>
      <c r="W166" s="5">
        <v>0</v>
      </c>
      <c r="X166" s="5">
        <v>0</v>
      </c>
      <c r="Y166" s="5">
        <v>0</v>
      </c>
      <c r="AB166" s="5"/>
      <c r="AC166" s="5"/>
      <c r="AD166" s="5"/>
      <c r="AE166" s="5"/>
      <c r="AF166" s="5"/>
      <c r="AG166" s="5"/>
      <c r="AH166" s="5"/>
      <c r="AI166" s="2"/>
    </row>
    <row r="167" spans="1:35" ht="12.75" x14ac:dyDescent="0.2">
      <c r="A167" s="4">
        <v>2020</v>
      </c>
      <c r="B167" s="2" t="s">
        <v>10</v>
      </c>
      <c r="C167" s="2" t="s">
        <v>727</v>
      </c>
      <c r="D167" s="2" t="s">
        <v>679</v>
      </c>
      <c r="E167" s="36">
        <v>0</v>
      </c>
      <c r="F167" s="26">
        <v>1388762</v>
      </c>
      <c r="G167" s="2">
        <v>0</v>
      </c>
      <c r="H167" s="25">
        <v>0</v>
      </c>
      <c r="S167" s="2"/>
      <c r="T167" s="2">
        <v>0</v>
      </c>
      <c r="U167" s="5">
        <v>0</v>
      </c>
      <c r="V167" s="5">
        <v>0</v>
      </c>
      <c r="W167" s="5">
        <v>0</v>
      </c>
      <c r="X167" s="5">
        <v>0</v>
      </c>
      <c r="Y167" s="5">
        <v>0</v>
      </c>
      <c r="AB167" s="5"/>
      <c r="AC167" s="5"/>
      <c r="AD167" s="5"/>
      <c r="AE167" s="5"/>
      <c r="AF167" s="5"/>
      <c r="AG167" s="5"/>
      <c r="AH167" s="5"/>
      <c r="AI167" s="2"/>
    </row>
    <row r="168" spans="1:35" ht="12.75" x14ac:dyDescent="0.2">
      <c r="A168" s="4">
        <v>2020</v>
      </c>
      <c r="B168" s="2" t="s">
        <v>5</v>
      </c>
      <c r="C168" s="2" t="s">
        <v>728</v>
      </c>
      <c r="D168" s="2" t="s">
        <v>679</v>
      </c>
      <c r="E168" s="36">
        <v>0</v>
      </c>
      <c r="F168" s="32"/>
      <c r="G168" s="2">
        <v>0</v>
      </c>
      <c r="H168" s="25">
        <v>0</v>
      </c>
      <c r="S168" s="2"/>
      <c r="T168" s="2">
        <v>0</v>
      </c>
      <c r="U168" s="5">
        <v>0</v>
      </c>
      <c r="V168" s="5">
        <v>0</v>
      </c>
      <c r="W168" s="5">
        <v>0</v>
      </c>
      <c r="X168" s="5">
        <v>0</v>
      </c>
      <c r="Y168" s="5">
        <v>0</v>
      </c>
      <c r="AB168" s="5"/>
      <c r="AC168" s="5"/>
      <c r="AD168" s="5"/>
      <c r="AE168" s="5"/>
      <c r="AF168" s="5"/>
      <c r="AG168" s="5"/>
      <c r="AH168" s="5"/>
      <c r="AI168" s="2"/>
    </row>
    <row r="169" spans="1:35" ht="12.75" x14ac:dyDescent="0.2">
      <c r="A169" s="4">
        <v>2020</v>
      </c>
      <c r="B169" s="2" t="s">
        <v>10</v>
      </c>
      <c r="C169" s="2" t="s">
        <v>729</v>
      </c>
      <c r="D169" s="2" t="s">
        <v>679</v>
      </c>
      <c r="E169" s="36">
        <v>0</v>
      </c>
      <c r="F169" s="26">
        <v>1953940</v>
      </c>
      <c r="G169" s="2">
        <v>0</v>
      </c>
      <c r="H169" s="25">
        <v>0</v>
      </c>
      <c r="S169" s="2"/>
      <c r="T169" s="2">
        <v>0</v>
      </c>
      <c r="U169" s="5">
        <v>0</v>
      </c>
      <c r="V169" s="5">
        <v>0</v>
      </c>
      <c r="W169" s="5">
        <v>0</v>
      </c>
      <c r="X169" s="5">
        <v>0</v>
      </c>
      <c r="Y169" s="5">
        <v>0</v>
      </c>
      <c r="AB169" s="5"/>
      <c r="AC169" s="5"/>
      <c r="AD169" s="5"/>
      <c r="AE169" s="5"/>
      <c r="AF169" s="5"/>
      <c r="AG169" s="5"/>
      <c r="AH169" s="5"/>
      <c r="AI169" s="2"/>
    </row>
    <row r="170" spans="1:35" ht="12.75" x14ac:dyDescent="0.2">
      <c r="A170" s="4">
        <v>2020</v>
      </c>
      <c r="B170" s="2" t="s">
        <v>10</v>
      </c>
      <c r="C170" s="2" t="s">
        <v>730</v>
      </c>
      <c r="D170" s="2" t="s">
        <v>679</v>
      </c>
      <c r="E170" s="36">
        <v>0</v>
      </c>
      <c r="F170" s="26">
        <v>1451960</v>
      </c>
      <c r="G170" s="2">
        <v>0</v>
      </c>
      <c r="H170" s="25">
        <v>0</v>
      </c>
      <c r="S170" s="2"/>
      <c r="T170" s="2">
        <v>0</v>
      </c>
      <c r="U170" s="5">
        <v>0</v>
      </c>
      <c r="V170" s="5">
        <v>0</v>
      </c>
      <c r="W170" s="5">
        <v>0</v>
      </c>
      <c r="X170" s="5">
        <v>0</v>
      </c>
      <c r="Y170" s="5">
        <v>0</v>
      </c>
      <c r="AB170" s="5"/>
      <c r="AC170" s="5"/>
      <c r="AD170" s="5"/>
      <c r="AE170" s="5"/>
      <c r="AF170" s="5"/>
      <c r="AG170" s="5"/>
      <c r="AH170" s="5"/>
      <c r="AI170" s="2"/>
    </row>
    <row r="171" spans="1:35" ht="12.75" x14ac:dyDescent="0.2">
      <c r="A171" s="4">
        <v>2020</v>
      </c>
      <c r="B171" s="2" t="s">
        <v>10</v>
      </c>
      <c r="C171" s="2" t="s">
        <v>731</v>
      </c>
      <c r="D171" s="2" t="s">
        <v>679</v>
      </c>
      <c r="E171" s="36">
        <v>0</v>
      </c>
      <c r="F171" s="26">
        <v>1403341</v>
      </c>
      <c r="G171" s="2">
        <v>0</v>
      </c>
      <c r="H171" s="25">
        <v>0</v>
      </c>
      <c r="S171" s="2"/>
      <c r="T171" s="2">
        <v>0</v>
      </c>
      <c r="U171" s="5">
        <v>0</v>
      </c>
      <c r="V171" s="5">
        <v>0</v>
      </c>
      <c r="W171" s="5">
        <v>0</v>
      </c>
      <c r="X171" s="5">
        <v>0</v>
      </c>
      <c r="Y171" s="5">
        <v>0</v>
      </c>
      <c r="AB171" s="5"/>
      <c r="AC171" s="5"/>
      <c r="AD171" s="5"/>
      <c r="AE171" s="5"/>
      <c r="AF171" s="5"/>
      <c r="AG171" s="5"/>
      <c r="AH171" s="5"/>
      <c r="AI171" s="2"/>
    </row>
    <row r="172" spans="1:35" ht="12.75" x14ac:dyDescent="0.2">
      <c r="A172" s="4">
        <v>2020</v>
      </c>
      <c r="B172" s="2" t="s">
        <v>5</v>
      </c>
      <c r="C172" s="2" t="s">
        <v>732</v>
      </c>
      <c r="D172" s="2" t="s">
        <v>679</v>
      </c>
      <c r="E172" s="36">
        <v>0</v>
      </c>
      <c r="F172" s="26">
        <v>1336006</v>
      </c>
      <c r="G172" s="2">
        <v>0</v>
      </c>
      <c r="H172" s="25">
        <v>0</v>
      </c>
      <c r="S172" s="2"/>
      <c r="T172" s="2">
        <v>0</v>
      </c>
      <c r="U172" s="5">
        <v>0</v>
      </c>
      <c r="V172" s="5">
        <v>0</v>
      </c>
      <c r="W172" s="5">
        <v>0</v>
      </c>
      <c r="X172" s="5">
        <v>0</v>
      </c>
      <c r="Y172" s="5">
        <v>0</v>
      </c>
      <c r="AB172" s="5"/>
      <c r="AC172" s="5"/>
      <c r="AD172" s="5"/>
      <c r="AE172" s="5"/>
      <c r="AF172" s="5"/>
      <c r="AG172" s="5"/>
      <c r="AH172" s="5"/>
      <c r="AI172" s="2"/>
    </row>
    <row r="173" spans="1:35" ht="12.75" x14ac:dyDescent="0.2">
      <c r="A173" s="4">
        <v>2020</v>
      </c>
      <c r="B173" s="2" t="s">
        <v>5</v>
      </c>
      <c r="C173" s="2" t="s">
        <v>733</v>
      </c>
      <c r="D173" s="2" t="s">
        <v>679</v>
      </c>
      <c r="E173" s="36">
        <v>0</v>
      </c>
      <c r="F173" s="26">
        <v>1453048</v>
      </c>
      <c r="G173" s="2">
        <v>0</v>
      </c>
      <c r="H173" s="25">
        <v>0</v>
      </c>
      <c r="S173" s="2"/>
      <c r="T173" s="2">
        <v>0</v>
      </c>
      <c r="U173" s="5">
        <v>0</v>
      </c>
      <c r="V173" s="5">
        <v>0</v>
      </c>
      <c r="W173" s="5">
        <v>0</v>
      </c>
      <c r="X173" s="5">
        <v>0</v>
      </c>
      <c r="Y173" s="5">
        <v>0</v>
      </c>
      <c r="AB173" s="5"/>
      <c r="AC173" s="5"/>
      <c r="AD173" s="5"/>
      <c r="AE173" s="5"/>
      <c r="AF173" s="5"/>
      <c r="AG173" s="5"/>
      <c r="AH173" s="5"/>
      <c r="AI173" s="2"/>
    </row>
    <row r="174" spans="1:35" ht="12.75" x14ac:dyDescent="0.2">
      <c r="A174" s="4">
        <v>2020</v>
      </c>
      <c r="B174" s="2" t="s">
        <v>5</v>
      </c>
      <c r="C174" s="2" t="s">
        <v>18</v>
      </c>
      <c r="D174" s="2" t="s">
        <v>679</v>
      </c>
      <c r="E174" s="36">
        <v>0</v>
      </c>
      <c r="F174" s="32"/>
      <c r="G174" s="2">
        <v>0</v>
      </c>
      <c r="H174" s="25">
        <v>0</v>
      </c>
      <c r="S174" s="2"/>
      <c r="T174" s="2">
        <v>0</v>
      </c>
      <c r="U174" s="5">
        <v>0</v>
      </c>
      <c r="V174" s="5">
        <v>0</v>
      </c>
      <c r="W174" s="5">
        <v>0</v>
      </c>
      <c r="X174" s="5">
        <v>0</v>
      </c>
      <c r="Y174" s="5">
        <v>0</v>
      </c>
      <c r="AB174" s="5"/>
      <c r="AC174" s="5"/>
      <c r="AD174" s="5"/>
      <c r="AE174" s="5"/>
      <c r="AF174" s="5"/>
      <c r="AG174" s="5"/>
      <c r="AH174" s="5"/>
      <c r="AI174" s="2"/>
    </row>
    <row r="175" spans="1:35" ht="12.75" x14ac:dyDescent="0.2">
      <c r="A175" s="4">
        <v>2020</v>
      </c>
      <c r="B175" s="2" t="s">
        <v>5</v>
      </c>
      <c r="C175" s="2" t="s">
        <v>19</v>
      </c>
      <c r="D175" s="2" t="s">
        <v>679</v>
      </c>
      <c r="E175" s="36">
        <v>0</v>
      </c>
      <c r="F175" s="26">
        <v>1423589</v>
      </c>
      <c r="G175" s="2">
        <v>0</v>
      </c>
      <c r="H175" s="25">
        <v>0</v>
      </c>
      <c r="S175" s="2"/>
      <c r="T175" s="2">
        <v>0</v>
      </c>
      <c r="U175" s="5">
        <v>0</v>
      </c>
      <c r="V175" s="5">
        <v>0</v>
      </c>
      <c r="W175" s="5">
        <v>0</v>
      </c>
      <c r="X175" s="5">
        <v>0</v>
      </c>
      <c r="Y175" s="5">
        <v>0</v>
      </c>
      <c r="AB175" s="5"/>
      <c r="AC175" s="5"/>
      <c r="AD175" s="5"/>
      <c r="AE175" s="5"/>
      <c r="AF175" s="5"/>
      <c r="AG175" s="5"/>
      <c r="AH175" s="5"/>
      <c r="AI175" s="2"/>
    </row>
    <row r="176" spans="1:35" ht="12.75" x14ac:dyDescent="0.2">
      <c r="A176" s="4">
        <v>2020</v>
      </c>
      <c r="B176" s="2" t="s">
        <v>10</v>
      </c>
      <c r="C176" s="2" t="s">
        <v>20</v>
      </c>
      <c r="D176" s="2" t="s">
        <v>679</v>
      </c>
      <c r="E176" s="36">
        <v>0</v>
      </c>
      <c r="F176" s="26">
        <v>970737</v>
      </c>
      <c r="G176" s="2">
        <v>0</v>
      </c>
      <c r="H176" s="25">
        <v>0</v>
      </c>
      <c r="S176" s="2"/>
      <c r="T176" s="2">
        <v>0</v>
      </c>
      <c r="U176" s="5">
        <v>0</v>
      </c>
      <c r="V176" s="5">
        <v>0</v>
      </c>
      <c r="W176" s="5">
        <v>0</v>
      </c>
      <c r="X176" s="5">
        <v>0</v>
      </c>
      <c r="Y176" s="5">
        <v>0</v>
      </c>
      <c r="AB176" s="5"/>
      <c r="AC176" s="5"/>
      <c r="AD176" s="5"/>
      <c r="AE176" s="5"/>
      <c r="AF176" s="5"/>
      <c r="AG176" s="5"/>
      <c r="AH176" s="5"/>
      <c r="AI176" s="2"/>
    </row>
    <row r="177" spans="1:34" s="2" customFormat="1" ht="12.75" x14ac:dyDescent="0.2">
      <c r="A177" s="4">
        <v>2020</v>
      </c>
      <c r="B177" s="2" t="s">
        <v>10</v>
      </c>
      <c r="C177" s="2" t="s">
        <v>21</v>
      </c>
      <c r="D177" s="2" t="s">
        <v>679</v>
      </c>
      <c r="E177" s="36">
        <v>0</v>
      </c>
      <c r="F177" s="26">
        <v>1258438</v>
      </c>
      <c r="G177" s="2">
        <v>0</v>
      </c>
      <c r="H177" s="25">
        <v>0</v>
      </c>
      <c r="T177" s="2">
        <v>0</v>
      </c>
      <c r="U177" s="5">
        <v>0</v>
      </c>
      <c r="V177" s="5">
        <v>0</v>
      </c>
      <c r="W177" s="5">
        <v>0</v>
      </c>
      <c r="X177" s="5">
        <v>0</v>
      </c>
      <c r="Y177" s="5">
        <v>0</v>
      </c>
      <c r="Z177" s="5"/>
      <c r="AA177" s="5"/>
      <c r="AB177" s="5"/>
      <c r="AC177" s="5"/>
      <c r="AD177" s="5"/>
      <c r="AE177" s="5"/>
      <c r="AF177" s="5"/>
      <c r="AG177" s="5"/>
      <c r="AH177" s="5"/>
    </row>
    <row r="178" spans="1:34" s="2" customFormat="1" ht="12.75" x14ac:dyDescent="0.2">
      <c r="A178" s="4">
        <v>2020</v>
      </c>
      <c r="B178" s="2" t="s">
        <v>5</v>
      </c>
      <c r="C178" s="2" t="s">
        <v>734</v>
      </c>
      <c r="D178" s="2" t="s">
        <v>679</v>
      </c>
      <c r="E178" s="36">
        <v>0</v>
      </c>
      <c r="F178" s="26">
        <v>496886</v>
      </c>
      <c r="G178" s="2">
        <v>0</v>
      </c>
      <c r="H178" s="25">
        <v>0</v>
      </c>
      <c r="T178" s="2">
        <v>0</v>
      </c>
      <c r="U178" s="5">
        <v>0</v>
      </c>
      <c r="V178" s="5">
        <v>0</v>
      </c>
      <c r="W178" s="5">
        <v>0</v>
      </c>
      <c r="X178" s="5">
        <v>0</v>
      </c>
      <c r="Y178" s="5">
        <v>0</v>
      </c>
      <c r="Z178" s="5"/>
      <c r="AA178" s="5"/>
      <c r="AB178" s="5"/>
      <c r="AC178" s="5"/>
      <c r="AD178" s="5"/>
      <c r="AE178" s="5"/>
      <c r="AF178" s="5"/>
      <c r="AG178" s="5"/>
      <c r="AH178" s="5"/>
    </row>
    <row r="179" spans="1:34" s="2" customFormat="1" ht="12.75" x14ac:dyDescent="0.2">
      <c r="A179" s="4">
        <v>2020</v>
      </c>
      <c r="B179" s="2" t="s">
        <v>5</v>
      </c>
      <c r="C179" s="2" t="s">
        <v>735</v>
      </c>
      <c r="D179" s="2" t="s">
        <v>679</v>
      </c>
      <c r="E179" s="36">
        <v>0</v>
      </c>
      <c r="F179" s="26">
        <v>1007972</v>
      </c>
      <c r="G179" s="2">
        <v>0</v>
      </c>
      <c r="H179" s="25">
        <v>0</v>
      </c>
      <c r="T179" s="2">
        <v>0</v>
      </c>
      <c r="U179" s="5">
        <v>0</v>
      </c>
      <c r="V179" s="5">
        <v>0</v>
      </c>
      <c r="W179" s="5">
        <v>0</v>
      </c>
      <c r="X179" s="5">
        <v>0</v>
      </c>
      <c r="Y179" s="5">
        <v>0</v>
      </c>
      <c r="Z179" s="5"/>
      <c r="AA179" s="5"/>
      <c r="AB179" s="5"/>
      <c r="AC179" s="5"/>
      <c r="AD179" s="5"/>
      <c r="AE179" s="5"/>
      <c r="AF179" s="5"/>
      <c r="AG179" s="5"/>
      <c r="AH179" s="5"/>
    </row>
    <row r="180" spans="1:34" s="2" customFormat="1" ht="12.75" x14ac:dyDescent="0.2">
      <c r="A180" s="4">
        <v>2020</v>
      </c>
      <c r="B180" s="2" t="s">
        <v>5</v>
      </c>
      <c r="C180" s="2" t="s">
        <v>736</v>
      </c>
      <c r="D180" s="2" t="s">
        <v>679</v>
      </c>
      <c r="E180" s="36">
        <v>0</v>
      </c>
      <c r="F180" s="26">
        <v>1648860</v>
      </c>
      <c r="G180" s="2">
        <v>0</v>
      </c>
      <c r="H180" s="25">
        <v>0</v>
      </c>
      <c r="T180" s="2">
        <v>0</v>
      </c>
      <c r="U180" s="5">
        <v>0</v>
      </c>
      <c r="V180" s="5">
        <v>0</v>
      </c>
      <c r="W180" s="5">
        <v>0</v>
      </c>
      <c r="X180" s="5">
        <v>0</v>
      </c>
      <c r="Y180" s="5">
        <v>0</v>
      </c>
      <c r="Z180" s="5"/>
      <c r="AA180" s="5"/>
      <c r="AB180" s="5"/>
      <c r="AC180" s="5"/>
      <c r="AD180" s="5"/>
      <c r="AE180" s="5"/>
      <c r="AF180" s="5"/>
      <c r="AG180" s="5"/>
      <c r="AH180" s="5"/>
    </row>
    <row r="181" spans="1:34" s="2" customFormat="1" ht="12.75" x14ac:dyDescent="0.2">
      <c r="A181" s="4">
        <v>2020</v>
      </c>
      <c r="B181" s="2" t="s">
        <v>5</v>
      </c>
      <c r="C181" s="2" t="s">
        <v>737</v>
      </c>
      <c r="D181" s="2" t="s">
        <v>679</v>
      </c>
      <c r="E181" s="36">
        <v>0</v>
      </c>
      <c r="F181" s="26">
        <v>888276</v>
      </c>
      <c r="G181" s="2">
        <v>0</v>
      </c>
      <c r="H181" s="25">
        <v>0</v>
      </c>
      <c r="T181" s="2">
        <v>0</v>
      </c>
      <c r="U181" s="5">
        <v>0</v>
      </c>
      <c r="V181" s="5">
        <v>0</v>
      </c>
      <c r="W181" s="5">
        <v>0</v>
      </c>
      <c r="X181" s="5">
        <v>0</v>
      </c>
      <c r="Y181" s="5">
        <v>0</v>
      </c>
      <c r="Z181" s="5"/>
      <c r="AA181" s="5"/>
      <c r="AB181" s="5"/>
      <c r="AC181" s="5"/>
      <c r="AD181" s="5"/>
      <c r="AE181" s="5"/>
      <c r="AF181" s="5"/>
      <c r="AG181" s="5"/>
      <c r="AH181" s="5"/>
    </row>
    <row r="182" spans="1:34" s="2" customFormat="1" ht="12.75" x14ac:dyDescent="0.2">
      <c r="A182" s="4">
        <v>2020</v>
      </c>
      <c r="B182" s="2" t="s">
        <v>10</v>
      </c>
      <c r="C182" s="2" t="s">
        <v>738</v>
      </c>
      <c r="D182" s="2" t="s">
        <v>679</v>
      </c>
      <c r="E182" s="36">
        <v>0</v>
      </c>
      <c r="F182" s="26">
        <v>1581288</v>
      </c>
      <c r="G182" s="2">
        <v>0</v>
      </c>
      <c r="H182" s="25">
        <v>0</v>
      </c>
      <c r="T182" s="2">
        <v>0</v>
      </c>
      <c r="U182" s="5">
        <v>0</v>
      </c>
      <c r="V182" s="5">
        <v>0</v>
      </c>
      <c r="W182" s="5">
        <v>0</v>
      </c>
      <c r="X182" s="5">
        <v>0</v>
      </c>
      <c r="Y182" s="5">
        <v>0</v>
      </c>
      <c r="Z182" s="5"/>
      <c r="AA182" s="5"/>
      <c r="AB182" s="5"/>
      <c r="AC182" s="5"/>
      <c r="AD182" s="5"/>
      <c r="AE182" s="5"/>
      <c r="AF182" s="5"/>
      <c r="AG182" s="5"/>
      <c r="AH182" s="5"/>
    </row>
    <row r="183" spans="1:34" s="2" customFormat="1" ht="12.75" x14ac:dyDescent="0.2">
      <c r="A183" s="4">
        <v>2020</v>
      </c>
      <c r="B183" s="2" t="s">
        <v>10</v>
      </c>
      <c r="C183" s="2" t="s">
        <v>739</v>
      </c>
      <c r="D183" s="2" t="s">
        <v>679</v>
      </c>
      <c r="E183" s="36">
        <v>0</v>
      </c>
      <c r="F183" s="26">
        <v>658382</v>
      </c>
      <c r="G183" s="2">
        <v>0</v>
      </c>
      <c r="H183" s="25">
        <v>0</v>
      </c>
      <c r="T183" s="2">
        <v>0</v>
      </c>
      <c r="U183" s="5">
        <v>0</v>
      </c>
      <c r="V183" s="5">
        <v>0</v>
      </c>
      <c r="W183" s="5">
        <v>0</v>
      </c>
      <c r="X183" s="5">
        <v>0</v>
      </c>
      <c r="Y183" s="5">
        <v>0</v>
      </c>
      <c r="Z183" s="5"/>
      <c r="AA183" s="5"/>
      <c r="AB183" s="5"/>
      <c r="AC183" s="5"/>
      <c r="AD183" s="5"/>
      <c r="AE183" s="5"/>
      <c r="AF183" s="5"/>
      <c r="AG183" s="5"/>
      <c r="AH183" s="5"/>
    </row>
    <row r="184" spans="1:34" s="2" customFormat="1" ht="12.75" x14ac:dyDescent="0.2">
      <c r="A184" s="4">
        <v>2020</v>
      </c>
      <c r="B184" s="2" t="s">
        <v>5</v>
      </c>
      <c r="C184" s="2" t="s">
        <v>740</v>
      </c>
      <c r="D184" s="2" t="s">
        <v>679</v>
      </c>
      <c r="E184" s="36">
        <v>0</v>
      </c>
      <c r="F184" s="26">
        <v>1543201</v>
      </c>
      <c r="G184" s="2">
        <v>0</v>
      </c>
      <c r="H184" s="25">
        <v>0</v>
      </c>
      <c r="T184" s="2">
        <v>0</v>
      </c>
      <c r="U184" s="5">
        <v>0</v>
      </c>
      <c r="V184" s="5">
        <v>0</v>
      </c>
      <c r="W184" s="5">
        <v>0</v>
      </c>
      <c r="X184" s="5">
        <v>0</v>
      </c>
      <c r="Y184" s="5">
        <v>0</v>
      </c>
      <c r="Z184" s="5"/>
      <c r="AA184" s="5"/>
      <c r="AB184" s="5"/>
      <c r="AC184" s="5"/>
      <c r="AD184" s="5"/>
      <c r="AE184" s="5"/>
      <c r="AF184" s="5"/>
      <c r="AG184" s="5"/>
      <c r="AH184" s="5"/>
    </row>
    <row r="185" spans="1:34" s="2" customFormat="1" ht="12.75" x14ac:dyDescent="0.2">
      <c r="A185" s="4">
        <v>2020</v>
      </c>
      <c r="B185" s="2" t="s">
        <v>5</v>
      </c>
      <c r="C185" s="2" t="s">
        <v>29</v>
      </c>
      <c r="D185" s="2" t="s">
        <v>679</v>
      </c>
      <c r="E185" s="36">
        <v>0</v>
      </c>
      <c r="F185" s="26">
        <v>819977</v>
      </c>
      <c r="G185" s="2">
        <v>0</v>
      </c>
      <c r="H185" s="25">
        <v>0</v>
      </c>
      <c r="T185" s="2">
        <v>0</v>
      </c>
      <c r="U185" s="5">
        <v>0</v>
      </c>
      <c r="V185" s="5">
        <v>0</v>
      </c>
      <c r="W185" s="5">
        <v>0</v>
      </c>
      <c r="X185" s="5">
        <v>0</v>
      </c>
      <c r="Y185" s="5">
        <v>0</v>
      </c>
      <c r="Z185" s="5"/>
      <c r="AA185" s="5"/>
      <c r="AB185" s="5"/>
      <c r="AC185" s="5"/>
      <c r="AD185" s="5"/>
      <c r="AE185" s="5"/>
      <c r="AF185" s="5"/>
      <c r="AG185" s="5"/>
      <c r="AH185" s="5"/>
    </row>
    <row r="186" spans="1:34" s="2" customFormat="1" ht="12.75" x14ac:dyDescent="0.2">
      <c r="A186" s="4">
        <v>2020</v>
      </c>
      <c r="B186" s="2" t="s">
        <v>5</v>
      </c>
      <c r="C186" s="2" t="s">
        <v>723</v>
      </c>
      <c r="D186" s="2" t="s">
        <v>680</v>
      </c>
      <c r="E186" s="36">
        <v>0</v>
      </c>
      <c r="F186" s="32"/>
      <c r="G186" s="2">
        <v>0</v>
      </c>
      <c r="H186" s="29">
        <v>0</v>
      </c>
      <c r="T186" s="2">
        <v>0</v>
      </c>
      <c r="U186" s="5">
        <v>0</v>
      </c>
      <c r="V186" s="5">
        <v>0</v>
      </c>
      <c r="W186" s="5">
        <v>0</v>
      </c>
      <c r="X186" s="5">
        <v>0</v>
      </c>
      <c r="Y186" s="5">
        <v>0</v>
      </c>
      <c r="Z186" s="5"/>
      <c r="AA186" s="5"/>
      <c r="AB186" s="5"/>
      <c r="AC186" s="5"/>
      <c r="AD186" s="5"/>
      <c r="AE186" s="5"/>
      <c r="AF186" s="5"/>
      <c r="AG186" s="5"/>
      <c r="AH186" s="5"/>
    </row>
    <row r="187" spans="1:34" s="2" customFormat="1" ht="12.75" x14ac:dyDescent="0.2">
      <c r="A187" s="4">
        <v>2020</v>
      </c>
      <c r="B187" s="2" t="s">
        <v>5</v>
      </c>
      <c r="C187" s="2" t="s">
        <v>724</v>
      </c>
      <c r="D187" s="2" t="s">
        <v>680</v>
      </c>
      <c r="E187" s="36">
        <v>0</v>
      </c>
      <c r="F187" s="32"/>
      <c r="G187" s="2">
        <v>0</v>
      </c>
      <c r="H187" s="28">
        <v>344050</v>
      </c>
      <c r="T187" s="2">
        <v>0</v>
      </c>
      <c r="U187" s="5">
        <v>0</v>
      </c>
      <c r="V187" s="5">
        <v>0</v>
      </c>
      <c r="W187" s="5">
        <v>0</v>
      </c>
      <c r="X187" s="5">
        <v>0</v>
      </c>
      <c r="Y187" s="5">
        <v>0</v>
      </c>
      <c r="Z187" s="5"/>
      <c r="AA187" s="5"/>
      <c r="AB187" s="5"/>
      <c r="AC187" s="5"/>
      <c r="AD187" s="5"/>
      <c r="AE187" s="5"/>
      <c r="AF187" s="5"/>
      <c r="AG187" s="5"/>
      <c r="AH187" s="5"/>
    </row>
    <row r="188" spans="1:34" s="2" customFormat="1" ht="12.75" x14ac:dyDescent="0.2">
      <c r="A188" s="4">
        <v>2020</v>
      </c>
      <c r="B188" s="2" t="s">
        <v>5</v>
      </c>
      <c r="C188" s="2" t="s">
        <v>725</v>
      </c>
      <c r="D188" s="2" t="s">
        <v>680</v>
      </c>
      <c r="E188" s="36">
        <v>0</v>
      </c>
      <c r="F188" s="32"/>
      <c r="G188" s="2">
        <v>0</v>
      </c>
      <c r="H188" s="29">
        <v>0</v>
      </c>
      <c r="T188" s="2">
        <v>0</v>
      </c>
      <c r="U188" s="5">
        <v>0</v>
      </c>
      <c r="V188" s="5">
        <v>0</v>
      </c>
      <c r="W188" s="5">
        <v>0</v>
      </c>
      <c r="X188" s="5">
        <v>0</v>
      </c>
      <c r="Y188" s="5">
        <v>0</v>
      </c>
      <c r="Z188" s="5"/>
      <c r="AA188" s="5"/>
      <c r="AB188" s="5"/>
      <c r="AC188" s="5"/>
      <c r="AD188" s="5"/>
      <c r="AE188" s="5"/>
      <c r="AF188" s="5"/>
      <c r="AG188" s="5"/>
      <c r="AH188" s="5"/>
    </row>
    <row r="189" spans="1:34" s="2" customFormat="1" ht="12.75" x14ac:dyDescent="0.2">
      <c r="A189" s="4">
        <v>2020</v>
      </c>
      <c r="B189" s="2" t="s">
        <v>5</v>
      </c>
      <c r="C189" s="2" t="s">
        <v>726</v>
      </c>
      <c r="D189" s="2" t="s">
        <v>680</v>
      </c>
      <c r="E189" s="36">
        <v>0</v>
      </c>
      <c r="F189" s="26">
        <v>1710658</v>
      </c>
      <c r="G189" s="2">
        <v>0</v>
      </c>
      <c r="H189" s="29">
        <v>0</v>
      </c>
      <c r="T189" s="2">
        <v>0</v>
      </c>
      <c r="U189" s="5">
        <v>0</v>
      </c>
      <c r="V189" s="5">
        <v>0</v>
      </c>
      <c r="W189" s="5">
        <v>0</v>
      </c>
      <c r="X189" s="5">
        <v>0</v>
      </c>
      <c r="Y189" s="5">
        <v>0</v>
      </c>
      <c r="Z189" s="5"/>
      <c r="AA189" s="5"/>
      <c r="AB189" s="5"/>
      <c r="AC189" s="5"/>
      <c r="AD189" s="5"/>
      <c r="AE189" s="5"/>
      <c r="AF189" s="5"/>
      <c r="AG189" s="5"/>
      <c r="AH189" s="5"/>
    </row>
    <row r="190" spans="1:34" s="2" customFormat="1" ht="12.75" x14ac:dyDescent="0.2">
      <c r="A190" s="4">
        <v>2020</v>
      </c>
      <c r="B190" s="2" t="s">
        <v>10</v>
      </c>
      <c r="C190" s="2" t="s">
        <v>727</v>
      </c>
      <c r="D190" s="2" t="s">
        <v>680</v>
      </c>
      <c r="E190" s="36">
        <v>0</v>
      </c>
      <c r="F190" s="26">
        <v>3490040</v>
      </c>
      <c r="G190" s="2">
        <v>0</v>
      </c>
      <c r="H190" s="28">
        <v>255870</v>
      </c>
      <c r="T190" s="2">
        <v>0</v>
      </c>
      <c r="U190" s="5">
        <v>0</v>
      </c>
      <c r="V190" s="5">
        <v>0</v>
      </c>
      <c r="W190" s="5">
        <v>0</v>
      </c>
      <c r="X190" s="5">
        <v>0</v>
      </c>
      <c r="Y190" s="5">
        <v>0</v>
      </c>
      <c r="Z190" s="5"/>
      <c r="AA190" s="5"/>
      <c r="AB190" s="5"/>
      <c r="AC190" s="5"/>
      <c r="AD190" s="5"/>
      <c r="AE190" s="5"/>
      <c r="AF190" s="5"/>
      <c r="AG190" s="5"/>
      <c r="AH190" s="5"/>
    </row>
    <row r="191" spans="1:34" s="2" customFormat="1" ht="12.75" x14ac:dyDescent="0.2">
      <c r="A191" s="4">
        <v>2020</v>
      </c>
      <c r="B191" s="2" t="s">
        <v>5</v>
      </c>
      <c r="C191" s="2" t="s">
        <v>728</v>
      </c>
      <c r="D191" s="2" t="s">
        <v>680</v>
      </c>
      <c r="E191" s="36">
        <v>0</v>
      </c>
      <c r="F191" s="32"/>
      <c r="G191" s="2">
        <v>0</v>
      </c>
      <c r="H191" s="29">
        <v>0</v>
      </c>
      <c r="T191" s="2">
        <v>0</v>
      </c>
      <c r="U191" s="5">
        <v>0</v>
      </c>
      <c r="V191" s="5">
        <v>0</v>
      </c>
      <c r="W191" s="5">
        <v>0</v>
      </c>
      <c r="X191" s="5">
        <v>0</v>
      </c>
      <c r="Y191" s="5">
        <v>0</v>
      </c>
      <c r="Z191" s="5"/>
      <c r="AA191" s="5"/>
      <c r="AB191" s="5"/>
      <c r="AC191" s="5"/>
      <c r="AD191" s="5"/>
      <c r="AE191" s="5"/>
      <c r="AF191" s="5"/>
      <c r="AG191" s="5"/>
      <c r="AH191" s="5"/>
    </row>
    <row r="192" spans="1:34" s="2" customFormat="1" ht="12.75" x14ac:dyDescent="0.2">
      <c r="A192" s="4">
        <v>2020</v>
      </c>
      <c r="B192" s="2" t="s">
        <v>10</v>
      </c>
      <c r="C192" s="2" t="s">
        <v>729</v>
      </c>
      <c r="D192" s="2" t="s">
        <v>680</v>
      </c>
      <c r="E192" s="36">
        <v>0</v>
      </c>
      <c r="F192" s="32"/>
      <c r="G192" s="2">
        <v>0</v>
      </c>
      <c r="H192" s="29">
        <v>0</v>
      </c>
      <c r="T192" s="2">
        <v>0</v>
      </c>
      <c r="U192" s="5">
        <v>0</v>
      </c>
      <c r="V192" s="5">
        <v>0</v>
      </c>
      <c r="W192" s="5">
        <v>0</v>
      </c>
      <c r="X192" s="5">
        <v>0</v>
      </c>
      <c r="Y192" s="5">
        <v>0</v>
      </c>
      <c r="Z192" s="5"/>
      <c r="AA192" s="5"/>
      <c r="AB192" s="5"/>
      <c r="AC192" s="5"/>
      <c r="AD192" s="5"/>
      <c r="AE192" s="5"/>
      <c r="AF192" s="5"/>
      <c r="AG192" s="5"/>
      <c r="AH192" s="5"/>
    </row>
    <row r="193" spans="1:34" s="2" customFormat="1" ht="12.75" x14ac:dyDescent="0.2">
      <c r="A193" s="4">
        <v>2020</v>
      </c>
      <c r="B193" s="2" t="s">
        <v>10</v>
      </c>
      <c r="C193" s="2" t="s">
        <v>730</v>
      </c>
      <c r="D193" s="2" t="s">
        <v>680</v>
      </c>
      <c r="E193" s="36">
        <v>0</v>
      </c>
      <c r="F193" s="32"/>
      <c r="G193" s="2">
        <v>0</v>
      </c>
      <c r="H193" s="28">
        <v>255870</v>
      </c>
      <c r="T193" s="2">
        <v>0</v>
      </c>
      <c r="U193" s="5">
        <v>0</v>
      </c>
      <c r="V193" s="5">
        <v>0</v>
      </c>
      <c r="W193" s="5">
        <v>0</v>
      </c>
      <c r="X193" s="5">
        <v>0</v>
      </c>
      <c r="Y193" s="5">
        <v>0</v>
      </c>
      <c r="Z193" s="5"/>
      <c r="AA193" s="5"/>
      <c r="AB193" s="5"/>
      <c r="AC193" s="5"/>
      <c r="AD193" s="5"/>
      <c r="AE193" s="5"/>
      <c r="AF193" s="5"/>
      <c r="AG193" s="5"/>
      <c r="AH193" s="5"/>
    </row>
    <row r="194" spans="1:34" s="2" customFormat="1" ht="12.75" x14ac:dyDescent="0.2">
      <c r="A194" s="4">
        <v>2020</v>
      </c>
      <c r="B194" s="2" t="s">
        <v>10</v>
      </c>
      <c r="C194" s="2" t="s">
        <v>731</v>
      </c>
      <c r="D194" s="2" t="s">
        <v>680</v>
      </c>
      <c r="E194" s="36">
        <v>0</v>
      </c>
      <c r="F194" s="32"/>
      <c r="G194" s="2">
        <v>0</v>
      </c>
      <c r="H194" s="29">
        <v>0</v>
      </c>
      <c r="T194" s="2">
        <v>0</v>
      </c>
      <c r="U194" s="5">
        <v>0</v>
      </c>
      <c r="V194" s="5">
        <v>0</v>
      </c>
      <c r="W194" s="5">
        <v>0</v>
      </c>
      <c r="X194" s="5">
        <v>0</v>
      </c>
      <c r="Y194" s="5">
        <v>0</v>
      </c>
      <c r="Z194" s="5"/>
      <c r="AA194" s="5"/>
      <c r="AB194" s="5"/>
      <c r="AC194" s="5"/>
      <c r="AD194" s="5"/>
      <c r="AE194" s="5"/>
      <c r="AF194" s="5"/>
      <c r="AG194" s="5"/>
      <c r="AH194" s="5"/>
    </row>
    <row r="195" spans="1:34" s="2" customFormat="1" ht="12.75" x14ac:dyDescent="0.2">
      <c r="A195" s="4">
        <v>2020</v>
      </c>
      <c r="B195" s="2" t="s">
        <v>5</v>
      </c>
      <c r="C195" s="2" t="s">
        <v>732</v>
      </c>
      <c r="D195" s="2" t="s">
        <v>680</v>
      </c>
      <c r="E195" s="36">
        <v>0</v>
      </c>
      <c r="F195" s="32"/>
      <c r="G195" s="2">
        <v>0</v>
      </c>
      <c r="H195" s="29">
        <v>0</v>
      </c>
      <c r="T195" s="2">
        <v>0</v>
      </c>
      <c r="U195" s="5">
        <v>0</v>
      </c>
      <c r="V195" s="5">
        <v>0</v>
      </c>
      <c r="W195" s="5">
        <v>0</v>
      </c>
      <c r="X195" s="5">
        <v>0</v>
      </c>
      <c r="Y195" s="5">
        <v>0</v>
      </c>
      <c r="Z195" s="5"/>
      <c r="AA195" s="5"/>
      <c r="AB195" s="5"/>
      <c r="AC195" s="5"/>
      <c r="AD195" s="5"/>
      <c r="AE195" s="5"/>
      <c r="AF195" s="5"/>
      <c r="AG195" s="5"/>
      <c r="AH195" s="5"/>
    </row>
    <row r="196" spans="1:34" s="2" customFormat="1" ht="12.75" x14ac:dyDescent="0.2">
      <c r="A196" s="4">
        <v>2020</v>
      </c>
      <c r="B196" s="2" t="s">
        <v>5</v>
      </c>
      <c r="C196" s="2" t="s">
        <v>733</v>
      </c>
      <c r="D196" s="2" t="s">
        <v>680</v>
      </c>
      <c r="E196" s="36">
        <v>0</v>
      </c>
      <c r="F196" s="26">
        <v>2666244</v>
      </c>
      <c r="G196" s="2">
        <v>0</v>
      </c>
      <c r="H196" s="28">
        <v>675870</v>
      </c>
      <c r="T196" s="2">
        <v>0</v>
      </c>
      <c r="U196" s="5">
        <v>0</v>
      </c>
      <c r="V196" s="5">
        <v>0</v>
      </c>
      <c r="W196" s="5">
        <v>0</v>
      </c>
      <c r="X196" s="5">
        <v>0</v>
      </c>
      <c r="Y196" s="5">
        <v>0</v>
      </c>
      <c r="Z196" s="5"/>
      <c r="AA196" s="5"/>
      <c r="AB196" s="5"/>
      <c r="AC196" s="5"/>
      <c r="AD196" s="5"/>
      <c r="AE196" s="5"/>
      <c r="AF196" s="5"/>
      <c r="AG196" s="5"/>
      <c r="AH196" s="5"/>
    </row>
    <row r="197" spans="1:34" s="2" customFormat="1" ht="12.75" x14ac:dyDescent="0.2">
      <c r="A197" s="4">
        <v>2020</v>
      </c>
      <c r="B197" s="2" t="s">
        <v>5</v>
      </c>
      <c r="C197" s="2" t="s">
        <v>18</v>
      </c>
      <c r="D197" s="2" t="s">
        <v>680</v>
      </c>
      <c r="E197" s="36">
        <v>0</v>
      </c>
      <c r="F197" s="32"/>
      <c r="G197" s="2">
        <v>0</v>
      </c>
      <c r="H197" s="28">
        <v>255870</v>
      </c>
      <c r="T197" s="2">
        <v>0</v>
      </c>
      <c r="U197" s="5">
        <v>0</v>
      </c>
      <c r="V197" s="5">
        <v>0</v>
      </c>
      <c r="W197" s="5">
        <v>0</v>
      </c>
      <c r="X197" s="5">
        <v>0</v>
      </c>
      <c r="Y197" s="5">
        <v>0</v>
      </c>
      <c r="Z197" s="5"/>
      <c r="AA197" s="5"/>
      <c r="AB197" s="5"/>
      <c r="AC197" s="5"/>
      <c r="AD197" s="5"/>
      <c r="AE197" s="5"/>
      <c r="AF197" s="5"/>
      <c r="AG197" s="5"/>
      <c r="AH197" s="5"/>
    </row>
    <row r="198" spans="1:34" s="2" customFormat="1" ht="12.75" x14ac:dyDescent="0.2">
      <c r="A198" s="4">
        <v>2020</v>
      </c>
      <c r="B198" s="2" t="s">
        <v>5</v>
      </c>
      <c r="C198" s="2" t="s">
        <v>19</v>
      </c>
      <c r="D198" s="2" t="s">
        <v>680</v>
      </c>
      <c r="E198" s="36">
        <v>0</v>
      </c>
      <c r="F198" s="26">
        <v>2895812</v>
      </c>
      <c r="G198" s="2">
        <v>0</v>
      </c>
      <c r="H198" s="28">
        <v>664050</v>
      </c>
      <c r="T198" s="2">
        <v>0</v>
      </c>
      <c r="U198" s="5">
        <v>0</v>
      </c>
      <c r="V198" s="5">
        <v>0</v>
      </c>
      <c r="W198" s="5">
        <v>0</v>
      </c>
      <c r="X198" s="5">
        <v>0</v>
      </c>
      <c r="Y198" s="5">
        <v>0</v>
      </c>
      <c r="Z198" s="5"/>
      <c r="AA198" s="5"/>
      <c r="AB198" s="5"/>
      <c r="AC198" s="5"/>
      <c r="AD198" s="5"/>
      <c r="AE198" s="5"/>
      <c r="AF198" s="5"/>
      <c r="AG198" s="5"/>
      <c r="AH198" s="5"/>
    </row>
    <row r="199" spans="1:34" s="2" customFormat="1" ht="12.75" x14ac:dyDescent="0.2">
      <c r="A199" s="4">
        <v>2020</v>
      </c>
      <c r="B199" s="2" t="s">
        <v>10</v>
      </c>
      <c r="C199" s="2" t="s">
        <v>20</v>
      </c>
      <c r="D199" s="2" t="s">
        <v>680</v>
      </c>
      <c r="E199" s="36">
        <v>0</v>
      </c>
      <c r="F199" s="32"/>
      <c r="G199" s="2">
        <v>0</v>
      </c>
      <c r="H199" s="29">
        <v>0</v>
      </c>
      <c r="T199" s="2">
        <v>0</v>
      </c>
      <c r="U199" s="5">
        <v>0</v>
      </c>
      <c r="V199" s="5">
        <v>0</v>
      </c>
      <c r="W199" s="5">
        <v>0</v>
      </c>
      <c r="X199" s="5">
        <v>0</v>
      </c>
      <c r="Y199" s="5">
        <v>0</v>
      </c>
      <c r="Z199" s="5"/>
      <c r="AA199" s="5"/>
      <c r="AB199" s="5"/>
      <c r="AC199" s="5"/>
      <c r="AD199" s="5"/>
      <c r="AE199" s="5"/>
      <c r="AF199" s="5"/>
      <c r="AG199" s="5"/>
      <c r="AH199" s="5"/>
    </row>
    <row r="200" spans="1:34" s="2" customFormat="1" ht="12.75" x14ac:dyDescent="0.2">
      <c r="A200" s="4">
        <v>2020</v>
      </c>
      <c r="B200" s="2" t="s">
        <v>10</v>
      </c>
      <c r="C200" s="2" t="s">
        <v>21</v>
      </c>
      <c r="D200" s="2" t="s">
        <v>680</v>
      </c>
      <c r="E200" s="36">
        <v>0</v>
      </c>
      <c r="F200" s="32"/>
      <c r="G200" s="2">
        <v>0</v>
      </c>
      <c r="H200" s="29">
        <v>0</v>
      </c>
      <c r="T200" s="2">
        <v>0</v>
      </c>
      <c r="U200" s="5">
        <v>0</v>
      </c>
      <c r="V200" s="5">
        <v>0</v>
      </c>
      <c r="W200" s="5">
        <v>0</v>
      </c>
      <c r="X200" s="5">
        <v>0</v>
      </c>
      <c r="Y200" s="5">
        <v>0</v>
      </c>
      <c r="Z200" s="5"/>
      <c r="AA200" s="5"/>
      <c r="AB200" s="5"/>
      <c r="AC200" s="5"/>
      <c r="AD200" s="5"/>
      <c r="AE200" s="5"/>
      <c r="AF200" s="5"/>
      <c r="AG200" s="5"/>
      <c r="AH200" s="5"/>
    </row>
    <row r="201" spans="1:34" s="2" customFormat="1" ht="12.75" x14ac:dyDescent="0.2">
      <c r="A201" s="4">
        <v>2020</v>
      </c>
      <c r="B201" s="2" t="s">
        <v>5</v>
      </c>
      <c r="C201" s="2" t="s">
        <v>734</v>
      </c>
      <c r="D201" s="2" t="s">
        <v>680</v>
      </c>
      <c r="E201" s="36">
        <v>0</v>
      </c>
      <c r="F201" s="32"/>
      <c r="G201" s="2">
        <v>0</v>
      </c>
      <c r="H201" s="29">
        <v>0</v>
      </c>
      <c r="T201" s="2">
        <v>0</v>
      </c>
      <c r="U201" s="5">
        <v>0</v>
      </c>
      <c r="V201" s="5">
        <v>0</v>
      </c>
      <c r="W201" s="5">
        <v>0</v>
      </c>
      <c r="X201" s="5">
        <v>0</v>
      </c>
      <c r="Y201" s="5">
        <v>0</v>
      </c>
      <c r="Z201" s="5"/>
      <c r="AA201" s="5"/>
      <c r="AB201" s="5"/>
      <c r="AC201" s="5"/>
      <c r="AD201" s="5"/>
      <c r="AE201" s="5"/>
      <c r="AF201" s="5"/>
      <c r="AG201" s="5"/>
      <c r="AH201" s="5"/>
    </row>
    <row r="202" spans="1:34" s="2" customFormat="1" ht="12.75" x14ac:dyDescent="0.2">
      <c r="A202" s="4">
        <v>2020</v>
      </c>
      <c r="B202" s="2" t="s">
        <v>5</v>
      </c>
      <c r="C202" s="2" t="s">
        <v>735</v>
      </c>
      <c r="D202" s="2" t="s">
        <v>680</v>
      </c>
      <c r="E202" s="36">
        <v>0</v>
      </c>
      <c r="F202" s="32"/>
      <c r="G202" s="2">
        <v>0</v>
      </c>
      <c r="H202" s="29">
        <v>0</v>
      </c>
      <c r="T202" s="2">
        <v>0</v>
      </c>
      <c r="U202" s="5">
        <v>0</v>
      </c>
      <c r="V202" s="5">
        <v>0</v>
      </c>
      <c r="W202" s="5">
        <v>0</v>
      </c>
      <c r="X202" s="5">
        <v>0</v>
      </c>
      <c r="Y202" s="5">
        <v>0</v>
      </c>
      <c r="Z202" s="5"/>
      <c r="AA202" s="5"/>
      <c r="AB202" s="5"/>
      <c r="AC202" s="5"/>
      <c r="AD202" s="5"/>
      <c r="AE202" s="5"/>
      <c r="AF202" s="5"/>
      <c r="AG202" s="5"/>
      <c r="AH202" s="5"/>
    </row>
    <row r="203" spans="1:34" s="2" customFormat="1" ht="12.75" x14ac:dyDescent="0.2">
      <c r="A203" s="4">
        <v>2020</v>
      </c>
      <c r="B203" s="2" t="s">
        <v>5</v>
      </c>
      <c r="C203" s="2" t="s">
        <v>736</v>
      </c>
      <c r="D203" s="2" t="s">
        <v>680</v>
      </c>
      <c r="E203" s="36">
        <v>0</v>
      </c>
      <c r="F203" s="32"/>
      <c r="G203" s="2">
        <v>0</v>
      </c>
      <c r="H203" s="29">
        <v>0</v>
      </c>
      <c r="T203" s="2">
        <v>0</v>
      </c>
      <c r="U203" s="5">
        <v>0</v>
      </c>
      <c r="V203" s="5">
        <v>0</v>
      </c>
      <c r="W203" s="5">
        <v>0</v>
      </c>
      <c r="X203" s="5">
        <v>0</v>
      </c>
      <c r="Y203" s="5">
        <v>0</v>
      </c>
      <c r="Z203" s="5"/>
      <c r="AA203" s="5"/>
      <c r="AB203" s="5"/>
      <c r="AC203" s="5"/>
      <c r="AD203" s="5"/>
      <c r="AE203" s="5"/>
      <c r="AF203" s="5"/>
      <c r="AG203" s="5"/>
      <c r="AH203" s="5"/>
    </row>
    <row r="204" spans="1:34" s="2" customFormat="1" ht="12.75" x14ac:dyDescent="0.2">
      <c r="A204" s="4">
        <v>2020</v>
      </c>
      <c r="B204" s="2" t="s">
        <v>5</v>
      </c>
      <c r="C204" s="2" t="s">
        <v>737</v>
      </c>
      <c r="D204" s="2" t="s">
        <v>680</v>
      </c>
      <c r="E204" s="36">
        <v>0</v>
      </c>
      <c r="F204" s="32"/>
      <c r="G204" s="2">
        <v>0</v>
      </c>
      <c r="H204" s="29">
        <v>0</v>
      </c>
      <c r="T204" s="2">
        <v>0</v>
      </c>
      <c r="U204" s="5">
        <v>0</v>
      </c>
      <c r="V204" s="5">
        <v>0</v>
      </c>
      <c r="W204" s="5">
        <v>0</v>
      </c>
      <c r="X204" s="5">
        <v>0</v>
      </c>
      <c r="Y204" s="5">
        <v>0</v>
      </c>
      <c r="Z204" s="5"/>
      <c r="AA204" s="5"/>
      <c r="AB204" s="5"/>
      <c r="AC204" s="5"/>
      <c r="AD204" s="5"/>
      <c r="AE204" s="5"/>
      <c r="AF204" s="5"/>
      <c r="AG204" s="5"/>
      <c r="AH204" s="5"/>
    </row>
    <row r="205" spans="1:34" s="2" customFormat="1" ht="12.75" x14ac:dyDescent="0.2">
      <c r="A205" s="4">
        <v>2020</v>
      </c>
      <c r="B205" s="2" t="s">
        <v>10</v>
      </c>
      <c r="C205" s="2" t="s">
        <v>738</v>
      </c>
      <c r="D205" s="2" t="s">
        <v>680</v>
      </c>
      <c r="E205" s="36">
        <v>0</v>
      </c>
      <c r="F205" s="32"/>
      <c r="G205" s="2">
        <v>0</v>
      </c>
      <c r="H205" s="29">
        <v>0</v>
      </c>
      <c r="T205" s="2">
        <v>0</v>
      </c>
      <c r="U205" s="5">
        <v>0</v>
      </c>
      <c r="V205" s="5">
        <v>0</v>
      </c>
      <c r="W205" s="5">
        <v>0</v>
      </c>
      <c r="X205" s="5">
        <v>0</v>
      </c>
      <c r="Y205" s="5">
        <v>0</v>
      </c>
      <c r="Z205" s="5"/>
      <c r="AA205" s="5"/>
      <c r="AB205" s="5"/>
      <c r="AC205" s="5"/>
      <c r="AD205" s="5"/>
      <c r="AE205" s="5"/>
      <c r="AF205" s="5"/>
      <c r="AG205" s="5"/>
      <c r="AH205" s="5"/>
    </row>
    <row r="206" spans="1:34" s="2" customFormat="1" ht="12.75" x14ac:dyDescent="0.2">
      <c r="A206" s="4">
        <v>2020</v>
      </c>
      <c r="B206" s="2" t="s">
        <v>10</v>
      </c>
      <c r="C206" s="2" t="s">
        <v>739</v>
      </c>
      <c r="D206" s="2" t="s">
        <v>680</v>
      </c>
      <c r="E206" s="36">
        <v>0</v>
      </c>
      <c r="F206" s="26">
        <v>2056579</v>
      </c>
      <c r="G206" s="2">
        <v>0</v>
      </c>
      <c r="H206" s="28">
        <v>355870</v>
      </c>
      <c r="T206" s="2">
        <v>0</v>
      </c>
      <c r="U206" s="5">
        <v>0</v>
      </c>
      <c r="V206" s="5">
        <v>0</v>
      </c>
      <c r="W206" s="5">
        <v>0</v>
      </c>
      <c r="X206" s="5">
        <v>0</v>
      </c>
      <c r="Y206" s="5">
        <v>0</v>
      </c>
      <c r="Z206" s="5"/>
      <c r="AA206" s="5"/>
      <c r="AB206" s="5"/>
      <c r="AC206" s="5"/>
      <c r="AD206" s="5"/>
      <c r="AE206" s="5"/>
      <c r="AF206" s="5"/>
      <c r="AG206" s="5"/>
      <c r="AH206" s="5"/>
    </row>
    <row r="207" spans="1:34" s="2" customFormat="1" ht="12.75" x14ac:dyDescent="0.2">
      <c r="A207" s="4">
        <v>2020</v>
      </c>
      <c r="B207" s="2" t="s">
        <v>5</v>
      </c>
      <c r="C207" s="2" t="s">
        <v>740</v>
      </c>
      <c r="D207" s="2" t="s">
        <v>680</v>
      </c>
      <c r="E207" s="36">
        <v>0</v>
      </c>
      <c r="F207" s="32"/>
      <c r="G207" s="2">
        <v>0</v>
      </c>
      <c r="H207" s="29">
        <v>0</v>
      </c>
      <c r="T207" s="2">
        <v>0</v>
      </c>
      <c r="U207" s="5">
        <v>0</v>
      </c>
      <c r="V207" s="5">
        <v>0</v>
      </c>
      <c r="W207" s="5">
        <v>0</v>
      </c>
      <c r="X207" s="5">
        <v>0</v>
      </c>
      <c r="Y207" s="5">
        <v>0</v>
      </c>
      <c r="Z207" s="5"/>
      <c r="AA207" s="5"/>
      <c r="AB207" s="5"/>
      <c r="AC207" s="5"/>
      <c r="AD207" s="5"/>
      <c r="AE207" s="5"/>
      <c r="AF207" s="5"/>
      <c r="AG207" s="5"/>
      <c r="AH207" s="5"/>
    </row>
    <row r="208" spans="1:34" s="2" customFormat="1" ht="12.75" x14ac:dyDescent="0.2">
      <c r="A208" s="4">
        <v>2020</v>
      </c>
      <c r="B208" s="2" t="s">
        <v>5</v>
      </c>
      <c r="C208" s="2" t="s">
        <v>29</v>
      </c>
      <c r="D208" s="2" t="s">
        <v>680</v>
      </c>
      <c r="E208" s="36">
        <v>0</v>
      </c>
      <c r="F208" s="32"/>
      <c r="G208" s="2">
        <v>0</v>
      </c>
      <c r="H208" s="29">
        <v>0</v>
      </c>
      <c r="T208" s="2">
        <v>0</v>
      </c>
      <c r="U208" s="5">
        <v>0</v>
      </c>
      <c r="V208" s="5">
        <v>0</v>
      </c>
      <c r="W208" s="5">
        <v>0</v>
      </c>
      <c r="X208" s="5">
        <v>0</v>
      </c>
      <c r="Y208" s="5">
        <v>0</v>
      </c>
      <c r="Z208" s="5"/>
      <c r="AA208" s="5"/>
      <c r="AB208" s="5"/>
      <c r="AC208" s="5"/>
      <c r="AD208" s="5"/>
      <c r="AE208" s="5"/>
      <c r="AF208" s="5"/>
      <c r="AG208" s="5"/>
      <c r="AH208" s="5"/>
    </row>
    <row r="209" spans="1:34" s="2" customFormat="1" ht="12.75" x14ac:dyDescent="0.2">
      <c r="A209" s="4">
        <v>2020</v>
      </c>
      <c r="B209" s="2" t="s">
        <v>5</v>
      </c>
      <c r="C209" s="2" t="s">
        <v>723</v>
      </c>
      <c r="D209" s="2" t="s">
        <v>681</v>
      </c>
      <c r="E209" s="35">
        <v>5639597</v>
      </c>
      <c r="F209" s="35">
        <v>6182027</v>
      </c>
      <c r="G209" s="34" t="s">
        <v>748</v>
      </c>
      <c r="H209" s="25">
        <v>0</v>
      </c>
      <c r="T209" s="2">
        <v>0</v>
      </c>
      <c r="U209" s="5">
        <v>0</v>
      </c>
      <c r="V209" s="5">
        <v>0</v>
      </c>
      <c r="W209" s="5">
        <v>0</v>
      </c>
      <c r="X209" s="5">
        <v>0</v>
      </c>
      <c r="Y209" s="5">
        <v>0</v>
      </c>
      <c r="Z209" s="5"/>
      <c r="AA209" s="5"/>
      <c r="AB209" s="5"/>
      <c r="AC209" s="5"/>
      <c r="AD209" s="5"/>
      <c r="AE209" s="5"/>
      <c r="AF209" s="5"/>
      <c r="AG209" s="5"/>
      <c r="AH209" s="5"/>
    </row>
    <row r="210" spans="1:34" s="2" customFormat="1" ht="12.75" x14ac:dyDescent="0.2">
      <c r="A210" s="4">
        <v>2020</v>
      </c>
      <c r="B210" s="2" t="s">
        <v>5</v>
      </c>
      <c r="C210" s="2" t="s">
        <v>724</v>
      </c>
      <c r="D210" s="2" t="s">
        <v>681</v>
      </c>
      <c r="E210" s="35">
        <v>2339470</v>
      </c>
      <c r="F210" s="35">
        <v>1551153</v>
      </c>
      <c r="G210" s="34" t="s">
        <v>748</v>
      </c>
      <c r="H210" s="25">
        <v>0</v>
      </c>
      <c r="T210" s="2">
        <v>0</v>
      </c>
      <c r="U210" s="5">
        <v>0</v>
      </c>
      <c r="V210" s="5">
        <v>0</v>
      </c>
      <c r="W210" s="5">
        <v>0</v>
      </c>
      <c r="X210" s="5">
        <v>0</v>
      </c>
      <c r="Y210" s="5">
        <v>0</v>
      </c>
      <c r="Z210" s="5"/>
      <c r="AA210" s="5"/>
      <c r="AB210" s="5"/>
      <c r="AC210" s="5"/>
      <c r="AD210" s="5"/>
      <c r="AE210" s="5"/>
      <c r="AF210" s="5"/>
      <c r="AG210" s="5"/>
      <c r="AH210" s="5"/>
    </row>
    <row r="211" spans="1:34" s="2" customFormat="1" ht="12.75" x14ac:dyDescent="0.2">
      <c r="A211" s="4">
        <v>2020</v>
      </c>
      <c r="B211" s="2" t="s">
        <v>5</v>
      </c>
      <c r="C211" s="2" t="s">
        <v>725</v>
      </c>
      <c r="D211" s="2" t="s">
        <v>681</v>
      </c>
      <c r="E211" s="35">
        <v>7344601</v>
      </c>
      <c r="F211" s="35">
        <v>945000</v>
      </c>
      <c r="G211" s="34" t="s">
        <v>748</v>
      </c>
      <c r="H211" s="25">
        <v>0</v>
      </c>
      <c r="T211" s="2">
        <v>0</v>
      </c>
      <c r="U211" s="5">
        <v>0</v>
      </c>
      <c r="V211" s="5">
        <v>0</v>
      </c>
      <c r="W211" s="5">
        <v>0</v>
      </c>
      <c r="X211" s="5">
        <v>0</v>
      </c>
      <c r="Y211" s="5">
        <v>0</v>
      </c>
      <c r="Z211" s="5"/>
      <c r="AA211" s="5"/>
      <c r="AB211" s="5"/>
      <c r="AC211" s="5"/>
      <c r="AD211" s="5"/>
      <c r="AE211" s="5"/>
      <c r="AF211" s="5"/>
      <c r="AG211" s="5"/>
      <c r="AH211" s="5"/>
    </row>
    <row r="212" spans="1:34" s="2" customFormat="1" ht="12.75" x14ac:dyDescent="0.2">
      <c r="A212" s="4">
        <v>2020</v>
      </c>
      <c r="B212" s="2" t="s">
        <v>5</v>
      </c>
      <c r="C212" s="2" t="s">
        <v>726</v>
      </c>
      <c r="D212" s="2" t="s">
        <v>681</v>
      </c>
      <c r="E212" s="35">
        <v>658440</v>
      </c>
      <c r="F212" s="32" t="s">
        <v>748</v>
      </c>
      <c r="G212" s="31">
        <v>6234512</v>
      </c>
      <c r="H212" s="25">
        <v>0</v>
      </c>
      <c r="T212" s="2">
        <v>0</v>
      </c>
      <c r="U212" s="5">
        <v>0</v>
      </c>
      <c r="V212" s="5">
        <v>0</v>
      </c>
      <c r="W212" s="5">
        <v>0</v>
      </c>
      <c r="X212" s="5">
        <v>0</v>
      </c>
      <c r="Y212" s="5">
        <v>0</v>
      </c>
      <c r="Z212" s="5"/>
      <c r="AA212" s="5"/>
      <c r="AB212" s="5"/>
      <c r="AC212" s="5"/>
      <c r="AD212" s="5"/>
      <c r="AE212" s="5"/>
      <c r="AF212" s="5"/>
      <c r="AG212" s="5"/>
      <c r="AH212" s="5"/>
    </row>
    <row r="213" spans="1:34" s="2" customFormat="1" ht="12.75" x14ac:dyDescent="0.2">
      <c r="A213" s="4">
        <v>2020</v>
      </c>
      <c r="B213" s="2" t="s">
        <v>10</v>
      </c>
      <c r="C213" s="2" t="s">
        <v>727</v>
      </c>
      <c r="D213" s="2" t="s">
        <v>681</v>
      </c>
      <c r="E213" s="35">
        <v>6605602</v>
      </c>
      <c r="F213" s="35">
        <v>6622810</v>
      </c>
      <c r="G213" s="31">
        <v>2860000</v>
      </c>
      <c r="H213" s="25">
        <v>0</v>
      </c>
      <c r="T213" s="2">
        <v>0</v>
      </c>
      <c r="U213" s="5">
        <v>0</v>
      </c>
      <c r="V213" s="5">
        <v>0</v>
      </c>
      <c r="W213" s="5">
        <v>0</v>
      </c>
      <c r="X213" s="5">
        <v>0</v>
      </c>
      <c r="Y213" s="5">
        <v>0</v>
      </c>
      <c r="Z213" s="5"/>
      <c r="AA213" s="5"/>
      <c r="AB213" s="5"/>
      <c r="AC213" s="5"/>
      <c r="AD213" s="5"/>
      <c r="AE213" s="5"/>
      <c r="AF213" s="5"/>
      <c r="AG213" s="5"/>
      <c r="AH213" s="5"/>
    </row>
    <row r="214" spans="1:34" s="2" customFormat="1" ht="12.75" x14ac:dyDescent="0.2">
      <c r="A214" s="4">
        <v>2020</v>
      </c>
      <c r="B214" s="2" t="s">
        <v>5</v>
      </c>
      <c r="C214" s="2" t="s">
        <v>728</v>
      </c>
      <c r="D214" s="2" t="s">
        <v>681</v>
      </c>
      <c r="E214" s="35">
        <v>7150951</v>
      </c>
      <c r="F214" s="35">
        <v>7744656</v>
      </c>
      <c r="G214" s="34" t="s">
        <v>748</v>
      </c>
      <c r="H214" s="25">
        <v>0</v>
      </c>
      <c r="T214" s="2">
        <v>0</v>
      </c>
      <c r="U214" s="5">
        <v>0</v>
      </c>
      <c r="V214" s="5">
        <v>0</v>
      </c>
      <c r="W214" s="5">
        <v>0</v>
      </c>
      <c r="X214" s="5">
        <v>0</v>
      </c>
      <c r="Y214" s="5">
        <v>0</v>
      </c>
      <c r="Z214" s="5"/>
      <c r="AA214" s="5"/>
      <c r="AB214" s="5"/>
      <c r="AC214" s="5"/>
      <c r="AD214" s="5"/>
      <c r="AE214" s="5"/>
      <c r="AF214" s="5"/>
      <c r="AG214" s="5"/>
      <c r="AH214" s="5"/>
    </row>
    <row r="215" spans="1:34" s="2" customFormat="1" ht="12.75" x14ac:dyDescent="0.2">
      <c r="A215" s="4">
        <v>2020</v>
      </c>
      <c r="B215" s="2" t="s">
        <v>10</v>
      </c>
      <c r="C215" s="2" t="s">
        <v>729</v>
      </c>
      <c r="D215" s="2" t="s">
        <v>681</v>
      </c>
      <c r="E215" s="35">
        <v>6668063</v>
      </c>
      <c r="F215" s="35">
        <v>2974428</v>
      </c>
      <c r="G215" s="34" t="s">
        <v>748</v>
      </c>
      <c r="H215" s="25">
        <v>0</v>
      </c>
      <c r="T215" s="2">
        <v>0</v>
      </c>
      <c r="U215" s="5">
        <v>0</v>
      </c>
      <c r="V215" s="5">
        <v>0</v>
      </c>
      <c r="W215" s="5">
        <v>0</v>
      </c>
      <c r="X215" s="5">
        <v>0</v>
      </c>
      <c r="Y215" s="5">
        <v>0</v>
      </c>
      <c r="Z215" s="5"/>
      <c r="AA215" s="5"/>
      <c r="AB215" s="5"/>
      <c r="AC215" s="5"/>
      <c r="AD215" s="5"/>
      <c r="AE215" s="5"/>
      <c r="AF215" s="5"/>
      <c r="AG215" s="5"/>
      <c r="AH215" s="5"/>
    </row>
    <row r="216" spans="1:34" s="2" customFormat="1" ht="12.75" x14ac:dyDescent="0.2">
      <c r="A216" s="4">
        <v>2020</v>
      </c>
      <c r="B216" s="2" t="s">
        <v>10</v>
      </c>
      <c r="C216" s="2" t="s">
        <v>730</v>
      </c>
      <c r="D216" s="2" t="s">
        <v>681</v>
      </c>
      <c r="E216" s="35">
        <v>9849655</v>
      </c>
      <c r="F216" s="35">
        <v>5329040</v>
      </c>
      <c r="G216" s="34" t="s">
        <v>748</v>
      </c>
      <c r="H216" s="25">
        <v>0</v>
      </c>
      <c r="T216" s="2">
        <v>0</v>
      </c>
      <c r="U216" s="5">
        <v>0</v>
      </c>
      <c r="V216" s="5">
        <v>0</v>
      </c>
      <c r="W216" s="5">
        <v>0</v>
      </c>
      <c r="X216" s="5">
        <v>0</v>
      </c>
      <c r="Y216" s="5">
        <v>0</v>
      </c>
      <c r="Z216" s="5"/>
      <c r="AA216" s="5"/>
      <c r="AB216" s="5"/>
      <c r="AC216" s="5"/>
      <c r="AD216" s="5"/>
      <c r="AE216" s="5"/>
      <c r="AF216" s="5"/>
      <c r="AG216" s="5"/>
      <c r="AH216" s="5"/>
    </row>
    <row r="217" spans="1:34" s="2" customFormat="1" ht="12.75" x14ac:dyDescent="0.2">
      <c r="A217" s="4">
        <v>2020</v>
      </c>
      <c r="B217" s="2" t="s">
        <v>10</v>
      </c>
      <c r="C217" s="2" t="s">
        <v>731</v>
      </c>
      <c r="D217" s="2" t="s">
        <v>681</v>
      </c>
      <c r="E217" s="35">
        <v>8776190</v>
      </c>
      <c r="F217" s="35">
        <v>462000</v>
      </c>
      <c r="G217" s="31">
        <v>4759960</v>
      </c>
      <c r="H217" s="25">
        <v>0</v>
      </c>
      <c r="T217" s="2">
        <v>0</v>
      </c>
      <c r="U217" s="5">
        <v>0</v>
      </c>
      <c r="V217" s="5">
        <v>0</v>
      </c>
      <c r="W217" s="5">
        <v>0</v>
      </c>
      <c r="X217" s="5">
        <v>0</v>
      </c>
      <c r="Y217" s="5">
        <v>0</v>
      </c>
      <c r="Z217" s="5"/>
      <c r="AA217" s="5"/>
      <c r="AB217" s="5"/>
      <c r="AC217" s="5"/>
      <c r="AD217" s="5"/>
      <c r="AE217" s="5"/>
      <c r="AF217" s="5"/>
      <c r="AG217" s="5"/>
      <c r="AH217" s="5"/>
    </row>
    <row r="218" spans="1:34" s="2" customFormat="1" ht="12.75" x14ac:dyDescent="0.2">
      <c r="A218" s="4">
        <v>2020</v>
      </c>
      <c r="B218" s="2" t="s">
        <v>5</v>
      </c>
      <c r="C218" s="2" t="s">
        <v>732</v>
      </c>
      <c r="D218" s="2" t="s">
        <v>681</v>
      </c>
      <c r="E218" s="35">
        <v>8401641</v>
      </c>
      <c r="F218" s="35">
        <v>3322830</v>
      </c>
      <c r="G218" s="34" t="s">
        <v>748</v>
      </c>
      <c r="H218" s="25">
        <v>0</v>
      </c>
      <c r="T218" s="2">
        <v>0</v>
      </c>
      <c r="U218" s="5">
        <v>0</v>
      </c>
      <c r="V218" s="5">
        <v>0</v>
      </c>
      <c r="W218" s="5">
        <v>0</v>
      </c>
      <c r="X218" s="5">
        <v>0</v>
      </c>
      <c r="Y218" s="5">
        <v>0</v>
      </c>
      <c r="Z218" s="5"/>
      <c r="AA218" s="5"/>
      <c r="AB218" s="5"/>
      <c r="AC218" s="5"/>
      <c r="AD218" s="5"/>
      <c r="AE218" s="5"/>
      <c r="AF218" s="5"/>
      <c r="AG218" s="5"/>
      <c r="AH218" s="5"/>
    </row>
    <row r="219" spans="1:34" s="2" customFormat="1" ht="12.75" x14ac:dyDescent="0.2">
      <c r="A219" s="4">
        <v>2020</v>
      </c>
      <c r="B219" s="2" t="s">
        <v>5</v>
      </c>
      <c r="C219" s="2" t="s">
        <v>733</v>
      </c>
      <c r="D219" s="2" t="s">
        <v>681</v>
      </c>
      <c r="E219" s="35">
        <v>3510690</v>
      </c>
      <c r="F219" s="35">
        <v>3632077</v>
      </c>
      <c r="G219" s="34" t="s">
        <v>748</v>
      </c>
      <c r="H219" s="25">
        <v>0</v>
      </c>
      <c r="T219" s="2">
        <v>0</v>
      </c>
      <c r="U219" s="5">
        <v>0</v>
      </c>
      <c r="V219" s="5">
        <v>0</v>
      </c>
      <c r="W219" s="5">
        <v>0</v>
      </c>
      <c r="X219" s="5">
        <v>0</v>
      </c>
      <c r="Y219" s="5">
        <v>0</v>
      </c>
      <c r="Z219" s="5"/>
      <c r="AA219" s="5"/>
      <c r="AB219" s="5"/>
      <c r="AC219" s="5"/>
      <c r="AD219" s="5"/>
      <c r="AE219" s="5"/>
      <c r="AF219" s="5"/>
      <c r="AG219" s="5"/>
      <c r="AH219" s="5"/>
    </row>
    <row r="220" spans="1:34" s="2" customFormat="1" ht="12.75" x14ac:dyDescent="0.2">
      <c r="A220" s="4">
        <v>2020</v>
      </c>
      <c r="B220" s="2" t="s">
        <v>5</v>
      </c>
      <c r="C220" s="2" t="s">
        <v>18</v>
      </c>
      <c r="D220" s="2" t="s">
        <v>681</v>
      </c>
      <c r="E220" s="35">
        <v>2894071</v>
      </c>
      <c r="F220" s="35">
        <v>5625800</v>
      </c>
      <c r="G220" s="34" t="s">
        <v>748</v>
      </c>
      <c r="H220" s="25">
        <v>0</v>
      </c>
      <c r="T220" s="2">
        <v>0</v>
      </c>
      <c r="U220" s="5">
        <v>0</v>
      </c>
      <c r="V220" s="5">
        <v>0</v>
      </c>
      <c r="W220" s="5">
        <v>0</v>
      </c>
      <c r="X220" s="5">
        <v>0</v>
      </c>
      <c r="Y220" s="5">
        <v>0</v>
      </c>
      <c r="Z220" s="5"/>
      <c r="AA220" s="5"/>
      <c r="AB220" s="5"/>
      <c r="AC220" s="5"/>
      <c r="AD220" s="5"/>
      <c r="AE220" s="5"/>
      <c r="AF220" s="5"/>
      <c r="AG220" s="5"/>
      <c r="AH220" s="5"/>
    </row>
    <row r="221" spans="1:34" s="2" customFormat="1" ht="12.75" x14ac:dyDescent="0.2">
      <c r="A221" s="4">
        <v>2020</v>
      </c>
      <c r="B221" s="2" t="s">
        <v>5</v>
      </c>
      <c r="C221" s="2" t="s">
        <v>19</v>
      </c>
      <c r="D221" s="2" t="s">
        <v>681</v>
      </c>
      <c r="E221" s="32" t="s">
        <v>748</v>
      </c>
      <c r="F221" s="32" t="s">
        <v>748</v>
      </c>
      <c r="G221" s="31">
        <v>7405508</v>
      </c>
      <c r="H221" s="25">
        <v>0</v>
      </c>
      <c r="T221" s="2">
        <v>0</v>
      </c>
      <c r="U221" s="5">
        <v>0</v>
      </c>
      <c r="V221" s="5">
        <v>0</v>
      </c>
      <c r="W221" s="5">
        <v>0</v>
      </c>
      <c r="X221" s="5">
        <v>0</v>
      </c>
      <c r="Y221" s="5">
        <v>0</v>
      </c>
      <c r="Z221" s="5"/>
      <c r="AA221" s="5"/>
      <c r="AB221" s="5"/>
      <c r="AC221" s="5"/>
      <c r="AD221" s="5"/>
      <c r="AE221" s="5"/>
      <c r="AF221" s="5"/>
      <c r="AG221" s="5"/>
      <c r="AH221" s="5"/>
    </row>
    <row r="222" spans="1:34" s="2" customFormat="1" ht="12.75" x14ac:dyDescent="0.2">
      <c r="A222" s="4">
        <v>2020</v>
      </c>
      <c r="B222" s="2" t="s">
        <v>10</v>
      </c>
      <c r="C222" s="2" t="s">
        <v>20</v>
      </c>
      <c r="D222" s="2" t="s">
        <v>681</v>
      </c>
      <c r="E222" s="35">
        <v>2782673</v>
      </c>
      <c r="F222" s="32" t="s">
        <v>748</v>
      </c>
      <c r="G222" s="34" t="s">
        <v>748</v>
      </c>
      <c r="H222" s="25">
        <v>0</v>
      </c>
      <c r="T222" s="2">
        <v>0</v>
      </c>
      <c r="U222" s="5">
        <v>0</v>
      </c>
      <c r="V222" s="5">
        <v>0</v>
      </c>
      <c r="W222" s="5">
        <v>0</v>
      </c>
      <c r="X222" s="5">
        <v>0</v>
      </c>
      <c r="Y222" s="5">
        <v>0</v>
      </c>
      <c r="Z222" s="5"/>
      <c r="AA222" s="5"/>
      <c r="AB222" s="5"/>
      <c r="AC222" s="5"/>
      <c r="AD222" s="5"/>
      <c r="AE222" s="5"/>
      <c r="AF222" s="5"/>
      <c r="AG222" s="5"/>
      <c r="AH222" s="5"/>
    </row>
    <row r="223" spans="1:34" s="2" customFormat="1" ht="12.75" x14ac:dyDescent="0.2">
      <c r="A223" s="4">
        <v>2020</v>
      </c>
      <c r="B223" s="2" t="s">
        <v>10</v>
      </c>
      <c r="C223" s="2" t="s">
        <v>21</v>
      </c>
      <c r="D223" s="2" t="s">
        <v>681</v>
      </c>
      <c r="E223" s="35">
        <v>2218727</v>
      </c>
      <c r="F223" s="35">
        <v>11298581</v>
      </c>
      <c r="G223" s="34" t="s">
        <v>748</v>
      </c>
      <c r="H223" s="25">
        <v>0</v>
      </c>
      <c r="T223" s="2">
        <v>0</v>
      </c>
      <c r="U223" s="5">
        <v>0</v>
      </c>
      <c r="V223" s="5">
        <v>0</v>
      </c>
      <c r="W223" s="5">
        <v>0</v>
      </c>
      <c r="X223" s="5">
        <v>0</v>
      </c>
      <c r="Y223" s="5">
        <v>0</v>
      </c>
      <c r="Z223" s="5"/>
      <c r="AA223" s="5"/>
      <c r="AB223" s="5"/>
      <c r="AC223" s="5"/>
      <c r="AD223" s="5"/>
      <c r="AE223" s="5"/>
      <c r="AF223" s="5"/>
      <c r="AG223" s="5"/>
      <c r="AH223" s="5"/>
    </row>
    <row r="224" spans="1:34" s="2" customFormat="1" ht="12.75" x14ac:dyDescent="0.2">
      <c r="A224" s="4">
        <v>2020</v>
      </c>
      <c r="B224" s="2" t="s">
        <v>5</v>
      </c>
      <c r="C224" s="2" t="s">
        <v>734</v>
      </c>
      <c r="D224" s="2" t="s">
        <v>681</v>
      </c>
      <c r="E224" s="35">
        <v>4843517</v>
      </c>
      <c r="F224" s="35">
        <v>3724262</v>
      </c>
      <c r="G224" s="34" t="s">
        <v>748</v>
      </c>
      <c r="H224" s="25">
        <v>0</v>
      </c>
      <c r="T224" s="2">
        <v>0</v>
      </c>
      <c r="U224" s="5">
        <v>0</v>
      </c>
      <c r="V224" s="5">
        <v>0</v>
      </c>
      <c r="W224" s="5">
        <v>0</v>
      </c>
      <c r="X224" s="5">
        <v>0</v>
      </c>
      <c r="Y224" s="5">
        <v>0</v>
      </c>
      <c r="Z224" s="5"/>
      <c r="AA224" s="5"/>
      <c r="AB224" s="5"/>
      <c r="AC224" s="5"/>
      <c r="AD224" s="5"/>
      <c r="AE224" s="5"/>
      <c r="AF224" s="5"/>
      <c r="AG224" s="5"/>
      <c r="AH224" s="5"/>
    </row>
    <row r="225" spans="1:34" s="2" customFormat="1" ht="12.75" x14ac:dyDescent="0.2">
      <c r="A225" s="4">
        <v>2020</v>
      </c>
      <c r="B225" s="2" t="s">
        <v>5</v>
      </c>
      <c r="C225" s="2" t="s">
        <v>735</v>
      </c>
      <c r="D225" s="2" t="s">
        <v>681</v>
      </c>
      <c r="E225" s="35">
        <v>11181392</v>
      </c>
      <c r="F225" s="35">
        <v>8840011</v>
      </c>
      <c r="G225" s="34" t="s">
        <v>748</v>
      </c>
      <c r="H225" s="25">
        <v>0</v>
      </c>
      <c r="T225" s="2">
        <v>0</v>
      </c>
      <c r="U225" s="5">
        <v>0</v>
      </c>
      <c r="V225" s="5">
        <v>0</v>
      </c>
      <c r="W225" s="5">
        <v>0</v>
      </c>
      <c r="X225" s="5">
        <v>0</v>
      </c>
      <c r="Y225" s="5">
        <v>0</v>
      </c>
      <c r="Z225" s="5"/>
      <c r="AA225" s="5"/>
      <c r="AB225" s="5"/>
      <c r="AC225" s="5"/>
      <c r="AD225" s="5"/>
      <c r="AE225" s="5"/>
      <c r="AF225" s="5"/>
      <c r="AG225" s="5"/>
      <c r="AH225" s="5"/>
    </row>
    <row r="226" spans="1:34" s="2" customFormat="1" ht="12.75" x14ac:dyDescent="0.2">
      <c r="A226" s="4">
        <v>2020</v>
      </c>
      <c r="B226" s="2" t="s">
        <v>5</v>
      </c>
      <c r="C226" s="2" t="s">
        <v>736</v>
      </c>
      <c r="D226" s="2" t="s">
        <v>681</v>
      </c>
      <c r="E226" s="32" t="s">
        <v>748</v>
      </c>
      <c r="F226" s="35">
        <v>1000000</v>
      </c>
      <c r="G226" s="34" t="s">
        <v>748</v>
      </c>
      <c r="H226" s="25">
        <v>0</v>
      </c>
      <c r="T226" s="2">
        <v>0</v>
      </c>
      <c r="U226" s="5">
        <v>0</v>
      </c>
      <c r="V226" s="5">
        <v>0</v>
      </c>
      <c r="W226" s="5">
        <v>0</v>
      </c>
      <c r="X226" s="5">
        <v>0</v>
      </c>
      <c r="Y226" s="5">
        <v>0</v>
      </c>
      <c r="Z226" s="5"/>
      <c r="AA226" s="5"/>
      <c r="AB226" s="5"/>
      <c r="AC226" s="5"/>
      <c r="AD226" s="5"/>
      <c r="AE226" s="5"/>
      <c r="AF226" s="5"/>
      <c r="AG226" s="5"/>
      <c r="AH226" s="5"/>
    </row>
    <row r="227" spans="1:34" s="2" customFormat="1" ht="12.75" x14ac:dyDescent="0.2">
      <c r="A227" s="4">
        <v>2020</v>
      </c>
      <c r="B227" s="2" t="s">
        <v>5</v>
      </c>
      <c r="C227" s="2" t="s">
        <v>737</v>
      </c>
      <c r="D227" s="2" t="s">
        <v>681</v>
      </c>
      <c r="E227" s="35">
        <v>4034984</v>
      </c>
      <c r="F227" s="35">
        <v>390000</v>
      </c>
      <c r="G227" s="34" t="s">
        <v>748</v>
      </c>
      <c r="H227" s="25">
        <v>0</v>
      </c>
      <c r="T227" s="2">
        <v>0</v>
      </c>
      <c r="U227" s="5">
        <v>0</v>
      </c>
      <c r="V227" s="5">
        <v>0</v>
      </c>
      <c r="W227" s="5">
        <v>0</v>
      </c>
      <c r="X227" s="5">
        <v>0</v>
      </c>
      <c r="Y227" s="5">
        <v>0</v>
      </c>
      <c r="Z227" s="5"/>
      <c r="AA227" s="5"/>
      <c r="AB227" s="5"/>
      <c r="AC227" s="5"/>
      <c r="AD227" s="5"/>
      <c r="AE227" s="5"/>
      <c r="AF227" s="5"/>
      <c r="AG227" s="5"/>
      <c r="AH227" s="5"/>
    </row>
    <row r="228" spans="1:34" s="2" customFormat="1" ht="12.75" x14ac:dyDescent="0.2">
      <c r="A228" s="4">
        <v>2020</v>
      </c>
      <c r="B228" s="2" t="s">
        <v>10</v>
      </c>
      <c r="C228" s="2" t="s">
        <v>738</v>
      </c>
      <c r="D228" s="2" t="s">
        <v>681</v>
      </c>
      <c r="E228" s="35">
        <v>9444089</v>
      </c>
      <c r="F228" s="35">
        <v>1047000</v>
      </c>
      <c r="G228" s="34" t="s">
        <v>748</v>
      </c>
      <c r="H228" s="25">
        <v>0</v>
      </c>
      <c r="T228" s="2">
        <v>0</v>
      </c>
      <c r="U228" s="5">
        <v>0</v>
      </c>
      <c r="V228" s="5">
        <v>0</v>
      </c>
      <c r="W228" s="5">
        <v>0</v>
      </c>
      <c r="X228" s="5">
        <v>0</v>
      </c>
      <c r="Y228" s="5">
        <v>0</v>
      </c>
      <c r="Z228" s="5"/>
      <c r="AA228" s="5"/>
      <c r="AB228" s="5"/>
      <c r="AC228" s="5"/>
      <c r="AD228" s="5"/>
      <c r="AE228" s="5"/>
      <c r="AF228" s="5"/>
      <c r="AG228" s="5"/>
      <c r="AH228" s="5"/>
    </row>
    <row r="229" spans="1:34" s="2" customFormat="1" ht="12.75" x14ac:dyDescent="0.2">
      <c r="A229" s="4">
        <v>2020</v>
      </c>
      <c r="B229" s="2" t="s">
        <v>10</v>
      </c>
      <c r="C229" s="2" t="s">
        <v>739</v>
      </c>
      <c r="D229" s="2" t="s">
        <v>681</v>
      </c>
      <c r="E229" s="35">
        <v>9892303</v>
      </c>
      <c r="F229" s="35">
        <v>1050000</v>
      </c>
      <c r="G229" s="34" t="s">
        <v>748</v>
      </c>
      <c r="H229" s="25">
        <v>0</v>
      </c>
      <c r="T229" s="2">
        <v>0</v>
      </c>
      <c r="U229" s="5">
        <v>0</v>
      </c>
      <c r="V229" s="5">
        <v>0</v>
      </c>
      <c r="W229" s="5">
        <v>0</v>
      </c>
      <c r="X229" s="5">
        <v>0</v>
      </c>
      <c r="Y229" s="5">
        <v>0</v>
      </c>
      <c r="Z229" s="5"/>
      <c r="AA229" s="5"/>
      <c r="AB229" s="5"/>
      <c r="AC229" s="5"/>
      <c r="AD229" s="5"/>
      <c r="AE229" s="5"/>
      <c r="AF229" s="5"/>
      <c r="AG229" s="5"/>
      <c r="AH229" s="5"/>
    </row>
    <row r="230" spans="1:34" s="2" customFormat="1" ht="12.75" x14ac:dyDescent="0.2">
      <c r="A230" s="4">
        <v>2020</v>
      </c>
      <c r="B230" s="2" t="s">
        <v>5</v>
      </c>
      <c r="C230" s="2" t="s">
        <v>740</v>
      </c>
      <c r="D230" s="2" t="s">
        <v>681</v>
      </c>
      <c r="E230" s="35">
        <v>2296875</v>
      </c>
      <c r="F230" s="35">
        <v>1863408</v>
      </c>
      <c r="G230" s="34" t="s">
        <v>748</v>
      </c>
      <c r="H230" s="25">
        <v>0</v>
      </c>
      <c r="T230" s="2">
        <v>0</v>
      </c>
      <c r="U230" s="5">
        <v>0</v>
      </c>
      <c r="V230" s="5">
        <v>0</v>
      </c>
      <c r="W230" s="5">
        <v>0</v>
      </c>
      <c r="X230" s="5">
        <v>0</v>
      </c>
      <c r="Y230" s="5">
        <v>0</v>
      </c>
      <c r="Z230" s="5"/>
      <c r="AA230" s="5"/>
      <c r="AB230" s="5"/>
      <c r="AC230" s="5"/>
      <c r="AD230" s="5"/>
      <c r="AE230" s="5"/>
      <c r="AF230" s="5"/>
      <c r="AG230" s="5"/>
      <c r="AH230" s="5"/>
    </row>
    <row r="231" spans="1:34" s="2" customFormat="1" ht="12.75" x14ac:dyDescent="0.2">
      <c r="A231" s="4">
        <v>2020</v>
      </c>
      <c r="B231" s="2" t="s">
        <v>5</v>
      </c>
      <c r="C231" s="2" t="s">
        <v>29</v>
      </c>
      <c r="D231" s="2" t="s">
        <v>681</v>
      </c>
      <c r="E231" s="35">
        <v>4919355</v>
      </c>
      <c r="F231" s="32" t="s">
        <v>748</v>
      </c>
      <c r="G231" s="34" t="s">
        <v>748</v>
      </c>
      <c r="H231" s="25">
        <v>0</v>
      </c>
      <c r="T231" s="2">
        <v>0</v>
      </c>
      <c r="U231" s="5">
        <v>0</v>
      </c>
      <c r="V231" s="5">
        <v>0</v>
      </c>
      <c r="W231" s="5">
        <v>0</v>
      </c>
      <c r="X231" s="5">
        <v>0</v>
      </c>
      <c r="Y231" s="5">
        <v>0</v>
      </c>
      <c r="Z231" s="5"/>
      <c r="AA231" s="5"/>
      <c r="AB231" s="5"/>
      <c r="AC231" s="5"/>
      <c r="AD231" s="5"/>
      <c r="AE231" s="5"/>
      <c r="AF231" s="5"/>
      <c r="AG231" s="5"/>
      <c r="AH231" s="5"/>
    </row>
    <row r="232" spans="1:34" s="2" customFormat="1" ht="12.75" x14ac:dyDescent="0.2">
      <c r="A232" s="4">
        <v>2020</v>
      </c>
      <c r="B232" s="2" t="s">
        <v>5</v>
      </c>
      <c r="C232" s="2" t="s">
        <v>723</v>
      </c>
      <c r="D232" s="2" t="s">
        <v>682</v>
      </c>
      <c r="E232" s="2">
        <v>0</v>
      </c>
      <c r="F232" s="2">
        <v>0</v>
      </c>
      <c r="G232" s="2">
        <v>0</v>
      </c>
      <c r="H232" s="29" t="s">
        <v>748</v>
      </c>
      <c r="T232" s="2">
        <v>0</v>
      </c>
      <c r="U232" s="5">
        <v>0</v>
      </c>
      <c r="V232" s="5">
        <v>0</v>
      </c>
      <c r="W232" s="5">
        <v>0</v>
      </c>
      <c r="X232" s="5">
        <v>0</v>
      </c>
      <c r="Y232" s="5">
        <v>0</v>
      </c>
      <c r="Z232" s="5"/>
      <c r="AA232" s="5"/>
      <c r="AB232" s="5"/>
      <c r="AC232" s="5"/>
      <c r="AD232" s="5"/>
      <c r="AE232" s="5"/>
      <c r="AF232" s="5"/>
      <c r="AG232" s="5"/>
      <c r="AH232" s="5"/>
    </row>
    <row r="233" spans="1:34" s="2" customFormat="1" ht="12.75" x14ac:dyDescent="0.2">
      <c r="A233" s="4">
        <v>2020</v>
      </c>
      <c r="B233" s="2" t="s">
        <v>5</v>
      </c>
      <c r="C233" s="2" t="s">
        <v>724</v>
      </c>
      <c r="D233" s="2" t="s">
        <v>682</v>
      </c>
      <c r="E233" s="2">
        <v>0</v>
      </c>
      <c r="F233" s="2">
        <v>0</v>
      </c>
      <c r="G233" s="2">
        <v>0</v>
      </c>
      <c r="H233" s="29" t="s">
        <v>748</v>
      </c>
      <c r="T233" s="2">
        <v>0</v>
      </c>
      <c r="U233" s="5">
        <v>0</v>
      </c>
      <c r="V233" s="5">
        <v>0</v>
      </c>
      <c r="W233" s="5">
        <v>0</v>
      </c>
      <c r="X233" s="5">
        <v>0</v>
      </c>
      <c r="Y233" s="5">
        <v>0</v>
      </c>
      <c r="Z233" s="5"/>
      <c r="AA233" s="5"/>
      <c r="AB233" s="5"/>
      <c r="AC233" s="5"/>
      <c r="AD233" s="5"/>
      <c r="AE233" s="5"/>
      <c r="AF233" s="5"/>
      <c r="AG233" s="5"/>
      <c r="AH233" s="5"/>
    </row>
    <row r="234" spans="1:34" s="2" customFormat="1" ht="12.75" x14ac:dyDescent="0.2">
      <c r="A234" s="4">
        <v>2020</v>
      </c>
      <c r="B234" s="2" t="s">
        <v>5</v>
      </c>
      <c r="C234" s="2" t="s">
        <v>725</v>
      </c>
      <c r="D234" s="2" t="s">
        <v>682</v>
      </c>
      <c r="E234" s="2">
        <v>0</v>
      </c>
      <c r="F234" s="2">
        <v>0</v>
      </c>
      <c r="G234" s="2">
        <v>0</v>
      </c>
      <c r="H234" s="29" t="s">
        <v>748</v>
      </c>
      <c r="T234" s="2">
        <v>0</v>
      </c>
      <c r="U234" s="5">
        <v>0</v>
      </c>
      <c r="V234" s="5">
        <v>0</v>
      </c>
      <c r="W234" s="5">
        <v>0</v>
      </c>
      <c r="X234" s="5">
        <v>0</v>
      </c>
      <c r="Y234" s="5">
        <v>0</v>
      </c>
      <c r="Z234" s="5"/>
      <c r="AA234" s="5"/>
      <c r="AB234" s="5"/>
      <c r="AC234" s="5"/>
      <c r="AD234" s="5"/>
      <c r="AE234" s="5"/>
      <c r="AF234" s="5"/>
      <c r="AG234" s="5"/>
      <c r="AH234" s="5"/>
    </row>
    <row r="235" spans="1:34" s="2" customFormat="1" ht="12.75" x14ac:dyDescent="0.2">
      <c r="A235" s="4">
        <v>2020</v>
      </c>
      <c r="B235" s="2" t="s">
        <v>5</v>
      </c>
      <c r="C235" s="2" t="s">
        <v>726</v>
      </c>
      <c r="D235" s="2" t="s">
        <v>682</v>
      </c>
      <c r="E235" s="2">
        <v>0</v>
      </c>
      <c r="F235" s="2">
        <v>0</v>
      </c>
      <c r="G235" s="2">
        <v>0</v>
      </c>
      <c r="H235" s="29" t="s">
        <v>748</v>
      </c>
      <c r="T235" s="2">
        <v>0</v>
      </c>
      <c r="U235" s="5">
        <v>0</v>
      </c>
      <c r="V235" s="5">
        <v>0</v>
      </c>
      <c r="W235" s="5">
        <v>0</v>
      </c>
      <c r="X235" s="5">
        <v>0</v>
      </c>
      <c r="Y235" s="5">
        <v>0</v>
      </c>
      <c r="Z235" s="5"/>
      <c r="AA235" s="5"/>
      <c r="AB235" s="5"/>
      <c r="AC235" s="5"/>
      <c r="AD235" s="5"/>
      <c r="AE235" s="5"/>
      <c r="AF235" s="5"/>
      <c r="AG235" s="5"/>
      <c r="AH235" s="5"/>
    </row>
    <row r="236" spans="1:34" s="2" customFormat="1" ht="12.75" x14ac:dyDescent="0.2">
      <c r="A236" s="4">
        <v>2020</v>
      </c>
      <c r="B236" s="2" t="s">
        <v>10</v>
      </c>
      <c r="C236" s="2" t="s">
        <v>727</v>
      </c>
      <c r="D236" s="2" t="s">
        <v>682</v>
      </c>
      <c r="E236" s="2">
        <v>0</v>
      </c>
      <c r="F236" s="2">
        <v>0</v>
      </c>
      <c r="G236" s="2">
        <v>0</v>
      </c>
      <c r="H236" s="28">
        <v>600000</v>
      </c>
      <c r="T236" s="2">
        <v>0</v>
      </c>
      <c r="U236" s="5">
        <v>0</v>
      </c>
      <c r="V236" s="5">
        <v>0</v>
      </c>
      <c r="W236" s="5">
        <v>0</v>
      </c>
      <c r="X236" s="5">
        <v>0</v>
      </c>
      <c r="Y236" s="5">
        <v>0</v>
      </c>
      <c r="Z236" s="5"/>
      <c r="AA236" s="5"/>
      <c r="AB236" s="5"/>
      <c r="AC236" s="5"/>
      <c r="AD236" s="5"/>
      <c r="AE236" s="5"/>
      <c r="AF236" s="5"/>
      <c r="AG236" s="5"/>
      <c r="AH236" s="5"/>
    </row>
    <row r="237" spans="1:34" s="2" customFormat="1" ht="12.75" x14ac:dyDescent="0.2">
      <c r="A237" s="4">
        <v>2020</v>
      </c>
      <c r="B237" s="2" t="s">
        <v>5</v>
      </c>
      <c r="C237" s="2" t="s">
        <v>728</v>
      </c>
      <c r="D237" s="2" t="s">
        <v>682</v>
      </c>
      <c r="E237" s="2">
        <v>0</v>
      </c>
      <c r="F237" s="2">
        <v>0</v>
      </c>
      <c r="G237" s="2">
        <v>0</v>
      </c>
      <c r="H237" s="29" t="s">
        <v>748</v>
      </c>
      <c r="T237" s="2">
        <v>0</v>
      </c>
      <c r="U237" s="5">
        <v>0</v>
      </c>
      <c r="V237" s="5">
        <v>0</v>
      </c>
      <c r="W237" s="5">
        <v>0</v>
      </c>
      <c r="X237" s="5">
        <v>0</v>
      </c>
      <c r="Y237" s="5">
        <v>0</v>
      </c>
      <c r="Z237" s="5"/>
      <c r="AA237" s="5"/>
      <c r="AB237" s="5"/>
      <c r="AC237" s="5"/>
      <c r="AD237" s="5"/>
      <c r="AE237" s="5"/>
      <c r="AF237" s="5"/>
      <c r="AG237" s="5"/>
      <c r="AH237" s="5"/>
    </row>
    <row r="238" spans="1:34" s="2" customFormat="1" ht="12.75" x14ac:dyDescent="0.2">
      <c r="A238" s="4">
        <v>2020</v>
      </c>
      <c r="B238" s="2" t="s">
        <v>10</v>
      </c>
      <c r="C238" s="2" t="s">
        <v>729</v>
      </c>
      <c r="D238" s="2" t="s">
        <v>682</v>
      </c>
      <c r="E238" s="2">
        <v>0</v>
      </c>
      <c r="F238" s="2">
        <v>0</v>
      </c>
      <c r="G238" s="2">
        <v>0</v>
      </c>
      <c r="H238" s="29" t="s">
        <v>748</v>
      </c>
      <c r="T238" s="2">
        <v>0</v>
      </c>
      <c r="U238" s="5">
        <v>0</v>
      </c>
      <c r="V238" s="5">
        <v>0</v>
      </c>
      <c r="W238" s="5">
        <v>0</v>
      </c>
      <c r="X238" s="5">
        <v>0</v>
      </c>
      <c r="Y238" s="5">
        <v>0</v>
      </c>
      <c r="Z238" s="5"/>
      <c r="AA238" s="5"/>
      <c r="AB238" s="5"/>
      <c r="AC238" s="5"/>
      <c r="AD238" s="5"/>
      <c r="AE238" s="5"/>
      <c r="AF238" s="5"/>
      <c r="AG238" s="5"/>
      <c r="AH238" s="5"/>
    </row>
    <row r="239" spans="1:34" s="2" customFormat="1" ht="12.75" x14ac:dyDescent="0.2">
      <c r="A239" s="4">
        <v>2020</v>
      </c>
      <c r="B239" s="2" t="s">
        <v>10</v>
      </c>
      <c r="C239" s="2" t="s">
        <v>730</v>
      </c>
      <c r="D239" s="2" t="s">
        <v>682</v>
      </c>
      <c r="E239" s="2">
        <v>0</v>
      </c>
      <c r="F239" s="2">
        <v>0</v>
      </c>
      <c r="G239" s="2">
        <v>0</v>
      </c>
      <c r="H239" s="28">
        <v>600000</v>
      </c>
      <c r="T239" s="2">
        <v>0</v>
      </c>
      <c r="U239" s="5">
        <v>0</v>
      </c>
      <c r="V239" s="5">
        <v>0</v>
      </c>
      <c r="W239" s="5">
        <v>0</v>
      </c>
      <c r="X239" s="5">
        <v>0</v>
      </c>
      <c r="Y239" s="5">
        <v>0</v>
      </c>
      <c r="Z239" s="5"/>
      <c r="AA239" s="5"/>
      <c r="AB239" s="5"/>
      <c r="AC239" s="5"/>
      <c r="AD239" s="5"/>
      <c r="AE239" s="5"/>
      <c r="AF239" s="5"/>
      <c r="AG239" s="5"/>
      <c r="AH239" s="5"/>
    </row>
    <row r="240" spans="1:34" s="2" customFormat="1" ht="12.75" x14ac:dyDescent="0.2">
      <c r="A240" s="4">
        <v>2020</v>
      </c>
      <c r="B240" s="2" t="s">
        <v>10</v>
      </c>
      <c r="C240" s="2" t="s">
        <v>731</v>
      </c>
      <c r="D240" s="2" t="s">
        <v>682</v>
      </c>
      <c r="E240" s="2">
        <v>0</v>
      </c>
      <c r="F240" s="2">
        <v>0</v>
      </c>
      <c r="G240" s="2">
        <v>0</v>
      </c>
      <c r="H240" s="29" t="s">
        <v>748</v>
      </c>
      <c r="T240" s="2">
        <v>0</v>
      </c>
      <c r="U240" s="5">
        <v>0</v>
      </c>
      <c r="V240" s="5">
        <v>0</v>
      </c>
      <c r="W240" s="5">
        <v>0</v>
      </c>
      <c r="X240" s="5">
        <v>0</v>
      </c>
      <c r="Y240" s="5">
        <v>0</v>
      </c>
      <c r="Z240" s="5"/>
      <c r="AA240" s="5"/>
      <c r="AB240" s="5"/>
      <c r="AC240" s="5"/>
      <c r="AD240" s="5"/>
      <c r="AE240" s="5"/>
      <c r="AF240" s="5"/>
      <c r="AG240" s="5"/>
      <c r="AH240" s="5"/>
    </row>
    <row r="241" spans="1:34" s="2" customFormat="1" ht="12.75" x14ac:dyDescent="0.2">
      <c r="A241" s="4">
        <v>2020</v>
      </c>
      <c r="B241" s="2" t="s">
        <v>5</v>
      </c>
      <c r="C241" s="2" t="s">
        <v>732</v>
      </c>
      <c r="D241" s="2" t="s">
        <v>682</v>
      </c>
      <c r="E241" s="2">
        <v>0</v>
      </c>
      <c r="F241" s="2">
        <v>0</v>
      </c>
      <c r="G241" s="2">
        <v>0</v>
      </c>
      <c r="H241" s="29" t="s">
        <v>748</v>
      </c>
      <c r="T241" s="2">
        <v>0</v>
      </c>
      <c r="U241" s="5">
        <v>0</v>
      </c>
      <c r="V241" s="5">
        <v>0</v>
      </c>
      <c r="W241" s="5">
        <v>0</v>
      </c>
      <c r="X241" s="5">
        <v>0</v>
      </c>
      <c r="Y241" s="5">
        <v>0</v>
      </c>
      <c r="Z241" s="5"/>
      <c r="AA241" s="5"/>
      <c r="AB241" s="5"/>
      <c r="AC241" s="5"/>
      <c r="AD241" s="5"/>
      <c r="AE241" s="5"/>
      <c r="AF241" s="5"/>
      <c r="AG241" s="5"/>
      <c r="AH241" s="5"/>
    </row>
    <row r="242" spans="1:34" s="2" customFormat="1" ht="12.75" x14ac:dyDescent="0.2">
      <c r="A242" s="4">
        <v>2020</v>
      </c>
      <c r="B242" s="2" t="s">
        <v>5</v>
      </c>
      <c r="C242" s="2" t="s">
        <v>733</v>
      </c>
      <c r="D242" s="2" t="s">
        <v>682</v>
      </c>
      <c r="E242" s="2">
        <v>0</v>
      </c>
      <c r="F242" s="2">
        <v>0</v>
      </c>
      <c r="G242" s="2">
        <v>0</v>
      </c>
      <c r="H242" s="29" t="s">
        <v>748</v>
      </c>
      <c r="T242" s="2">
        <v>0</v>
      </c>
      <c r="U242" s="5">
        <v>0</v>
      </c>
      <c r="V242" s="5">
        <v>0</v>
      </c>
      <c r="W242" s="5">
        <v>0</v>
      </c>
      <c r="X242" s="5">
        <v>0</v>
      </c>
      <c r="Y242" s="5">
        <v>0</v>
      </c>
      <c r="Z242" s="5"/>
      <c r="AA242" s="5"/>
      <c r="AB242" s="5"/>
      <c r="AC242" s="5"/>
      <c r="AD242" s="5"/>
      <c r="AE242" s="5"/>
      <c r="AF242" s="5"/>
      <c r="AG242" s="5"/>
      <c r="AH242" s="5"/>
    </row>
    <row r="243" spans="1:34" s="2" customFormat="1" ht="12.75" x14ac:dyDescent="0.2">
      <c r="A243" s="4">
        <v>2020</v>
      </c>
      <c r="B243" s="2" t="s">
        <v>5</v>
      </c>
      <c r="C243" s="2" t="s">
        <v>18</v>
      </c>
      <c r="D243" s="2" t="s">
        <v>682</v>
      </c>
      <c r="E243" s="2">
        <v>0</v>
      </c>
      <c r="F243" s="2">
        <v>0</v>
      </c>
      <c r="G243" s="2">
        <v>0</v>
      </c>
      <c r="H243" s="29" t="s">
        <v>748</v>
      </c>
      <c r="T243" s="2">
        <v>0</v>
      </c>
      <c r="U243" s="5">
        <v>0</v>
      </c>
      <c r="V243" s="5">
        <v>0</v>
      </c>
      <c r="W243" s="5">
        <v>0</v>
      </c>
      <c r="X243" s="5">
        <v>0</v>
      </c>
      <c r="Y243" s="5">
        <v>0</v>
      </c>
      <c r="Z243" s="5"/>
      <c r="AA243" s="5"/>
      <c r="AB243" s="5"/>
      <c r="AC243" s="5"/>
      <c r="AD243" s="5"/>
      <c r="AE243" s="5"/>
      <c r="AF243" s="5"/>
      <c r="AG243" s="5"/>
      <c r="AH243" s="5"/>
    </row>
    <row r="244" spans="1:34" s="2" customFormat="1" ht="12.75" x14ac:dyDescent="0.2">
      <c r="A244" s="4">
        <v>2020</v>
      </c>
      <c r="B244" s="2" t="s">
        <v>5</v>
      </c>
      <c r="C244" s="2" t="s">
        <v>19</v>
      </c>
      <c r="D244" s="2" t="s">
        <v>682</v>
      </c>
      <c r="E244" s="2">
        <v>0</v>
      </c>
      <c r="F244" s="2">
        <v>0</v>
      </c>
      <c r="G244" s="2">
        <v>0</v>
      </c>
      <c r="H244" s="29" t="s">
        <v>748</v>
      </c>
      <c r="T244" s="2">
        <v>0</v>
      </c>
      <c r="U244" s="5">
        <v>0</v>
      </c>
      <c r="V244" s="5">
        <v>0</v>
      </c>
      <c r="W244" s="5">
        <v>0</v>
      </c>
      <c r="X244" s="5">
        <v>0</v>
      </c>
      <c r="Y244" s="5">
        <v>0</v>
      </c>
      <c r="Z244" s="5"/>
      <c r="AA244" s="5"/>
      <c r="AB244" s="5"/>
      <c r="AC244" s="5"/>
      <c r="AD244" s="5"/>
      <c r="AE244" s="5"/>
      <c r="AF244" s="5"/>
      <c r="AG244" s="5"/>
      <c r="AH244" s="5"/>
    </row>
    <row r="245" spans="1:34" s="2" customFormat="1" ht="12.75" x14ac:dyDescent="0.2">
      <c r="A245" s="4">
        <v>2020</v>
      </c>
      <c r="B245" s="2" t="s">
        <v>10</v>
      </c>
      <c r="C245" s="2" t="s">
        <v>20</v>
      </c>
      <c r="D245" s="2" t="s">
        <v>682</v>
      </c>
      <c r="E245" s="2">
        <v>0</v>
      </c>
      <c r="F245" s="2">
        <v>0</v>
      </c>
      <c r="G245" s="2">
        <v>0</v>
      </c>
      <c r="H245" s="29" t="s">
        <v>748</v>
      </c>
      <c r="T245" s="2">
        <v>0</v>
      </c>
      <c r="U245" s="5">
        <v>0</v>
      </c>
      <c r="V245" s="5">
        <v>0</v>
      </c>
      <c r="W245" s="5">
        <v>0</v>
      </c>
      <c r="X245" s="5">
        <v>0</v>
      </c>
      <c r="Y245" s="5">
        <v>0</v>
      </c>
      <c r="Z245" s="5"/>
      <c r="AA245" s="5"/>
      <c r="AB245" s="5"/>
      <c r="AC245" s="5"/>
      <c r="AD245" s="5"/>
      <c r="AE245" s="5"/>
      <c r="AF245" s="5"/>
      <c r="AG245" s="5"/>
      <c r="AH245" s="5"/>
    </row>
    <row r="246" spans="1:34" s="2" customFormat="1" ht="12.75" x14ac:dyDescent="0.2">
      <c r="A246" s="4">
        <v>2020</v>
      </c>
      <c r="B246" s="2" t="s">
        <v>10</v>
      </c>
      <c r="C246" s="2" t="s">
        <v>21</v>
      </c>
      <c r="D246" s="2" t="s">
        <v>682</v>
      </c>
      <c r="E246" s="2">
        <v>0</v>
      </c>
      <c r="F246" s="2">
        <v>0</v>
      </c>
      <c r="G246" s="2">
        <v>0</v>
      </c>
      <c r="H246" s="29" t="s">
        <v>748</v>
      </c>
      <c r="T246" s="2">
        <v>0</v>
      </c>
      <c r="U246" s="5">
        <v>0</v>
      </c>
      <c r="V246" s="5">
        <v>0</v>
      </c>
      <c r="W246" s="5">
        <v>0</v>
      </c>
      <c r="X246" s="5">
        <v>0</v>
      </c>
      <c r="Y246" s="5">
        <v>0</v>
      </c>
      <c r="Z246" s="5"/>
      <c r="AA246" s="5"/>
      <c r="AB246" s="5"/>
      <c r="AC246" s="5"/>
      <c r="AD246" s="5"/>
      <c r="AE246" s="5"/>
      <c r="AF246" s="5"/>
      <c r="AG246" s="5"/>
      <c r="AH246" s="5"/>
    </row>
    <row r="247" spans="1:34" s="2" customFormat="1" ht="12.75" x14ac:dyDescent="0.2">
      <c r="A247" s="4">
        <v>2020</v>
      </c>
      <c r="B247" s="2" t="s">
        <v>5</v>
      </c>
      <c r="C247" s="2" t="s">
        <v>734</v>
      </c>
      <c r="D247" s="2" t="s">
        <v>682</v>
      </c>
      <c r="E247" s="2">
        <v>0</v>
      </c>
      <c r="F247" s="2">
        <v>0</v>
      </c>
      <c r="G247" s="2">
        <v>0</v>
      </c>
      <c r="H247" s="29" t="s">
        <v>748</v>
      </c>
      <c r="T247" s="2">
        <v>0</v>
      </c>
      <c r="U247" s="5">
        <v>0</v>
      </c>
      <c r="V247" s="5">
        <v>0</v>
      </c>
      <c r="W247" s="5">
        <v>0</v>
      </c>
      <c r="X247" s="5">
        <v>0</v>
      </c>
      <c r="Y247" s="5">
        <v>0</v>
      </c>
      <c r="Z247" s="5"/>
      <c r="AA247" s="5"/>
      <c r="AB247" s="5"/>
      <c r="AC247" s="5"/>
      <c r="AD247" s="5"/>
      <c r="AE247" s="5"/>
      <c r="AF247" s="5"/>
      <c r="AG247" s="5"/>
      <c r="AH247" s="5"/>
    </row>
    <row r="248" spans="1:34" s="2" customFormat="1" ht="12.75" x14ac:dyDescent="0.2">
      <c r="A248" s="4">
        <v>2020</v>
      </c>
      <c r="B248" s="2" t="s">
        <v>5</v>
      </c>
      <c r="C248" s="2" t="s">
        <v>735</v>
      </c>
      <c r="D248" s="2" t="s">
        <v>682</v>
      </c>
      <c r="E248" s="2">
        <v>0</v>
      </c>
      <c r="F248" s="2">
        <v>0</v>
      </c>
      <c r="G248" s="2">
        <v>0</v>
      </c>
      <c r="H248" s="29" t="s">
        <v>748</v>
      </c>
      <c r="T248" s="2">
        <v>0</v>
      </c>
      <c r="U248" s="5">
        <v>0</v>
      </c>
      <c r="V248" s="5">
        <v>0</v>
      </c>
      <c r="W248" s="5">
        <v>0</v>
      </c>
      <c r="X248" s="5">
        <v>0</v>
      </c>
      <c r="Y248" s="5">
        <v>0</v>
      </c>
      <c r="Z248" s="5"/>
      <c r="AA248" s="5"/>
      <c r="AB248" s="5"/>
      <c r="AC248" s="5"/>
      <c r="AD248" s="5"/>
      <c r="AE248" s="5"/>
      <c r="AF248" s="5"/>
      <c r="AG248" s="5"/>
      <c r="AH248" s="5"/>
    </row>
    <row r="249" spans="1:34" s="2" customFormat="1" ht="12.75" x14ac:dyDescent="0.2">
      <c r="A249" s="4">
        <v>2020</v>
      </c>
      <c r="B249" s="2" t="s">
        <v>5</v>
      </c>
      <c r="C249" s="2" t="s">
        <v>736</v>
      </c>
      <c r="D249" s="2" t="s">
        <v>682</v>
      </c>
      <c r="E249" s="2">
        <v>0</v>
      </c>
      <c r="F249" s="2">
        <v>0</v>
      </c>
      <c r="G249" s="2">
        <v>0</v>
      </c>
      <c r="H249" s="29" t="s">
        <v>748</v>
      </c>
      <c r="T249" s="2">
        <v>0</v>
      </c>
      <c r="U249" s="5">
        <v>0</v>
      </c>
      <c r="V249" s="5">
        <v>0</v>
      </c>
      <c r="W249" s="5">
        <v>0</v>
      </c>
      <c r="X249" s="5">
        <v>0</v>
      </c>
      <c r="Y249" s="5">
        <v>0</v>
      </c>
      <c r="Z249" s="5"/>
      <c r="AA249" s="5"/>
      <c r="AB249" s="5"/>
      <c r="AC249" s="5"/>
      <c r="AD249" s="5"/>
      <c r="AE249" s="5"/>
      <c r="AF249" s="5"/>
      <c r="AG249" s="5"/>
      <c r="AH249" s="5"/>
    </row>
    <row r="250" spans="1:34" s="2" customFormat="1" ht="12.75" x14ac:dyDescent="0.2">
      <c r="A250" s="4">
        <v>2020</v>
      </c>
      <c r="B250" s="2" t="s">
        <v>5</v>
      </c>
      <c r="C250" s="2" t="s">
        <v>737</v>
      </c>
      <c r="D250" s="2" t="s">
        <v>682</v>
      </c>
      <c r="E250" s="2">
        <v>0</v>
      </c>
      <c r="F250" s="2">
        <v>0</v>
      </c>
      <c r="G250" s="2">
        <v>0</v>
      </c>
      <c r="H250" s="29" t="s">
        <v>748</v>
      </c>
      <c r="T250" s="2">
        <v>0</v>
      </c>
      <c r="U250" s="5">
        <v>0</v>
      </c>
      <c r="V250" s="5">
        <v>0</v>
      </c>
      <c r="W250" s="5">
        <v>0</v>
      </c>
      <c r="X250" s="5">
        <v>0</v>
      </c>
      <c r="Y250" s="5">
        <v>0</v>
      </c>
      <c r="Z250" s="5"/>
      <c r="AA250" s="5"/>
      <c r="AB250" s="5"/>
      <c r="AC250" s="5"/>
      <c r="AD250" s="5"/>
      <c r="AE250" s="5"/>
      <c r="AF250" s="5"/>
      <c r="AG250" s="5"/>
      <c r="AH250" s="5"/>
    </row>
    <row r="251" spans="1:34" s="2" customFormat="1" ht="12.75" x14ac:dyDescent="0.2">
      <c r="A251" s="4">
        <v>2020</v>
      </c>
      <c r="B251" s="2" t="s">
        <v>10</v>
      </c>
      <c r="C251" s="2" t="s">
        <v>738</v>
      </c>
      <c r="D251" s="2" t="s">
        <v>682</v>
      </c>
      <c r="E251" s="2">
        <v>0</v>
      </c>
      <c r="F251" s="2">
        <v>0</v>
      </c>
      <c r="G251" s="2">
        <v>0</v>
      </c>
      <c r="H251" s="29" t="s">
        <v>748</v>
      </c>
      <c r="T251" s="2">
        <v>0</v>
      </c>
      <c r="U251" s="5">
        <v>0</v>
      </c>
      <c r="V251" s="5">
        <v>0</v>
      </c>
      <c r="W251" s="5">
        <v>0</v>
      </c>
      <c r="X251" s="5">
        <v>0</v>
      </c>
      <c r="Y251" s="5">
        <v>0</v>
      </c>
      <c r="Z251" s="5"/>
      <c r="AA251" s="5"/>
      <c r="AB251" s="5"/>
      <c r="AC251" s="5"/>
      <c r="AD251" s="5"/>
      <c r="AE251" s="5"/>
      <c r="AF251" s="5"/>
      <c r="AG251" s="5"/>
      <c r="AH251" s="5"/>
    </row>
    <row r="252" spans="1:34" s="2" customFormat="1" ht="12.75" x14ac:dyDescent="0.2">
      <c r="A252" s="4">
        <v>2020</v>
      </c>
      <c r="B252" s="2" t="s">
        <v>10</v>
      </c>
      <c r="C252" s="2" t="s">
        <v>739</v>
      </c>
      <c r="D252" s="2" t="s">
        <v>682</v>
      </c>
      <c r="E252" s="2">
        <v>0</v>
      </c>
      <c r="F252" s="2">
        <v>0</v>
      </c>
      <c r="G252" s="2">
        <v>0</v>
      </c>
      <c r="H252" s="29" t="s">
        <v>748</v>
      </c>
      <c r="T252" s="2">
        <v>0</v>
      </c>
      <c r="U252" s="5">
        <v>0</v>
      </c>
      <c r="V252" s="5">
        <v>0</v>
      </c>
      <c r="W252" s="5">
        <v>0</v>
      </c>
      <c r="X252" s="5">
        <v>0</v>
      </c>
      <c r="Y252" s="5">
        <v>0</v>
      </c>
      <c r="Z252" s="5"/>
      <c r="AA252" s="5"/>
      <c r="AB252" s="5"/>
      <c r="AC252" s="5"/>
      <c r="AD252" s="5"/>
      <c r="AE252" s="5"/>
      <c r="AF252" s="5"/>
      <c r="AG252" s="5"/>
      <c r="AH252" s="5"/>
    </row>
    <row r="253" spans="1:34" s="2" customFormat="1" ht="12.75" x14ac:dyDescent="0.2">
      <c r="A253" s="4">
        <v>2020</v>
      </c>
      <c r="B253" s="2" t="s">
        <v>5</v>
      </c>
      <c r="C253" s="2" t="s">
        <v>740</v>
      </c>
      <c r="D253" s="2" t="s">
        <v>682</v>
      </c>
      <c r="E253" s="2">
        <v>0</v>
      </c>
      <c r="F253" s="2">
        <v>0</v>
      </c>
      <c r="G253" s="2">
        <v>0</v>
      </c>
      <c r="H253" s="29" t="s">
        <v>748</v>
      </c>
      <c r="T253" s="2">
        <v>0</v>
      </c>
      <c r="U253" s="5">
        <v>0</v>
      </c>
      <c r="V253" s="5">
        <v>0</v>
      </c>
      <c r="W253" s="5">
        <v>0</v>
      </c>
      <c r="X253" s="5">
        <v>0</v>
      </c>
      <c r="Y253" s="5">
        <v>0</v>
      </c>
      <c r="Z253" s="5"/>
      <c r="AA253" s="5"/>
      <c r="AB253" s="5"/>
      <c r="AC253" s="5"/>
      <c r="AD253" s="5"/>
      <c r="AE253" s="5"/>
      <c r="AF253" s="5"/>
      <c r="AG253" s="5"/>
      <c r="AH253" s="5"/>
    </row>
    <row r="254" spans="1:34" s="2" customFormat="1" ht="12.75" x14ac:dyDescent="0.2">
      <c r="A254" s="4">
        <v>2020</v>
      </c>
      <c r="B254" s="2" t="s">
        <v>5</v>
      </c>
      <c r="C254" s="2" t="s">
        <v>29</v>
      </c>
      <c r="D254" s="2" t="s">
        <v>682</v>
      </c>
      <c r="E254" s="2">
        <v>0</v>
      </c>
      <c r="F254" s="2">
        <v>0</v>
      </c>
      <c r="G254" s="2">
        <v>0</v>
      </c>
      <c r="H254" s="29" t="s">
        <v>748</v>
      </c>
      <c r="T254" s="2">
        <v>0</v>
      </c>
      <c r="U254" s="5">
        <v>0</v>
      </c>
      <c r="V254" s="5">
        <v>0</v>
      </c>
      <c r="W254" s="5">
        <v>0</v>
      </c>
      <c r="X254" s="5">
        <v>0</v>
      </c>
      <c r="Y254" s="5">
        <v>0</v>
      </c>
      <c r="Z254" s="5"/>
      <c r="AA254" s="5"/>
      <c r="AB254" s="5"/>
      <c r="AC254" s="5"/>
      <c r="AD254" s="5"/>
      <c r="AE254" s="5"/>
      <c r="AF254" s="5"/>
      <c r="AG254" s="5"/>
      <c r="AH254" s="5"/>
    </row>
    <row r="255" spans="1:34" s="2" customFormat="1" ht="12.75" x14ac:dyDescent="0.2">
      <c r="A255" s="4">
        <v>2021</v>
      </c>
      <c r="B255" s="2" t="s">
        <v>5</v>
      </c>
      <c r="C255" s="2" t="s">
        <v>723</v>
      </c>
      <c r="D255" s="2" t="s">
        <v>665</v>
      </c>
      <c r="E255" s="2">
        <v>0</v>
      </c>
      <c r="F255" s="2">
        <v>0</v>
      </c>
      <c r="G255" s="2">
        <v>0</v>
      </c>
      <c r="H255" s="28">
        <v>1532117</v>
      </c>
      <c r="I255" s="2">
        <v>561819533</v>
      </c>
      <c r="J255" s="31">
        <v>7148713</v>
      </c>
      <c r="K255" s="30">
        <v>250632328</v>
      </c>
      <c r="L255" s="2">
        <v>6039433</v>
      </c>
      <c r="M255" s="30">
        <v>5907628</v>
      </c>
      <c r="N255" s="2">
        <v>27445</v>
      </c>
      <c r="O255" s="2">
        <v>22366967</v>
      </c>
      <c r="P255" s="2">
        <v>12409</v>
      </c>
      <c r="Q255" s="30">
        <v>1128319</v>
      </c>
      <c r="R255" s="2">
        <v>15460</v>
      </c>
      <c r="S255" s="5">
        <v>71.67</v>
      </c>
      <c r="T255" s="2">
        <v>0</v>
      </c>
      <c r="U255" s="5">
        <v>0</v>
      </c>
      <c r="V255" s="5">
        <v>0</v>
      </c>
      <c r="W255" s="5">
        <v>0</v>
      </c>
      <c r="X255" s="5"/>
      <c r="Y255" s="5"/>
      <c r="Z255" s="5"/>
      <c r="AA255" s="5"/>
      <c r="AB255" s="5"/>
      <c r="AC255" s="5"/>
      <c r="AD255" s="5"/>
      <c r="AE255" s="5"/>
      <c r="AF255" s="5"/>
      <c r="AG255" s="5"/>
      <c r="AH255" s="5"/>
    </row>
    <row r="256" spans="1:34" s="2" customFormat="1" ht="12.75" x14ac:dyDescent="0.2">
      <c r="A256" s="4">
        <v>2021</v>
      </c>
      <c r="B256" s="2" t="s">
        <v>5</v>
      </c>
      <c r="C256" s="2" t="s">
        <v>724</v>
      </c>
      <c r="D256" s="2" t="s">
        <v>665</v>
      </c>
      <c r="E256" s="2">
        <v>0</v>
      </c>
      <c r="F256" s="2">
        <v>0</v>
      </c>
      <c r="G256" s="2">
        <v>0</v>
      </c>
      <c r="H256" s="28">
        <v>1639770</v>
      </c>
      <c r="I256" s="2">
        <v>771619306</v>
      </c>
      <c r="J256" s="30">
        <v>38384703</v>
      </c>
      <c r="K256" s="30">
        <v>437555848</v>
      </c>
      <c r="L256" s="2">
        <v>7508150</v>
      </c>
      <c r="M256" s="30">
        <v>4404263</v>
      </c>
      <c r="N256" s="2">
        <v>27445</v>
      </c>
      <c r="O256" s="2">
        <v>1607630</v>
      </c>
      <c r="P256" s="2">
        <v>15458</v>
      </c>
      <c r="Q256" s="30">
        <v>1128319</v>
      </c>
      <c r="R256" s="2">
        <v>296681</v>
      </c>
      <c r="S256" s="5">
        <v>73.58</v>
      </c>
      <c r="T256" s="2">
        <v>0</v>
      </c>
      <c r="U256" s="5">
        <v>0</v>
      </c>
      <c r="V256" s="5">
        <v>0</v>
      </c>
      <c r="W256" s="5">
        <v>0</v>
      </c>
      <c r="X256" s="5"/>
      <c r="Y256" s="5"/>
      <c r="Z256" s="5"/>
      <c r="AA256" s="5"/>
      <c r="AB256" s="5"/>
      <c r="AC256" s="5"/>
      <c r="AD256" s="5"/>
      <c r="AE256" s="5"/>
      <c r="AF256" s="5"/>
      <c r="AG256" s="5"/>
      <c r="AH256" s="5"/>
    </row>
    <row r="257" spans="1:34" s="2" customFormat="1" ht="12.75" x14ac:dyDescent="0.2">
      <c r="A257" s="4">
        <v>2021</v>
      </c>
      <c r="B257" s="2" t="s">
        <v>5</v>
      </c>
      <c r="C257" s="2" t="s">
        <v>725</v>
      </c>
      <c r="D257" s="2" t="s">
        <v>665</v>
      </c>
      <c r="E257" s="2">
        <v>0</v>
      </c>
      <c r="F257" s="2">
        <v>0</v>
      </c>
      <c r="G257" s="2">
        <v>0</v>
      </c>
      <c r="H257" s="28">
        <v>1118575</v>
      </c>
      <c r="I257" s="2">
        <v>615381713</v>
      </c>
      <c r="J257" s="31">
        <v>9103430</v>
      </c>
      <c r="K257" s="30">
        <v>205268050</v>
      </c>
      <c r="L257" s="2">
        <v>4551777</v>
      </c>
      <c r="M257" s="30">
        <v>4407240</v>
      </c>
      <c r="N257" s="2">
        <v>27445</v>
      </c>
      <c r="O257" s="2">
        <v>1259761</v>
      </c>
      <c r="P257" s="2">
        <v>19105</v>
      </c>
      <c r="Q257" s="30">
        <v>1128319</v>
      </c>
      <c r="R257" s="2">
        <v>15460</v>
      </c>
      <c r="S257" s="5">
        <v>67.44</v>
      </c>
      <c r="T257" s="2">
        <v>0</v>
      </c>
      <c r="U257" s="5">
        <v>0</v>
      </c>
      <c r="V257" s="5">
        <v>0</v>
      </c>
      <c r="W257" s="5">
        <v>0</v>
      </c>
      <c r="X257" s="5"/>
      <c r="Y257" s="5"/>
      <c r="Z257" s="5"/>
      <c r="AA257" s="5"/>
      <c r="AB257" s="5"/>
      <c r="AC257" s="5"/>
      <c r="AD257" s="5"/>
      <c r="AE257" s="5"/>
      <c r="AF257" s="5"/>
      <c r="AG257" s="5"/>
      <c r="AH257" s="5"/>
    </row>
    <row r="258" spans="1:34" s="2" customFormat="1" ht="12.75" x14ac:dyDescent="0.2">
      <c r="A258" s="4">
        <v>2021</v>
      </c>
      <c r="B258" s="2" t="s">
        <v>5</v>
      </c>
      <c r="C258" s="2" t="s">
        <v>726</v>
      </c>
      <c r="D258" s="2" t="s">
        <v>665</v>
      </c>
      <c r="E258" s="2">
        <v>0</v>
      </c>
      <c r="F258" s="2">
        <v>0</v>
      </c>
      <c r="G258" s="2">
        <v>0</v>
      </c>
      <c r="H258" s="28">
        <v>1627744</v>
      </c>
      <c r="I258" s="2">
        <v>419635713</v>
      </c>
      <c r="J258" s="30">
        <v>25827190</v>
      </c>
      <c r="K258" s="30">
        <v>108080283</v>
      </c>
      <c r="L258" s="2">
        <v>3080375</v>
      </c>
      <c r="M258" s="30">
        <v>7786317</v>
      </c>
      <c r="N258" s="2">
        <v>27445</v>
      </c>
      <c r="O258" s="2">
        <v>1152032</v>
      </c>
      <c r="P258" s="2">
        <v>13932</v>
      </c>
      <c r="Q258" s="30">
        <v>1128319</v>
      </c>
      <c r="R258" s="2">
        <v>15460</v>
      </c>
      <c r="S258" s="5">
        <v>69.22</v>
      </c>
      <c r="T258" s="2">
        <v>0</v>
      </c>
      <c r="U258" s="5">
        <v>0</v>
      </c>
      <c r="V258" s="5">
        <v>0</v>
      </c>
      <c r="W258" s="5">
        <v>0</v>
      </c>
      <c r="X258" s="5"/>
      <c r="Y258" s="5"/>
      <c r="Z258" s="5"/>
      <c r="AA258" s="5"/>
      <c r="AB258" s="5"/>
      <c r="AC258" s="5"/>
      <c r="AD258" s="5"/>
      <c r="AE258" s="5"/>
      <c r="AF258" s="5"/>
      <c r="AG258" s="5"/>
      <c r="AH258" s="5"/>
    </row>
    <row r="259" spans="1:34" s="2" customFormat="1" ht="12.75" x14ac:dyDescent="0.2">
      <c r="A259" s="4">
        <v>2021</v>
      </c>
      <c r="B259" s="2" t="s">
        <v>10</v>
      </c>
      <c r="C259" s="2" t="s">
        <v>727</v>
      </c>
      <c r="D259" s="2" t="s">
        <v>665</v>
      </c>
      <c r="E259" s="2">
        <v>0</v>
      </c>
      <c r="F259" s="2">
        <v>0</v>
      </c>
      <c r="G259" s="2">
        <v>0</v>
      </c>
      <c r="H259" s="28">
        <v>1341332</v>
      </c>
      <c r="I259" s="2">
        <v>584064494</v>
      </c>
      <c r="J259" s="30">
        <v>42865889</v>
      </c>
      <c r="K259" s="30">
        <v>223350548</v>
      </c>
      <c r="L259" s="2">
        <v>4734601</v>
      </c>
      <c r="M259" s="30">
        <v>4646337</v>
      </c>
      <c r="N259" s="2">
        <v>27445</v>
      </c>
      <c r="O259" s="2">
        <v>1486326</v>
      </c>
      <c r="P259" s="2">
        <v>50748</v>
      </c>
      <c r="Q259" s="30">
        <v>1128319</v>
      </c>
      <c r="R259" s="2">
        <v>15460</v>
      </c>
      <c r="S259" s="5">
        <v>73.37</v>
      </c>
      <c r="T259" s="2">
        <v>0</v>
      </c>
      <c r="U259" s="5">
        <v>0</v>
      </c>
      <c r="V259" s="5">
        <v>0</v>
      </c>
      <c r="W259" s="5">
        <v>0</v>
      </c>
      <c r="X259" s="5"/>
      <c r="Y259" s="5"/>
      <c r="Z259" s="5"/>
      <c r="AA259" s="5"/>
      <c r="AB259" s="5"/>
      <c r="AC259" s="5"/>
      <c r="AD259" s="5"/>
      <c r="AE259" s="5"/>
      <c r="AF259" s="5"/>
      <c r="AG259" s="5"/>
      <c r="AH259" s="5"/>
    </row>
    <row r="260" spans="1:34" s="2" customFormat="1" ht="12.75" x14ac:dyDescent="0.2">
      <c r="A260" s="4">
        <v>2021</v>
      </c>
      <c r="B260" s="2" t="s">
        <v>5</v>
      </c>
      <c r="C260" s="2" t="s">
        <v>728</v>
      </c>
      <c r="D260" s="2" t="s">
        <v>665</v>
      </c>
      <c r="E260" s="2">
        <v>0</v>
      </c>
      <c r="F260" s="2">
        <v>0</v>
      </c>
      <c r="G260" s="2">
        <v>0</v>
      </c>
      <c r="H260" s="28">
        <v>1106171</v>
      </c>
      <c r="I260" s="2">
        <v>557064494</v>
      </c>
      <c r="J260" s="30">
        <v>8055037</v>
      </c>
      <c r="K260" s="30">
        <v>284561253</v>
      </c>
      <c r="L260" s="2">
        <v>2438442</v>
      </c>
      <c r="M260" s="30">
        <v>3990008</v>
      </c>
      <c r="N260" s="2">
        <v>27445</v>
      </c>
      <c r="O260" s="2">
        <v>1152032</v>
      </c>
      <c r="P260" s="2">
        <v>7954</v>
      </c>
      <c r="Q260" s="30">
        <v>1128319</v>
      </c>
      <c r="R260" s="2">
        <v>15460</v>
      </c>
      <c r="S260" s="5">
        <v>69.44</v>
      </c>
      <c r="T260" s="2">
        <v>0</v>
      </c>
      <c r="U260" s="5">
        <v>0</v>
      </c>
      <c r="V260" s="5">
        <v>0</v>
      </c>
      <c r="W260" s="5">
        <v>0</v>
      </c>
      <c r="X260" s="5"/>
      <c r="Y260" s="5"/>
      <c r="Z260" s="5"/>
      <c r="AA260" s="5"/>
      <c r="AB260" s="5"/>
      <c r="AC260" s="5"/>
      <c r="AD260" s="5"/>
      <c r="AE260" s="5"/>
      <c r="AF260" s="5"/>
      <c r="AG260" s="5"/>
      <c r="AH260" s="5"/>
    </row>
    <row r="261" spans="1:34" s="2" customFormat="1" ht="12.75" x14ac:dyDescent="0.2">
      <c r="A261" s="4">
        <v>2021</v>
      </c>
      <c r="B261" s="2" t="s">
        <v>10</v>
      </c>
      <c r="C261" s="2" t="s">
        <v>729</v>
      </c>
      <c r="D261" s="2" t="s">
        <v>665</v>
      </c>
      <c r="E261" s="2">
        <v>0</v>
      </c>
      <c r="F261" s="2">
        <v>0</v>
      </c>
      <c r="G261" s="2">
        <v>0</v>
      </c>
      <c r="H261" s="28">
        <v>1253340</v>
      </c>
      <c r="I261" s="2">
        <v>784643932</v>
      </c>
      <c r="J261" s="31">
        <v>17979983</v>
      </c>
      <c r="K261" s="30">
        <v>387787938</v>
      </c>
      <c r="L261" s="2">
        <v>5169513</v>
      </c>
      <c r="M261" s="33">
        <v>25748770</v>
      </c>
      <c r="N261" s="2">
        <v>27445</v>
      </c>
      <c r="O261" s="2">
        <v>1152032</v>
      </c>
      <c r="P261" s="2">
        <v>21448</v>
      </c>
      <c r="Q261" s="30">
        <v>1128319</v>
      </c>
      <c r="R261" s="2">
        <v>15460</v>
      </c>
      <c r="S261" s="5">
        <v>67.83</v>
      </c>
      <c r="T261" s="2">
        <v>0</v>
      </c>
      <c r="U261" s="5">
        <v>0</v>
      </c>
      <c r="V261" s="5">
        <v>0</v>
      </c>
      <c r="W261" s="5">
        <v>0</v>
      </c>
      <c r="X261" s="5"/>
      <c r="Y261" s="5"/>
      <c r="Z261" s="5"/>
      <c r="AA261" s="5"/>
      <c r="AB261" s="5"/>
      <c r="AC261" s="5"/>
      <c r="AD261" s="5"/>
      <c r="AE261" s="5"/>
      <c r="AF261" s="5"/>
      <c r="AG261" s="5"/>
      <c r="AH261" s="5"/>
    </row>
    <row r="262" spans="1:34" s="2" customFormat="1" ht="12.75" x14ac:dyDescent="0.2">
      <c r="A262" s="4">
        <v>2021</v>
      </c>
      <c r="B262" s="2" t="s">
        <v>10</v>
      </c>
      <c r="C262" s="2" t="s">
        <v>730</v>
      </c>
      <c r="D262" s="2" t="s">
        <v>665</v>
      </c>
      <c r="E262" s="2">
        <v>0</v>
      </c>
      <c r="F262" s="2">
        <v>0</v>
      </c>
      <c r="G262" s="2">
        <v>0</v>
      </c>
      <c r="H262" s="28">
        <v>1687039</v>
      </c>
      <c r="I262" s="2">
        <v>911862322</v>
      </c>
      <c r="J262" s="31">
        <v>28920030</v>
      </c>
      <c r="K262" s="30">
        <v>626338212</v>
      </c>
      <c r="L262" s="2">
        <v>4905451</v>
      </c>
      <c r="M262" s="33">
        <v>51216848</v>
      </c>
      <c r="N262" s="2">
        <v>137595</v>
      </c>
      <c r="O262" s="2">
        <v>1152032</v>
      </c>
      <c r="P262" s="2">
        <v>13075</v>
      </c>
      <c r="Q262" s="30">
        <v>1128319</v>
      </c>
      <c r="R262" s="2">
        <v>15460</v>
      </c>
      <c r="S262" s="5">
        <v>69.459999999999994</v>
      </c>
      <c r="T262" s="2">
        <v>0</v>
      </c>
      <c r="U262" s="5">
        <v>0</v>
      </c>
      <c r="V262" s="5">
        <v>0</v>
      </c>
      <c r="W262" s="5">
        <v>0</v>
      </c>
      <c r="X262" s="5"/>
      <c r="Y262" s="5"/>
      <c r="Z262" s="5"/>
      <c r="AA262" s="5"/>
      <c r="AB262" s="5"/>
      <c r="AC262" s="5"/>
      <c r="AD262" s="5"/>
      <c r="AE262" s="5"/>
      <c r="AF262" s="5"/>
      <c r="AG262" s="5"/>
      <c r="AH262" s="5"/>
    </row>
    <row r="263" spans="1:34" s="2" customFormat="1" ht="12.75" x14ac:dyDescent="0.2">
      <c r="A263" s="4">
        <v>2021</v>
      </c>
      <c r="B263" s="2" t="s">
        <v>10</v>
      </c>
      <c r="C263" s="2" t="s">
        <v>731</v>
      </c>
      <c r="D263" s="2" t="s">
        <v>665</v>
      </c>
      <c r="E263" s="2">
        <v>0</v>
      </c>
      <c r="F263" s="2">
        <v>0</v>
      </c>
      <c r="G263" s="2">
        <v>0</v>
      </c>
      <c r="H263" s="28">
        <v>1681114</v>
      </c>
      <c r="I263" s="2">
        <v>827762183</v>
      </c>
      <c r="J263" s="31">
        <v>27803658</v>
      </c>
      <c r="K263" s="30">
        <v>455523085</v>
      </c>
      <c r="L263" s="2">
        <v>5398841</v>
      </c>
      <c r="M263" s="30">
        <v>5061608</v>
      </c>
      <c r="N263" s="2">
        <v>27445</v>
      </c>
      <c r="O263" s="2">
        <v>1152032</v>
      </c>
      <c r="P263" s="2">
        <v>7954</v>
      </c>
      <c r="Q263" s="30">
        <v>1128319</v>
      </c>
      <c r="R263" s="2">
        <v>15460</v>
      </c>
      <c r="S263" s="5">
        <v>72.33</v>
      </c>
      <c r="T263" s="2">
        <v>0</v>
      </c>
      <c r="U263" s="5">
        <v>0</v>
      </c>
      <c r="V263" s="5">
        <v>0</v>
      </c>
      <c r="W263" s="5">
        <v>0</v>
      </c>
      <c r="X263" s="5"/>
      <c r="Y263" s="5"/>
      <c r="Z263" s="5"/>
      <c r="AA263" s="5"/>
      <c r="AB263" s="5"/>
      <c r="AC263" s="5"/>
      <c r="AD263" s="5"/>
      <c r="AE263" s="5"/>
      <c r="AF263" s="5"/>
      <c r="AG263" s="5"/>
      <c r="AH263" s="5"/>
    </row>
    <row r="264" spans="1:34" s="2" customFormat="1" ht="12.75" x14ac:dyDescent="0.2">
      <c r="A264" s="4">
        <v>2021</v>
      </c>
      <c r="B264" s="2" t="s">
        <v>5</v>
      </c>
      <c r="C264" s="2" t="s">
        <v>732</v>
      </c>
      <c r="D264" s="2" t="s">
        <v>665</v>
      </c>
      <c r="E264" s="2">
        <v>0</v>
      </c>
      <c r="F264" s="2">
        <v>0</v>
      </c>
      <c r="G264" s="2">
        <v>0</v>
      </c>
      <c r="H264" s="28">
        <v>1567686</v>
      </c>
      <c r="I264" s="2">
        <v>850490420</v>
      </c>
      <c r="J264" s="32"/>
      <c r="K264" s="30">
        <v>524715756</v>
      </c>
      <c r="L264" s="2">
        <v>5427486</v>
      </c>
      <c r="M264" s="30">
        <v>4103824</v>
      </c>
      <c r="N264" s="2">
        <v>27445</v>
      </c>
      <c r="O264" s="2">
        <v>1502000</v>
      </c>
      <c r="P264" s="2">
        <v>9055</v>
      </c>
      <c r="Q264" s="30">
        <v>1128319</v>
      </c>
      <c r="R264" s="2">
        <v>15460</v>
      </c>
      <c r="S264" s="5">
        <v>70.7</v>
      </c>
      <c r="T264" s="2">
        <v>0</v>
      </c>
      <c r="U264" s="5">
        <v>0</v>
      </c>
      <c r="V264" s="5">
        <v>0</v>
      </c>
      <c r="W264" s="5">
        <v>0</v>
      </c>
      <c r="X264" s="5"/>
      <c r="Y264" s="5"/>
      <c r="Z264" s="5"/>
      <c r="AA264" s="5"/>
      <c r="AB264" s="5"/>
      <c r="AC264" s="5"/>
      <c r="AD264" s="5"/>
      <c r="AE264" s="5"/>
      <c r="AF264" s="5"/>
      <c r="AG264" s="5"/>
      <c r="AH264" s="5"/>
    </row>
    <row r="265" spans="1:34" s="2" customFormat="1" ht="12.75" x14ac:dyDescent="0.2">
      <c r="A265" s="4">
        <v>2021</v>
      </c>
      <c r="B265" s="2" t="s">
        <v>5</v>
      </c>
      <c r="C265" s="2" t="s">
        <v>733</v>
      </c>
      <c r="D265" s="2" t="s">
        <v>665</v>
      </c>
      <c r="E265" s="2">
        <v>0</v>
      </c>
      <c r="F265" s="2">
        <v>0</v>
      </c>
      <c r="G265" s="2">
        <v>0</v>
      </c>
      <c r="H265" s="28">
        <v>881811</v>
      </c>
      <c r="I265" s="2">
        <v>432894090</v>
      </c>
      <c r="J265" s="32"/>
      <c r="K265" s="30">
        <v>119684330</v>
      </c>
      <c r="L265" s="2">
        <v>2383675</v>
      </c>
      <c r="M265" s="30">
        <v>3818181</v>
      </c>
      <c r="N265" s="2">
        <v>27445</v>
      </c>
      <c r="O265" s="2">
        <v>1152032</v>
      </c>
      <c r="P265" s="2">
        <v>22361</v>
      </c>
      <c r="Q265" s="30">
        <v>1128319</v>
      </c>
      <c r="R265" s="2">
        <v>15460</v>
      </c>
      <c r="S265" s="5">
        <v>66.41</v>
      </c>
      <c r="T265" s="2">
        <v>0</v>
      </c>
      <c r="U265" s="5">
        <v>0</v>
      </c>
      <c r="V265" s="5">
        <v>0</v>
      </c>
      <c r="W265" s="5">
        <v>0</v>
      </c>
      <c r="X265" s="5"/>
      <c r="Y265" s="5"/>
      <c r="Z265" s="5"/>
      <c r="AA265" s="5"/>
      <c r="AB265" s="5"/>
      <c r="AC265" s="5"/>
      <c r="AD265" s="5"/>
      <c r="AE265" s="5"/>
      <c r="AF265" s="5"/>
      <c r="AG265" s="5"/>
      <c r="AH265" s="5"/>
    </row>
    <row r="266" spans="1:34" s="2" customFormat="1" ht="12.75" x14ac:dyDescent="0.2">
      <c r="A266" s="4">
        <v>2021</v>
      </c>
      <c r="B266" s="2" t="s">
        <v>5</v>
      </c>
      <c r="C266" s="2" t="s">
        <v>18</v>
      </c>
      <c r="D266" s="2" t="s">
        <v>665</v>
      </c>
      <c r="E266" s="2">
        <v>0</v>
      </c>
      <c r="F266" s="2">
        <v>0</v>
      </c>
      <c r="G266" s="2">
        <v>0</v>
      </c>
      <c r="H266" s="28">
        <v>1089981</v>
      </c>
      <c r="I266" s="2">
        <v>557079909</v>
      </c>
      <c r="J266" s="31">
        <v>10998041</v>
      </c>
      <c r="K266" s="28">
        <v>77702442</v>
      </c>
      <c r="L266" s="2">
        <v>25984751</v>
      </c>
      <c r="M266" s="30">
        <v>3559737</v>
      </c>
      <c r="N266" s="2">
        <v>27445</v>
      </c>
      <c r="O266" s="2">
        <v>1152032</v>
      </c>
      <c r="P266" s="2">
        <v>7954</v>
      </c>
      <c r="Q266" s="33">
        <v>1128319</v>
      </c>
      <c r="R266" s="2">
        <v>15460</v>
      </c>
      <c r="S266" s="5">
        <v>85.71</v>
      </c>
      <c r="T266" s="2">
        <v>0</v>
      </c>
      <c r="U266" s="5">
        <v>0</v>
      </c>
      <c r="V266" s="5">
        <v>0</v>
      </c>
      <c r="W266" s="5">
        <v>0</v>
      </c>
      <c r="X266" s="5"/>
      <c r="Y266" s="5"/>
      <c r="Z266" s="5"/>
      <c r="AA266" s="5"/>
      <c r="AB266" s="5"/>
      <c r="AC266" s="5"/>
      <c r="AD266" s="5"/>
      <c r="AE266" s="5"/>
      <c r="AF266" s="5"/>
      <c r="AG266" s="5"/>
      <c r="AH266" s="5"/>
    </row>
    <row r="267" spans="1:34" s="2" customFormat="1" ht="12.75" x14ac:dyDescent="0.2">
      <c r="A267" s="4">
        <v>2021</v>
      </c>
      <c r="B267" s="2" t="s">
        <v>5</v>
      </c>
      <c r="C267" s="2" t="s">
        <v>19</v>
      </c>
      <c r="D267" s="2" t="s">
        <v>665</v>
      </c>
      <c r="E267" s="2">
        <v>0</v>
      </c>
      <c r="F267" s="2">
        <v>0</v>
      </c>
      <c r="G267" s="2">
        <v>0</v>
      </c>
      <c r="H267" s="28">
        <v>620205</v>
      </c>
      <c r="I267" s="2">
        <v>343123774</v>
      </c>
      <c r="J267" s="30">
        <v>17145258</v>
      </c>
      <c r="K267" s="30">
        <v>26798027</v>
      </c>
      <c r="L267" s="2">
        <v>2781511</v>
      </c>
      <c r="M267" s="30">
        <v>3531324</v>
      </c>
      <c r="N267" s="2">
        <v>27445</v>
      </c>
      <c r="O267" s="2">
        <v>1152032</v>
      </c>
      <c r="P267" s="2">
        <v>7954</v>
      </c>
      <c r="Q267" s="30">
        <v>1128319</v>
      </c>
      <c r="R267" s="2">
        <v>68256</v>
      </c>
      <c r="S267" s="5">
        <v>76.11</v>
      </c>
      <c r="T267" s="2">
        <v>0</v>
      </c>
      <c r="U267" s="5">
        <v>0</v>
      </c>
      <c r="V267" s="5">
        <v>0</v>
      </c>
      <c r="W267" s="5">
        <v>0</v>
      </c>
      <c r="X267" s="5"/>
      <c r="Y267" s="5"/>
      <c r="Z267" s="5"/>
      <c r="AA267" s="5"/>
      <c r="AB267" s="5"/>
      <c r="AC267" s="5"/>
      <c r="AD267" s="5"/>
      <c r="AE267" s="5"/>
      <c r="AF267" s="5"/>
      <c r="AG267" s="5"/>
      <c r="AH267" s="5"/>
    </row>
    <row r="268" spans="1:34" s="2" customFormat="1" ht="12.75" x14ac:dyDescent="0.2">
      <c r="A268" s="4">
        <v>2021</v>
      </c>
      <c r="B268" s="2" t="s">
        <v>10</v>
      </c>
      <c r="C268" s="2" t="s">
        <v>20</v>
      </c>
      <c r="D268" s="2" t="s">
        <v>665</v>
      </c>
      <c r="E268" s="2">
        <v>0</v>
      </c>
      <c r="F268" s="2">
        <v>0</v>
      </c>
      <c r="G268" s="2">
        <v>0</v>
      </c>
      <c r="H268" s="28">
        <v>996455</v>
      </c>
      <c r="I268" s="2">
        <v>421002694</v>
      </c>
      <c r="J268" s="30">
        <v>15224797</v>
      </c>
      <c r="K268" s="30">
        <v>60706341</v>
      </c>
      <c r="L268" s="2">
        <v>5237563</v>
      </c>
      <c r="M268" s="30">
        <v>4179639</v>
      </c>
      <c r="N268" s="2">
        <v>27445</v>
      </c>
      <c r="O268" s="2">
        <v>1152032</v>
      </c>
      <c r="P268" s="2">
        <v>8128</v>
      </c>
      <c r="Q268" s="30">
        <v>1128319</v>
      </c>
      <c r="R268" s="2">
        <v>15460</v>
      </c>
      <c r="S268" s="5">
        <v>77.44</v>
      </c>
      <c r="T268" s="2">
        <v>0</v>
      </c>
      <c r="U268" s="5">
        <v>0</v>
      </c>
      <c r="V268" s="5">
        <v>0</v>
      </c>
      <c r="W268" s="5">
        <v>0</v>
      </c>
      <c r="X268" s="5"/>
      <c r="Y268" s="5"/>
      <c r="Z268" s="5"/>
      <c r="AA268" s="5"/>
      <c r="AB268" s="5"/>
      <c r="AC268" s="5"/>
      <c r="AD268" s="5"/>
      <c r="AE268" s="5"/>
      <c r="AF268" s="5"/>
      <c r="AG268" s="5"/>
      <c r="AH268" s="5"/>
    </row>
    <row r="269" spans="1:34" s="2" customFormat="1" ht="12.75" x14ac:dyDescent="0.2">
      <c r="A269" s="4">
        <v>2021</v>
      </c>
      <c r="B269" s="2" t="s">
        <v>10</v>
      </c>
      <c r="C269" s="2" t="s">
        <v>21</v>
      </c>
      <c r="D269" s="2" t="s">
        <v>665</v>
      </c>
      <c r="E269" s="2">
        <v>0</v>
      </c>
      <c r="F269" s="2">
        <v>0</v>
      </c>
      <c r="G269" s="2">
        <v>0</v>
      </c>
      <c r="H269" s="28">
        <v>997973</v>
      </c>
      <c r="I269" s="2">
        <v>432477774</v>
      </c>
      <c r="J269" s="31">
        <v>16156027</v>
      </c>
      <c r="K269" s="30">
        <v>61983149</v>
      </c>
      <c r="L269" s="2">
        <v>9139869</v>
      </c>
      <c r="M269" s="33">
        <v>11185883</v>
      </c>
      <c r="N269" s="2">
        <v>27445</v>
      </c>
      <c r="O269" s="2">
        <v>1152032</v>
      </c>
      <c r="P269" s="2">
        <v>7954</v>
      </c>
      <c r="Q269" s="30">
        <v>1128319</v>
      </c>
      <c r="R269" s="2">
        <v>15460</v>
      </c>
      <c r="S269" s="5">
        <v>77.569999999999993</v>
      </c>
      <c r="T269" s="2">
        <v>0</v>
      </c>
      <c r="U269" s="5">
        <v>0</v>
      </c>
      <c r="V269" s="5">
        <v>0</v>
      </c>
      <c r="W269" s="5">
        <v>0</v>
      </c>
      <c r="X269" s="5"/>
      <c r="Y269" s="5"/>
      <c r="Z269" s="5"/>
      <c r="AA269" s="5"/>
      <c r="AB269" s="5"/>
      <c r="AC269" s="5"/>
      <c r="AD269" s="5"/>
      <c r="AE269" s="5"/>
      <c r="AF269" s="5"/>
      <c r="AG269" s="5"/>
      <c r="AH269" s="5"/>
    </row>
    <row r="270" spans="1:34" s="2" customFormat="1" ht="12.75" x14ac:dyDescent="0.2">
      <c r="A270" s="4">
        <v>2021</v>
      </c>
      <c r="B270" s="2" t="s">
        <v>5</v>
      </c>
      <c r="C270" s="2" t="s">
        <v>734</v>
      </c>
      <c r="D270" s="2" t="s">
        <v>665</v>
      </c>
      <c r="E270" s="2">
        <v>0</v>
      </c>
      <c r="F270" s="2">
        <v>0</v>
      </c>
      <c r="G270" s="2">
        <v>0</v>
      </c>
      <c r="H270" s="28">
        <v>893226</v>
      </c>
      <c r="I270" s="2">
        <v>433649541</v>
      </c>
      <c r="J270" s="30">
        <v>20622820</v>
      </c>
      <c r="K270" s="30">
        <v>114381709</v>
      </c>
      <c r="L270" s="2">
        <v>2303081</v>
      </c>
      <c r="M270" s="30">
        <v>4263799</v>
      </c>
      <c r="N270" s="2">
        <v>27445</v>
      </c>
      <c r="O270" s="2">
        <v>1180755</v>
      </c>
      <c r="P270" s="2">
        <v>10496</v>
      </c>
      <c r="Q270" s="30">
        <v>1128319</v>
      </c>
      <c r="R270" s="2">
        <v>15460</v>
      </c>
      <c r="S270" s="5">
        <v>67.56</v>
      </c>
      <c r="T270" s="2">
        <v>0</v>
      </c>
      <c r="U270" s="5">
        <v>0</v>
      </c>
      <c r="V270" s="5">
        <v>0</v>
      </c>
      <c r="W270" s="5">
        <v>0</v>
      </c>
      <c r="X270" s="5"/>
      <c r="Y270" s="5"/>
      <c r="Z270" s="5"/>
      <c r="AA270" s="5"/>
      <c r="AB270" s="5"/>
      <c r="AC270" s="5"/>
      <c r="AD270" s="5"/>
      <c r="AE270" s="5"/>
      <c r="AF270" s="5"/>
      <c r="AG270" s="5"/>
      <c r="AH270" s="5"/>
    </row>
    <row r="271" spans="1:34" s="2" customFormat="1" ht="12.75" x14ac:dyDescent="0.2">
      <c r="A271" s="4">
        <v>2021</v>
      </c>
      <c r="B271" s="2" t="s">
        <v>5</v>
      </c>
      <c r="C271" s="2" t="s">
        <v>735</v>
      </c>
      <c r="D271" s="2" t="s">
        <v>665</v>
      </c>
      <c r="E271" s="2">
        <v>0</v>
      </c>
      <c r="F271" s="2">
        <v>0</v>
      </c>
      <c r="G271" s="2">
        <v>0</v>
      </c>
      <c r="H271" s="28">
        <v>957538</v>
      </c>
      <c r="I271" s="2">
        <v>424470065</v>
      </c>
      <c r="J271" s="30">
        <v>33260089</v>
      </c>
      <c r="K271" s="30">
        <v>119823288</v>
      </c>
      <c r="L271" s="2">
        <v>3002909</v>
      </c>
      <c r="M271" s="30">
        <v>4222025</v>
      </c>
      <c r="N271" s="2">
        <v>27445</v>
      </c>
      <c r="O271" s="2">
        <v>1213088</v>
      </c>
      <c r="P271" s="2">
        <v>7954</v>
      </c>
      <c r="Q271" s="30">
        <v>1128319</v>
      </c>
      <c r="R271" s="2">
        <v>15460</v>
      </c>
      <c r="S271" s="5">
        <v>66.989999999999995</v>
      </c>
      <c r="T271" s="2">
        <v>0</v>
      </c>
      <c r="U271" s="5">
        <v>0</v>
      </c>
      <c r="V271" s="5">
        <v>0</v>
      </c>
      <c r="W271" s="5">
        <v>0</v>
      </c>
      <c r="X271" s="5"/>
      <c r="Y271" s="5"/>
      <c r="Z271" s="5"/>
      <c r="AA271" s="5"/>
      <c r="AB271" s="5"/>
      <c r="AC271" s="5"/>
      <c r="AD271" s="5"/>
      <c r="AE271" s="5"/>
      <c r="AF271" s="5"/>
      <c r="AG271" s="5"/>
      <c r="AH271" s="5"/>
    </row>
    <row r="272" spans="1:34" s="2" customFormat="1" ht="12.75" x14ac:dyDescent="0.2">
      <c r="A272" s="4">
        <v>2021</v>
      </c>
      <c r="B272" s="2" t="s">
        <v>5</v>
      </c>
      <c r="C272" s="2" t="s">
        <v>736</v>
      </c>
      <c r="D272" s="2" t="s">
        <v>665</v>
      </c>
      <c r="E272" s="2">
        <v>0</v>
      </c>
      <c r="F272" s="2">
        <v>0</v>
      </c>
      <c r="G272" s="2">
        <v>0</v>
      </c>
      <c r="H272" s="28">
        <v>867637</v>
      </c>
      <c r="I272" s="2">
        <v>405647701</v>
      </c>
      <c r="J272" s="30">
        <v>47386753</v>
      </c>
      <c r="K272" s="30">
        <v>135065795</v>
      </c>
      <c r="L272" s="2">
        <v>2732844</v>
      </c>
      <c r="M272" s="30">
        <v>4233097</v>
      </c>
      <c r="N272" s="2">
        <v>27445</v>
      </c>
      <c r="O272" s="2">
        <v>1152032</v>
      </c>
      <c r="P272" s="2">
        <v>17526</v>
      </c>
      <c r="Q272" s="30">
        <v>1128319</v>
      </c>
      <c r="R272" s="2">
        <v>15460</v>
      </c>
      <c r="S272" s="5">
        <v>69.84</v>
      </c>
      <c r="T272" s="2">
        <v>0</v>
      </c>
      <c r="U272" s="5">
        <v>0</v>
      </c>
      <c r="V272" s="5">
        <v>0</v>
      </c>
      <c r="W272" s="5">
        <v>0</v>
      </c>
      <c r="X272" s="5"/>
      <c r="Y272" s="5"/>
      <c r="Z272" s="5"/>
      <c r="AA272" s="5"/>
      <c r="AB272" s="5"/>
      <c r="AC272" s="5"/>
      <c r="AD272" s="5"/>
      <c r="AE272" s="5"/>
      <c r="AF272" s="5"/>
      <c r="AG272" s="5"/>
      <c r="AH272" s="5"/>
    </row>
    <row r="273" spans="1:35" ht="12.75" x14ac:dyDescent="0.2">
      <c r="A273" s="4">
        <v>2021</v>
      </c>
      <c r="B273" s="2" t="s">
        <v>5</v>
      </c>
      <c r="C273" s="2" t="s">
        <v>737</v>
      </c>
      <c r="D273" s="2" t="s">
        <v>665</v>
      </c>
      <c r="E273" s="2">
        <v>0</v>
      </c>
      <c r="F273" s="2">
        <v>0</v>
      </c>
      <c r="G273" s="2">
        <v>0</v>
      </c>
      <c r="H273" s="28">
        <v>989677</v>
      </c>
      <c r="I273" s="2">
        <v>492894146</v>
      </c>
      <c r="J273" s="30">
        <v>26023813</v>
      </c>
      <c r="K273" s="30">
        <v>175871395</v>
      </c>
      <c r="L273" s="2">
        <v>3813314</v>
      </c>
      <c r="M273" s="30">
        <v>7996613</v>
      </c>
      <c r="N273" s="2">
        <v>27445</v>
      </c>
      <c r="O273" s="2">
        <v>5011670</v>
      </c>
      <c r="P273" s="2">
        <v>19381</v>
      </c>
      <c r="Q273" s="30">
        <v>1128319</v>
      </c>
      <c r="R273" s="2">
        <v>15460</v>
      </c>
      <c r="S273" s="5">
        <v>69.31</v>
      </c>
      <c r="T273" s="2">
        <v>0</v>
      </c>
      <c r="U273" s="5">
        <v>0</v>
      </c>
      <c r="V273" s="5">
        <v>0</v>
      </c>
      <c r="W273" s="5">
        <v>0</v>
      </c>
      <c r="AB273" s="5"/>
      <c r="AC273" s="5"/>
      <c r="AD273" s="5"/>
      <c r="AE273" s="5"/>
      <c r="AF273" s="5"/>
      <c r="AG273" s="5"/>
      <c r="AH273" s="5"/>
      <c r="AI273" s="2"/>
    </row>
    <row r="274" spans="1:35" ht="12.75" x14ac:dyDescent="0.2">
      <c r="A274" s="4">
        <v>2021</v>
      </c>
      <c r="B274" s="2" t="s">
        <v>10</v>
      </c>
      <c r="C274" s="2" t="s">
        <v>738</v>
      </c>
      <c r="D274" s="2" t="s">
        <v>665</v>
      </c>
      <c r="E274" s="2">
        <v>0</v>
      </c>
      <c r="F274" s="2">
        <v>0</v>
      </c>
      <c r="G274" s="2">
        <v>0</v>
      </c>
      <c r="H274" s="28">
        <v>1192840</v>
      </c>
      <c r="I274" s="2">
        <v>504489012</v>
      </c>
      <c r="J274" s="30">
        <v>15868483</v>
      </c>
      <c r="K274" s="30">
        <v>171672967</v>
      </c>
      <c r="L274" s="2">
        <v>5179967</v>
      </c>
      <c r="M274" s="33">
        <v>71753768</v>
      </c>
      <c r="N274" s="2">
        <v>493632</v>
      </c>
      <c r="O274" s="2">
        <v>1152032</v>
      </c>
      <c r="P274" s="2">
        <v>11859</v>
      </c>
      <c r="Q274" s="30">
        <v>1128319</v>
      </c>
      <c r="R274" s="2">
        <v>15460</v>
      </c>
      <c r="S274" s="5">
        <v>69.48</v>
      </c>
      <c r="T274" s="2">
        <v>0</v>
      </c>
      <c r="U274" s="5">
        <v>0</v>
      </c>
      <c r="V274" s="5">
        <v>0</v>
      </c>
      <c r="W274" s="5">
        <v>0</v>
      </c>
      <c r="AB274" s="5"/>
      <c r="AC274" s="5"/>
      <c r="AD274" s="5"/>
      <c r="AE274" s="5"/>
      <c r="AF274" s="5"/>
      <c r="AG274" s="5"/>
      <c r="AH274" s="5"/>
      <c r="AI274" s="2"/>
    </row>
    <row r="275" spans="1:35" ht="12.75" x14ac:dyDescent="0.2">
      <c r="A275" s="4">
        <v>2021</v>
      </c>
      <c r="B275" s="2" t="s">
        <v>10</v>
      </c>
      <c r="C275" s="2" t="s">
        <v>739</v>
      </c>
      <c r="D275" s="2" t="s">
        <v>665</v>
      </c>
      <c r="E275" s="2">
        <v>0</v>
      </c>
      <c r="F275" s="2">
        <v>0</v>
      </c>
      <c r="G275" s="2">
        <v>0</v>
      </c>
      <c r="H275" s="28">
        <v>978560</v>
      </c>
      <c r="I275" s="2">
        <v>431518927</v>
      </c>
      <c r="J275" s="30">
        <v>63865968</v>
      </c>
      <c r="K275" s="30">
        <v>182834539</v>
      </c>
      <c r="L275" s="2">
        <v>2713628</v>
      </c>
      <c r="M275" s="30">
        <v>3850406</v>
      </c>
      <c r="N275" s="2">
        <v>27445</v>
      </c>
      <c r="O275" s="2">
        <v>1152032</v>
      </c>
      <c r="P275" s="2">
        <v>29846</v>
      </c>
      <c r="Q275" s="30">
        <v>1128319</v>
      </c>
      <c r="R275" s="2">
        <v>15460</v>
      </c>
      <c r="S275" s="5">
        <v>73.27</v>
      </c>
      <c r="T275" s="2">
        <v>0</v>
      </c>
      <c r="U275" s="5">
        <v>0</v>
      </c>
      <c r="V275" s="5">
        <v>0</v>
      </c>
      <c r="W275" s="5">
        <v>0</v>
      </c>
      <c r="AB275" s="5"/>
      <c r="AC275" s="5"/>
      <c r="AD275" s="5"/>
      <c r="AE275" s="5"/>
      <c r="AF275" s="5"/>
      <c r="AG275" s="5"/>
      <c r="AH275" s="5"/>
      <c r="AI275" s="2"/>
    </row>
    <row r="276" spans="1:35" ht="12.75" x14ac:dyDescent="0.2">
      <c r="A276" s="4">
        <v>2021</v>
      </c>
      <c r="B276" s="2" t="s">
        <v>5</v>
      </c>
      <c r="C276" s="2" t="s">
        <v>740</v>
      </c>
      <c r="D276" s="2" t="s">
        <v>665</v>
      </c>
      <c r="E276" s="2">
        <v>0</v>
      </c>
      <c r="F276" s="2">
        <v>0</v>
      </c>
      <c r="G276" s="2">
        <v>0</v>
      </c>
      <c r="H276" s="28">
        <v>1260540</v>
      </c>
      <c r="I276" s="2">
        <v>417678904</v>
      </c>
      <c r="J276" s="30">
        <v>39790452</v>
      </c>
      <c r="K276" s="30">
        <v>165862465</v>
      </c>
      <c r="L276" s="2">
        <v>3063924</v>
      </c>
      <c r="M276" s="30">
        <v>3688738</v>
      </c>
      <c r="N276" s="2">
        <v>27445</v>
      </c>
      <c r="O276" s="2">
        <v>1206390</v>
      </c>
      <c r="P276" s="2">
        <v>7954</v>
      </c>
      <c r="Q276" s="30">
        <v>1128319</v>
      </c>
      <c r="R276" s="2">
        <v>15460</v>
      </c>
      <c r="S276" s="5">
        <v>73.599999999999994</v>
      </c>
      <c r="T276" s="2">
        <v>0</v>
      </c>
      <c r="U276" s="5">
        <v>0</v>
      </c>
      <c r="V276" s="5">
        <v>0</v>
      </c>
      <c r="W276" s="5">
        <v>0</v>
      </c>
      <c r="AB276" s="5"/>
      <c r="AC276" s="5"/>
      <c r="AD276" s="5"/>
      <c r="AE276" s="5"/>
      <c r="AF276" s="5"/>
      <c r="AG276" s="5"/>
      <c r="AH276" s="5"/>
      <c r="AI276" s="2"/>
    </row>
    <row r="277" spans="1:35" ht="12.75" x14ac:dyDescent="0.2">
      <c r="A277" s="4">
        <v>2021</v>
      </c>
      <c r="B277" s="2" t="s">
        <v>5</v>
      </c>
      <c r="C277" s="2" t="s">
        <v>29</v>
      </c>
      <c r="D277" s="2" t="s">
        <v>665</v>
      </c>
      <c r="E277" s="2">
        <v>0</v>
      </c>
      <c r="F277" s="2">
        <v>0</v>
      </c>
      <c r="G277" s="2">
        <v>0</v>
      </c>
      <c r="H277" s="28">
        <v>1119145</v>
      </c>
      <c r="I277" s="2">
        <v>324247442</v>
      </c>
      <c r="J277" s="32"/>
      <c r="K277" s="30">
        <v>70422534</v>
      </c>
      <c r="L277" s="2">
        <v>3277428</v>
      </c>
      <c r="M277" s="30">
        <v>4384940</v>
      </c>
      <c r="N277" s="2">
        <v>27445</v>
      </c>
      <c r="O277" s="2">
        <v>1178953</v>
      </c>
      <c r="P277" s="2">
        <v>7954</v>
      </c>
      <c r="Q277" s="30">
        <v>1128319</v>
      </c>
      <c r="R277" s="2">
        <v>15460</v>
      </c>
      <c r="S277" s="5">
        <v>65.27</v>
      </c>
      <c r="T277" s="2">
        <v>0</v>
      </c>
      <c r="U277" s="5">
        <v>0</v>
      </c>
      <c r="V277" s="5">
        <v>0</v>
      </c>
      <c r="W277" s="5">
        <v>0</v>
      </c>
      <c r="AB277" s="5"/>
      <c r="AC277" s="5"/>
      <c r="AD277" s="5"/>
      <c r="AE277" s="5"/>
      <c r="AF277" s="5"/>
      <c r="AG277" s="5"/>
      <c r="AH277" s="5"/>
      <c r="AI277" s="2"/>
    </row>
    <row r="278" spans="1:35" ht="12.75" x14ac:dyDescent="0.2">
      <c r="A278" s="4">
        <v>2021</v>
      </c>
      <c r="B278" s="2" t="s">
        <v>5</v>
      </c>
      <c r="C278" s="2" t="s">
        <v>723</v>
      </c>
      <c r="D278" s="2" t="s">
        <v>673</v>
      </c>
      <c r="E278" s="25">
        <v>51102825</v>
      </c>
      <c r="F278" s="2">
        <v>0</v>
      </c>
      <c r="G278" s="2">
        <v>0</v>
      </c>
      <c r="H278" s="28">
        <v>56970918</v>
      </c>
      <c r="S278" s="2"/>
      <c r="T278" s="2">
        <v>0</v>
      </c>
      <c r="U278" s="5">
        <v>14.61</v>
      </c>
      <c r="V278" s="5">
        <v>9.5500000000000007</v>
      </c>
      <c r="W278" s="5">
        <v>0</v>
      </c>
      <c r="X278" s="5">
        <v>0</v>
      </c>
      <c r="Y278" s="5">
        <v>0</v>
      </c>
      <c r="AB278" s="5">
        <v>26.91</v>
      </c>
      <c r="AC278" s="5">
        <v>100.49</v>
      </c>
      <c r="AD278" s="5">
        <v>101.12</v>
      </c>
      <c r="AE278" s="5">
        <v>97.57</v>
      </c>
      <c r="AF278" s="5">
        <v>88.97</v>
      </c>
      <c r="AG278" s="5">
        <v>70.94</v>
      </c>
      <c r="AH278" s="5">
        <v>53.56</v>
      </c>
      <c r="AI278" s="2"/>
    </row>
    <row r="279" spans="1:35" ht="12.75" x14ac:dyDescent="0.2">
      <c r="A279" s="4">
        <v>2021</v>
      </c>
      <c r="B279" s="2" t="s">
        <v>5</v>
      </c>
      <c r="C279" s="2" t="s">
        <v>724</v>
      </c>
      <c r="D279" s="2" t="s">
        <v>673</v>
      </c>
      <c r="E279" s="25">
        <v>33280877</v>
      </c>
      <c r="F279" s="2">
        <v>0</v>
      </c>
      <c r="G279" s="2">
        <v>0</v>
      </c>
      <c r="H279" s="28">
        <v>94421652</v>
      </c>
      <c r="S279" s="2"/>
      <c r="T279" s="2">
        <v>0</v>
      </c>
      <c r="U279" s="5">
        <v>14.73</v>
      </c>
      <c r="V279" s="5">
        <v>10.33</v>
      </c>
      <c r="W279" s="5">
        <v>0</v>
      </c>
      <c r="X279" s="5">
        <v>0</v>
      </c>
      <c r="Y279" s="5">
        <v>0</v>
      </c>
      <c r="AB279" s="5">
        <v>40.46</v>
      </c>
      <c r="AC279" s="5">
        <v>99.24</v>
      </c>
      <c r="AD279" s="5">
        <v>105.52</v>
      </c>
      <c r="AE279" s="5">
        <v>103.99</v>
      </c>
      <c r="AF279" s="5">
        <v>88.37</v>
      </c>
      <c r="AG279" s="5">
        <v>78.03</v>
      </c>
      <c r="AH279" s="5">
        <v>65.599999999999994</v>
      </c>
      <c r="AI279" s="2"/>
    </row>
    <row r="280" spans="1:35" ht="12.75" x14ac:dyDescent="0.2">
      <c r="A280" s="4">
        <v>2021</v>
      </c>
      <c r="B280" s="2" t="s">
        <v>5</v>
      </c>
      <c r="C280" s="2" t="s">
        <v>725</v>
      </c>
      <c r="D280" s="2" t="s">
        <v>673</v>
      </c>
      <c r="E280" s="25">
        <v>28190854</v>
      </c>
      <c r="F280" s="2">
        <v>0</v>
      </c>
      <c r="G280" s="2">
        <v>0</v>
      </c>
      <c r="H280" s="28">
        <v>87564902</v>
      </c>
      <c r="S280" s="2"/>
      <c r="T280" s="2">
        <v>0</v>
      </c>
      <c r="U280" s="5">
        <v>14.6</v>
      </c>
      <c r="V280" s="5">
        <v>8.8800000000000008</v>
      </c>
      <c r="W280" s="5">
        <v>0</v>
      </c>
      <c r="X280" s="5">
        <v>0</v>
      </c>
      <c r="Y280" s="5">
        <v>0</v>
      </c>
      <c r="AB280" s="5">
        <v>43.8</v>
      </c>
      <c r="AC280" s="5">
        <v>101.2</v>
      </c>
      <c r="AD280" s="5">
        <v>98.26</v>
      </c>
      <c r="AE280" s="5">
        <v>91.36</v>
      </c>
      <c r="AF280" s="5">
        <v>88.41</v>
      </c>
      <c r="AG280" s="5">
        <v>70.260000000000005</v>
      </c>
      <c r="AH280" s="5">
        <v>59.94</v>
      </c>
      <c r="AI280" s="2"/>
    </row>
    <row r="281" spans="1:35" ht="12.75" x14ac:dyDescent="0.2">
      <c r="A281" s="4">
        <v>2021</v>
      </c>
      <c r="B281" s="2" t="s">
        <v>5</v>
      </c>
      <c r="C281" s="2" t="s">
        <v>726</v>
      </c>
      <c r="D281" s="2" t="s">
        <v>673</v>
      </c>
      <c r="E281" s="25">
        <v>49891754</v>
      </c>
      <c r="F281" s="2">
        <v>0</v>
      </c>
      <c r="G281" s="2">
        <v>0</v>
      </c>
      <c r="H281" s="28">
        <v>36940184</v>
      </c>
      <c r="S281" s="2"/>
      <c r="T281" s="2">
        <v>0</v>
      </c>
      <c r="U281" s="5">
        <v>14.32</v>
      </c>
      <c r="V281" s="5">
        <v>8.68</v>
      </c>
      <c r="W281" s="5">
        <v>0</v>
      </c>
      <c r="X281" s="5">
        <v>0</v>
      </c>
      <c r="Y281" s="5">
        <v>0</v>
      </c>
      <c r="AB281" s="5">
        <v>18.239999999999998</v>
      </c>
      <c r="AC281" s="5">
        <v>103.49</v>
      </c>
      <c r="AD281" s="5">
        <v>106.94</v>
      </c>
      <c r="AE281" s="5">
        <v>101.91</v>
      </c>
      <c r="AF281" s="5">
        <v>88.42</v>
      </c>
      <c r="AG281" s="5">
        <v>72.87</v>
      </c>
      <c r="AH281" s="5">
        <v>66.989999999999995</v>
      </c>
      <c r="AI281" s="2"/>
    </row>
    <row r="282" spans="1:35" ht="12.75" x14ac:dyDescent="0.2">
      <c r="A282" s="4">
        <v>2021</v>
      </c>
      <c r="B282" s="2" t="s">
        <v>10</v>
      </c>
      <c r="C282" s="2" t="s">
        <v>727</v>
      </c>
      <c r="D282" s="2" t="s">
        <v>673</v>
      </c>
      <c r="E282" s="25">
        <v>8099977</v>
      </c>
      <c r="F282" s="2">
        <v>0</v>
      </c>
      <c r="G282" s="2">
        <v>0</v>
      </c>
      <c r="H282" s="28">
        <v>69252828</v>
      </c>
      <c r="S282" s="2"/>
      <c r="T282" s="2">
        <v>0</v>
      </c>
      <c r="U282" s="5">
        <v>14.28</v>
      </c>
      <c r="V282" s="5">
        <v>9.86</v>
      </c>
      <c r="W282" s="5">
        <v>0</v>
      </c>
      <c r="X282" s="5">
        <v>0</v>
      </c>
      <c r="Y282" s="5">
        <v>0</v>
      </c>
      <c r="AB282" s="5">
        <v>34.700000000000003</v>
      </c>
      <c r="AC282" s="5">
        <v>105.07</v>
      </c>
      <c r="AD282" s="5">
        <v>101.73</v>
      </c>
      <c r="AE282" s="5">
        <v>90.96</v>
      </c>
      <c r="AF282" s="5">
        <v>93.13</v>
      </c>
      <c r="AG282" s="5">
        <v>71.61</v>
      </c>
      <c r="AH282" s="5">
        <v>60.13</v>
      </c>
      <c r="AI282" s="2"/>
    </row>
    <row r="283" spans="1:35" ht="12.75" x14ac:dyDescent="0.2">
      <c r="A283" s="4">
        <v>2021</v>
      </c>
      <c r="B283" s="2" t="s">
        <v>5</v>
      </c>
      <c r="C283" s="2" t="s">
        <v>728</v>
      </c>
      <c r="D283" s="2" t="s">
        <v>673</v>
      </c>
      <c r="E283" s="25">
        <v>51485681</v>
      </c>
      <c r="F283" s="2">
        <v>0</v>
      </c>
      <c r="G283" s="2">
        <v>0</v>
      </c>
      <c r="H283" s="28">
        <v>58963074</v>
      </c>
      <c r="S283" s="2"/>
      <c r="T283" s="2">
        <v>0</v>
      </c>
      <c r="U283" s="5">
        <v>14.01</v>
      </c>
      <c r="V283" s="5">
        <v>9.67</v>
      </c>
      <c r="W283" s="5">
        <v>0</v>
      </c>
      <c r="X283" s="5">
        <v>0</v>
      </c>
      <c r="Y283" s="5">
        <v>0</v>
      </c>
      <c r="AB283" s="5">
        <v>41.73</v>
      </c>
      <c r="AC283" s="5">
        <v>101.51</v>
      </c>
      <c r="AD283" s="5">
        <v>100.62</v>
      </c>
      <c r="AE283" s="5">
        <v>102.1</v>
      </c>
      <c r="AF283" s="5">
        <v>87.61</v>
      </c>
      <c r="AG283" s="5">
        <v>65.53</v>
      </c>
      <c r="AH283" s="5">
        <v>62.16</v>
      </c>
      <c r="AI283" s="2"/>
    </row>
    <row r="284" spans="1:35" ht="12.75" x14ac:dyDescent="0.2">
      <c r="A284" s="4">
        <v>2021</v>
      </c>
      <c r="B284" s="2" t="s">
        <v>10</v>
      </c>
      <c r="C284" s="2" t="s">
        <v>729</v>
      </c>
      <c r="D284" s="2" t="s">
        <v>673</v>
      </c>
      <c r="E284" s="26">
        <v>32089205</v>
      </c>
      <c r="F284" s="2">
        <v>0</v>
      </c>
      <c r="G284" s="2">
        <v>0</v>
      </c>
      <c r="H284" s="28">
        <v>96319661</v>
      </c>
      <c r="S284" s="2"/>
      <c r="T284" s="2">
        <v>0</v>
      </c>
      <c r="U284" s="5">
        <v>13.04</v>
      </c>
      <c r="V284" s="5">
        <v>8.2100000000000009</v>
      </c>
      <c r="W284" s="5">
        <v>0</v>
      </c>
      <c r="X284" s="5">
        <v>0</v>
      </c>
      <c r="Y284" s="5">
        <v>0</v>
      </c>
      <c r="AB284" s="5">
        <v>34.119999999999997</v>
      </c>
      <c r="AC284" s="5">
        <v>100.58</v>
      </c>
      <c r="AD284" s="5">
        <v>101.15</v>
      </c>
      <c r="AE284" s="5">
        <v>72.17</v>
      </c>
      <c r="AF284" s="5">
        <v>86.3</v>
      </c>
      <c r="AG284" s="5">
        <v>69.13</v>
      </c>
      <c r="AH284" s="5">
        <v>44.95</v>
      </c>
      <c r="AI284" s="2"/>
    </row>
    <row r="285" spans="1:35" ht="12.75" x14ac:dyDescent="0.2">
      <c r="A285" s="4">
        <v>2021</v>
      </c>
      <c r="B285" s="2" t="s">
        <v>10</v>
      </c>
      <c r="C285" s="2" t="s">
        <v>730</v>
      </c>
      <c r="D285" s="2" t="s">
        <v>673</v>
      </c>
      <c r="E285" s="26">
        <v>54896308</v>
      </c>
      <c r="F285" s="2">
        <v>0</v>
      </c>
      <c r="G285" s="2">
        <v>0</v>
      </c>
      <c r="H285" s="28">
        <v>198556010</v>
      </c>
      <c r="S285" s="2"/>
      <c r="T285" s="2">
        <v>0</v>
      </c>
      <c r="U285" s="5">
        <v>14.71</v>
      </c>
      <c r="V285" s="5">
        <v>8.64</v>
      </c>
      <c r="W285" s="5">
        <v>0</v>
      </c>
      <c r="X285" s="5">
        <v>0</v>
      </c>
      <c r="Y285" s="5">
        <v>0</v>
      </c>
      <c r="AB285" s="5">
        <v>37.299999999999997</v>
      </c>
      <c r="AC285" s="5">
        <v>100.08</v>
      </c>
      <c r="AD285" s="5">
        <v>98.99</v>
      </c>
      <c r="AE285" s="5">
        <v>77.39</v>
      </c>
      <c r="AF285" s="5">
        <v>87.94</v>
      </c>
      <c r="AG285" s="5">
        <v>69.22</v>
      </c>
      <c r="AH285" s="5">
        <v>48.04</v>
      </c>
      <c r="AI285" s="2"/>
    </row>
    <row r="286" spans="1:35" ht="12.75" x14ac:dyDescent="0.2">
      <c r="A286" s="4">
        <v>2021</v>
      </c>
      <c r="B286" s="2" t="s">
        <v>10</v>
      </c>
      <c r="C286" s="2" t="s">
        <v>731</v>
      </c>
      <c r="D286" s="2" t="s">
        <v>673</v>
      </c>
      <c r="E286" s="26">
        <v>27471568</v>
      </c>
      <c r="F286" s="2">
        <v>0</v>
      </c>
      <c r="G286" s="2">
        <v>0</v>
      </c>
      <c r="H286" s="28">
        <v>133116070</v>
      </c>
      <c r="S286" s="2"/>
      <c r="T286" s="2">
        <v>0</v>
      </c>
      <c r="U286" s="5">
        <v>14.84</v>
      </c>
      <c r="V286" s="5">
        <v>9.2899999999999991</v>
      </c>
      <c r="W286" s="5">
        <v>0</v>
      </c>
      <c r="X286" s="5">
        <v>0</v>
      </c>
      <c r="Y286" s="5">
        <v>0</v>
      </c>
      <c r="AB286" s="5">
        <v>65.48</v>
      </c>
      <c r="AC286" s="5">
        <v>98.46</v>
      </c>
      <c r="AD286" s="5">
        <v>108.52</v>
      </c>
      <c r="AE286" s="5">
        <v>96.63</v>
      </c>
      <c r="AF286" s="5">
        <v>86.42</v>
      </c>
      <c r="AG286" s="5">
        <v>75.489999999999995</v>
      </c>
      <c r="AH286" s="5">
        <v>59.43</v>
      </c>
      <c r="AI286" s="2"/>
    </row>
    <row r="287" spans="1:35" ht="12.75" x14ac:dyDescent="0.2">
      <c r="A287" s="4">
        <v>2021</v>
      </c>
      <c r="B287" s="2" t="s">
        <v>5</v>
      </c>
      <c r="C287" s="2" t="s">
        <v>732</v>
      </c>
      <c r="D287" s="2" t="s">
        <v>673</v>
      </c>
      <c r="E287" s="26">
        <v>21303650</v>
      </c>
      <c r="F287" s="2">
        <v>0</v>
      </c>
      <c r="G287" s="2">
        <v>0</v>
      </c>
      <c r="H287" s="28">
        <v>105884009</v>
      </c>
      <c r="S287" s="2"/>
      <c r="T287" s="2">
        <v>0</v>
      </c>
      <c r="U287" s="5">
        <v>14.47</v>
      </c>
      <c r="V287" s="5">
        <v>9</v>
      </c>
      <c r="W287" s="5">
        <v>0</v>
      </c>
      <c r="X287" s="5">
        <v>0</v>
      </c>
      <c r="Y287" s="5">
        <v>0</v>
      </c>
      <c r="AB287" s="5">
        <v>24.8</v>
      </c>
      <c r="AC287" s="5">
        <v>98.22</v>
      </c>
      <c r="AD287" s="5">
        <v>106.32</v>
      </c>
      <c r="AE287" s="5">
        <v>86.61</v>
      </c>
      <c r="AF287" s="5">
        <v>84.79</v>
      </c>
      <c r="AG287" s="5">
        <v>74.23</v>
      </c>
      <c r="AH287" s="5">
        <v>56.34</v>
      </c>
      <c r="AI287" s="2"/>
    </row>
    <row r="288" spans="1:35" ht="12.75" x14ac:dyDescent="0.2">
      <c r="A288" s="4">
        <v>2021</v>
      </c>
      <c r="B288" s="2" t="s">
        <v>5</v>
      </c>
      <c r="C288" s="2" t="s">
        <v>733</v>
      </c>
      <c r="D288" s="2" t="s">
        <v>673</v>
      </c>
      <c r="E288" s="26">
        <v>7283743</v>
      </c>
      <c r="F288" s="2">
        <v>0</v>
      </c>
      <c r="G288" s="2">
        <v>0</v>
      </c>
      <c r="H288" s="28">
        <v>23416088</v>
      </c>
      <c r="S288" s="2"/>
      <c r="T288" s="2">
        <v>0</v>
      </c>
      <c r="U288" s="5">
        <v>13.9</v>
      </c>
      <c r="V288" s="5">
        <v>9.48</v>
      </c>
      <c r="W288" s="5">
        <v>0</v>
      </c>
      <c r="X288" s="5">
        <v>0</v>
      </c>
      <c r="Y288" s="5">
        <v>0</v>
      </c>
      <c r="AB288" s="5">
        <v>23.32</v>
      </c>
      <c r="AC288" s="5">
        <v>106.39</v>
      </c>
      <c r="AD288" s="5">
        <v>104.69</v>
      </c>
      <c r="AE288" s="5">
        <v>98.73</v>
      </c>
      <c r="AF288" s="5">
        <v>92.19</v>
      </c>
      <c r="AG288" s="5">
        <v>75.349999999999994</v>
      </c>
      <c r="AH288" s="5">
        <v>62.46</v>
      </c>
      <c r="AI288" s="2"/>
    </row>
    <row r="289" spans="1:35" ht="12.75" x14ac:dyDescent="0.2">
      <c r="A289" s="4">
        <v>2021</v>
      </c>
      <c r="B289" s="2" t="s">
        <v>5</v>
      </c>
      <c r="C289" s="2" t="s">
        <v>18</v>
      </c>
      <c r="D289" s="2" t="s">
        <v>673</v>
      </c>
      <c r="E289" s="26">
        <v>16689428</v>
      </c>
      <c r="F289" s="2">
        <v>0</v>
      </c>
      <c r="G289" s="2">
        <v>0</v>
      </c>
      <c r="H289" s="28">
        <v>62265037</v>
      </c>
      <c r="S289" s="2"/>
      <c r="T289" s="2">
        <v>0</v>
      </c>
      <c r="U289" s="5">
        <v>17.8</v>
      </c>
      <c r="V289" s="5">
        <v>12.83</v>
      </c>
      <c r="W289" s="5">
        <v>0</v>
      </c>
      <c r="X289" s="5">
        <v>0</v>
      </c>
      <c r="Y289" s="5">
        <v>0</v>
      </c>
      <c r="AB289" s="5">
        <v>48.85</v>
      </c>
      <c r="AC289" s="5">
        <v>102.58</v>
      </c>
      <c r="AD289" s="5">
        <v>101.52</v>
      </c>
      <c r="AE289" s="5">
        <v>114.6</v>
      </c>
      <c r="AF289" s="5">
        <v>93.61</v>
      </c>
      <c r="AG289" s="5">
        <v>76.97</v>
      </c>
      <c r="AH289" s="5">
        <v>73.48</v>
      </c>
      <c r="AI289" s="2"/>
    </row>
    <row r="290" spans="1:35" ht="12.75" x14ac:dyDescent="0.2">
      <c r="A290" s="4">
        <v>2021</v>
      </c>
      <c r="B290" s="2" t="s">
        <v>5</v>
      </c>
      <c r="C290" s="2" t="s">
        <v>19</v>
      </c>
      <c r="D290" s="2" t="s">
        <v>673</v>
      </c>
      <c r="E290" s="26">
        <v>7002072</v>
      </c>
      <c r="F290" s="2">
        <v>0</v>
      </c>
      <c r="G290" s="2">
        <v>0</v>
      </c>
      <c r="H290" s="28">
        <v>17608208</v>
      </c>
      <c r="S290" s="2"/>
      <c r="T290" s="2">
        <v>0</v>
      </c>
      <c r="U290" s="5">
        <v>14.13</v>
      </c>
      <c r="V290" s="5">
        <v>11.18</v>
      </c>
      <c r="W290" s="5">
        <v>0</v>
      </c>
      <c r="X290" s="5">
        <v>0</v>
      </c>
      <c r="Y290" s="5">
        <v>0</v>
      </c>
      <c r="AB290" s="5">
        <v>64.989999999999995</v>
      </c>
      <c r="AC290" s="5">
        <v>92.59</v>
      </c>
      <c r="AD290" s="5">
        <v>100.59</v>
      </c>
      <c r="AE290" s="5">
        <v>108.35</v>
      </c>
      <c r="AF290" s="5">
        <v>83.06</v>
      </c>
      <c r="AG290" s="5">
        <v>66.290000000000006</v>
      </c>
      <c r="AH290" s="5">
        <v>68.150000000000006</v>
      </c>
      <c r="AI290" s="2"/>
    </row>
    <row r="291" spans="1:35" ht="12.75" x14ac:dyDescent="0.2">
      <c r="A291" s="4">
        <v>2021</v>
      </c>
      <c r="B291" s="2" t="s">
        <v>10</v>
      </c>
      <c r="C291" s="2" t="s">
        <v>20</v>
      </c>
      <c r="D291" s="2" t="s">
        <v>673</v>
      </c>
      <c r="E291" s="26">
        <v>51143199</v>
      </c>
      <c r="F291" s="2">
        <v>0</v>
      </c>
      <c r="G291" s="2">
        <v>0</v>
      </c>
      <c r="H291" s="28">
        <v>41051321</v>
      </c>
      <c r="S291" s="2"/>
      <c r="T291" s="2">
        <v>0</v>
      </c>
      <c r="U291" s="5">
        <v>15.63</v>
      </c>
      <c r="V291" s="5">
        <v>11.12</v>
      </c>
      <c r="W291" s="5">
        <v>0</v>
      </c>
      <c r="X291" s="5">
        <v>0</v>
      </c>
      <c r="Y291" s="5">
        <v>0</v>
      </c>
      <c r="AB291" s="5">
        <v>107.39</v>
      </c>
      <c r="AC291" s="5">
        <v>101.22</v>
      </c>
      <c r="AD291" s="5">
        <v>104.2</v>
      </c>
      <c r="AE291" s="5">
        <v>91.24</v>
      </c>
      <c r="AF291" s="5">
        <v>88</v>
      </c>
      <c r="AG291" s="5">
        <v>70.7</v>
      </c>
      <c r="AH291" s="5">
        <v>57.22</v>
      </c>
      <c r="AI291" s="2"/>
    </row>
    <row r="292" spans="1:35" ht="12.75" x14ac:dyDescent="0.2">
      <c r="A292" s="4">
        <v>2021</v>
      </c>
      <c r="B292" s="2" t="s">
        <v>10</v>
      </c>
      <c r="C292" s="2" t="s">
        <v>21</v>
      </c>
      <c r="D292" s="2" t="s">
        <v>673</v>
      </c>
      <c r="E292" s="26">
        <v>13450985</v>
      </c>
      <c r="F292" s="2">
        <v>0</v>
      </c>
      <c r="G292" s="2">
        <v>0</v>
      </c>
      <c r="H292" s="28">
        <v>41159285</v>
      </c>
      <c r="S292" s="2"/>
      <c r="T292" s="2">
        <v>0</v>
      </c>
      <c r="U292" s="5">
        <v>15.21</v>
      </c>
      <c r="V292" s="5">
        <v>11.11</v>
      </c>
      <c r="W292" s="5">
        <v>0</v>
      </c>
      <c r="X292" s="5">
        <v>0</v>
      </c>
      <c r="Y292" s="5">
        <v>0</v>
      </c>
      <c r="AB292" s="5">
        <v>58.23</v>
      </c>
      <c r="AC292" s="5">
        <v>99.77</v>
      </c>
      <c r="AD292" s="5">
        <v>100.66</v>
      </c>
      <c r="AE292" s="5">
        <v>92.97</v>
      </c>
      <c r="AF292" s="5">
        <v>90.1</v>
      </c>
      <c r="AG292" s="5">
        <v>74.63</v>
      </c>
      <c r="AH292" s="5">
        <v>65.41</v>
      </c>
      <c r="AI292" s="2"/>
    </row>
    <row r="293" spans="1:35" ht="12.75" x14ac:dyDescent="0.2">
      <c r="A293" s="4">
        <v>2021</v>
      </c>
      <c r="B293" s="2" t="s">
        <v>5</v>
      </c>
      <c r="C293" s="2" t="s">
        <v>734</v>
      </c>
      <c r="D293" s="2" t="s">
        <v>673</v>
      </c>
      <c r="E293" s="26">
        <v>18505751</v>
      </c>
      <c r="F293" s="2">
        <v>0</v>
      </c>
      <c r="G293" s="2">
        <v>0</v>
      </c>
      <c r="H293" s="28">
        <v>21498329</v>
      </c>
      <c r="S293" s="2"/>
      <c r="T293" s="2">
        <v>0</v>
      </c>
      <c r="U293" s="5">
        <v>13.78</v>
      </c>
      <c r="V293" s="5">
        <v>8.4</v>
      </c>
      <c r="W293" s="5">
        <v>0</v>
      </c>
      <c r="X293" s="5">
        <v>0</v>
      </c>
      <c r="Y293" s="5">
        <v>0</v>
      </c>
      <c r="AB293" s="5">
        <v>16.440000000000001</v>
      </c>
      <c r="AC293" s="5">
        <v>104.1</v>
      </c>
      <c r="AD293" s="5">
        <v>99.56</v>
      </c>
      <c r="AE293" s="5">
        <v>107.84</v>
      </c>
      <c r="AF293" s="5">
        <v>90.4</v>
      </c>
      <c r="AG293" s="5">
        <v>67.989999999999995</v>
      </c>
      <c r="AH293" s="5">
        <v>72.16</v>
      </c>
      <c r="AI293" s="2"/>
    </row>
    <row r="294" spans="1:35" ht="12.75" x14ac:dyDescent="0.2">
      <c r="A294" s="4">
        <v>2021</v>
      </c>
      <c r="B294" s="2" t="s">
        <v>5</v>
      </c>
      <c r="C294" s="2" t="s">
        <v>735</v>
      </c>
      <c r="D294" s="2" t="s">
        <v>673</v>
      </c>
      <c r="E294" s="26">
        <v>23413407</v>
      </c>
      <c r="F294" s="2">
        <v>0</v>
      </c>
      <c r="G294" s="2">
        <v>0</v>
      </c>
      <c r="H294" s="28">
        <v>42359334</v>
      </c>
      <c r="S294" s="2"/>
      <c r="T294" s="2">
        <v>0</v>
      </c>
      <c r="U294" s="5">
        <v>13.65</v>
      </c>
      <c r="V294" s="5">
        <v>8.67</v>
      </c>
      <c r="W294" s="5">
        <v>0</v>
      </c>
      <c r="X294" s="5">
        <v>0</v>
      </c>
      <c r="Y294" s="5">
        <v>0</v>
      </c>
      <c r="AB294" s="5">
        <v>41.68</v>
      </c>
      <c r="AC294" s="5">
        <v>101.62</v>
      </c>
      <c r="AD294" s="5">
        <v>103.05</v>
      </c>
      <c r="AE294" s="5">
        <v>96.66</v>
      </c>
      <c r="AF294" s="5">
        <v>90.8</v>
      </c>
      <c r="AG294" s="5">
        <v>73.39</v>
      </c>
      <c r="AH294" s="5">
        <v>57.09</v>
      </c>
      <c r="AI294" s="2"/>
    </row>
    <row r="295" spans="1:35" ht="12.75" x14ac:dyDescent="0.2">
      <c r="A295" s="4">
        <v>2021</v>
      </c>
      <c r="B295" s="2" t="s">
        <v>5</v>
      </c>
      <c r="C295" s="2" t="s">
        <v>736</v>
      </c>
      <c r="D295" s="2" t="s">
        <v>673</v>
      </c>
      <c r="E295" s="26">
        <v>21494595</v>
      </c>
      <c r="F295" s="2">
        <v>0</v>
      </c>
      <c r="G295" s="2">
        <v>0</v>
      </c>
      <c r="H295" s="28">
        <v>28929795</v>
      </c>
      <c r="S295" s="2"/>
      <c r="T295" s="2">
        <v>0</v>
      </c>
      <c r="U295" s="5">
        <v>13.99</v>
      </c>
      <c r="V295" s="5">
        <v>8.7100000000000009</v>
      </c>
      <c r="W295" s="5">
        <v>0</v>
      </c>
      <c r="X295" s="5">
        <v>0</v>
      </c>
      <c r="Y295" s="5">
        <v>0</v>
      </c>
      <c r="AB295" s="5">
        <v>38.770000000000003</v>
      </c>
      <c r="AC295" s="5">
        <v>99.9</v>
      </c>
      <c r="AD295" s="5">
        <v>107.84</v>
      </c>
      <c r="AE295" s="5">
        <v>105.75</v>
      </c>
      <c r="AF295" s="5">
        <v>88.21</v>
      </c>
      <c r="AG295" s="5">
        <v>83.35</v>
      </c>
      <c r="AH295" s="5">
        <v>59.17</v>
      </c>
      <c r="AI295" s="2"/>
    </row>
    <row r="296" spans="1:35" ht="12.75" x14ac:dyDescent="0.2">
      <c r="A296" s="4">
        <v>2021</v>
      </c>
      <c r="B296" s="2" t="s">
        <v>5</v>
      </c>
      <c r="C296" s="2" t="s">
        <v>737</v>
      </c>
      <c r="D296" s="2" t="s">
        <v>673</v>
      </c>
      <c r="E296" s="26">
        <v>33000767</v>
      </c>
      <c r="F296" s="2">
        <v>0</v>
      </c>
      <c r="G296" s="2">
        <v>0</v>
      </c>
      <c r="H296" s="28">
        <v>47555091</v>
      </c>
      <c r="S296" s="2"/>
      <c r="T296" s="2">
        <v>0</v>
      </c>
      <c r="U296" s="5">
        <v>14.14</v>
      </c>
      <c r="V296" s="5">
        <v>8.69</v>
      </c>
      <c r="W296" s="5">
        <v>0</v>
      </c>
      <c r="X296" s="5">
        <v>0</v>
      </c>
      <c r="Y296" s="5">
        <v>0</v>
      </c>
      <c r="AB296" s="5">
        <v>45.6</v>
      </c>
      <c r="AC296" s="5">
        <v>104.87</v>
      </c>
      <c r="AD296" s="5">
        <v>98.32</v>
      </c>
      <c r="AE296" s="5">
        <v>93.88</v>
      </c>
      <c r="AF296" s="5">
        <v>93.52</v>
      </c>
      <c r="AG296" s="5">
        <v>71.239999999999995</v>
      </c>
      <c r="AH296" s="5">
        <v>55.85</v>
      </c>
      <c r="AI296" s="2"/>
    </row>
    <row r="297" spans="1:35" ht="12.75" x14ac:dyDescent="0.2">
      <c r="A297" s="4">
        <v>2021</v>
      </c>
      <c r="B297" s="2" t="s">
        <v>10</v>
      </c>
      <c r="C297" s="2" t="s">
        <v>738</v>
      </c>
      <c r="D297" s="2" t="s">
        <v>673</v>
      </c>
      <c r="E297" s="26">
        <v>9383156</v>
      </c>
      <c r="F297" s="2">
        <v>0</v>
      </c>
      <c r="G297" s="2">
        <v>0</v>
      </c>
      <c r="H297" s="28">
        <v>69265165</v>
      </c>
      <c r="S297" s="2"/>
      <c r="T297" s="2">
        <v>0</v>
      </c>
      <c r="U297" s="5">
        <v>13.76</v>
      </c>
      <c r="V297" s="5">
        <v>8.91</v>
      </c>
      <c r="W297" s="5">
        <v>0</v>
      </c>
      <c r="X297" s="5">
        <v>0</v>
      </c>
      <c r="Y297" s="5">
        <v>0</v>
      </c>
      <c r="AB297" s="5">
        <v>25.25</v>
      </c>
      <c r="AC297" s="5">
        <v>95.3</v>
      </c>
      <c r="AD297" s="5">
        <v>100.29</v>
      </c>
      <c r="AE297" s="5">
        <v>94.44</v>
      </c>
      <c r="AF297" s="5">
        <v>83.07</v>
      </c>
      <c r="AG297" s="5">
        <v>70.13</v>
      </c>
      <c r="AH297" s="5">
        <v>64.22</v>
      </c>
      <c r="AI297" s="2"/>
    </row>
    <row r="298" spans="1:35" ht="12.75" x14ac:dyDescent="0.2">
      <c r="A298" s="4">
        <v>2021</v>
      </c>
      <c r="B298" s="2" t="s">
        <v>10</v>
      </c>
      <c r="C298" s="2" t="s">
        <v>739</v>
      </c>
      <c r="D298" s="2" t="s">
        <v>673</v>
      </c>
      <c r="E298" s="26">
        <v>10033332</v>
      </c>
      <c r="F298" s="2">
        <v>0</v>
      </c>
      <c r="G298" s="2">
        <v>0</v>
      </c>
      <c r="H298" s="28">
        <v>41136119</v>
      </c>
      <c r="S298" s="2"/>
      <c r="T298" s="2">
        <v>0</v>
      </c>
      <c r="U298" s="5">
        <v>13.47</v>
      </c>
      <c r="V298" s="5">
        <v>10</v>
      </c>
      <c r="W298" s="5">
        <v>0</v>
      </c>
      <c r="X298" s="5">
        <v>0</v>
      </c>
      <c r="Y298" s="5">
        <v>0</v>
      </c>
      <c r="AB298" s="5">
        <v>40.880000000000003</v>
      </c>
      <c r="AC298" s="5">
        <v>103.5</v>
      </c>
      <c r="AD298" s="5">
        <v>104.52</v>
      </c>
      <c r="AE298" s="5">
        <v>99.9</v>
      </c>
      <c r="AF298" s="5">
        <v>93.55</v>
      </c>
      <c r="AG298" s="5">
        <v>78.22</v>
      </c>
      <c r="AH298" s="5">
        <v>70.989999999999995</v>
      </c>
      <c r="AI298" s="2"/>
    </row>
    <row r="299" spans="1:35" ht="12.75" x14ac:dyDescent="0.2">
      <c r="A299" s="4">
        <v>2021</v>
      </c>
      <c r="B299" s="2" t="s">
        <v>5</v>
      </c>
      <c r="C299" s="2" t="s">
        <v>740</v>
      </c>
      <c r="D299" s="2" t="s">
        <v>673</v>
      </c>
      <c r="E299" s="26">
        <v>29801611</v>
      </c>
      <c r="F299" s="2">
        <v>0</v>
      </c>
      <c r="G299" s="2">
        <v>0</v>
      </c>
      <c r="H299" s="28">
        <v>46687394</v>
      </c>
      <c r="S299" s="2"/>
      <c r="T299" s="2">
        <v>0</v>
      </c>
      <c r="U299" s="5">
        <v>14.97</v>
      </c>
      <c r="V299" s="5">
        <v>9.34</v>
      </c>
      <c r="W299" s="5">
        <v>0</v>
      </c>
      <c r="X299" s="5">
        <v>0</v>
      </c>
      <c r="Y299" s="5">
        <v>0</v>
      </c>
      <c r="AB299" s="5">
        <v>43.23</v>
      </c>
      <c r="AC299" s="5">
        <v>97.23</v>
      </c>
      <c r="AD299" s="5">
        <v>107.64</v>
      </c>
      <c r="AE299" s="5">
        <v>108.97</v>
      </c>
      <c r="AF299" s="5">
        <v>83.61</v>
      </c>
      <c r="AG299" s="5">
        <v>66.44</v>
      </c>
      <c r="AH299" s="5">
        <v>64.7</v>
      </c>
      <c r="AI299" s="2"/>
    </row>
    <row r="300" spans="1:35" ht="12.75" x14ac:dyDescent="0.2">
      <c r="A300" s="4">
        <v>2021</v>
      </c>
      <c r="B300" s="2" t="s">
        <v>5</v>
      </c>
      <c r="C300" s="2" t="s">
        <v>29</v>
      </c>
      <c r="D300" s="2" t="s">
        <v>673</v>
      </c>
      <c r="E300" s="26">
        <v>12967190</v>
      </c>
      <c r="F300" s="2">
        <v>0</v>
      </c>
      <c r="G300" s="2">
        <v>0</v>
      </c>
      <c r="H300" s="28">
        <v>23533899</v>
      </c>
      <c r="S300" s="2"/>
      <c r="T300" s="2">
        <v>0</v>
      </c>
      <c r="U300" s="5">
        <v>14.62</v>
      </c>
      <c r="V300" s="5">
        <v>8.0299999999999994</v>
      </c>
      <c r="W300" s="5">
        <v>0</v>
      </c>
      <c r="X300" s="5">
        <v>0</v>
      </c>
      <c r="Y300" s="5">
        <v>0</v>
      </c>
      <c r="AB300" s="5">
        <v>64.25</v>
      </c>
      <c r="AC300" s="5">
        <v>101.45</v>
      </c>
      <c r="AD300" s="5">
        <v>105.84</v>
      </c>
      <c r="AE300" s="5">
        <v>92.54</v>
      </c>
      <c r="AF300" s="5">
        <v>88.12</v>
      </c>
      <c r="AG300" s="5">
        <v>73.62</v>
      </c>
      <c r="AH300" s="5">
        <v>61.38</v>
      </c>
      <c r="AI300" s="2"/>
    </row>
    <row r="301" spans="1:35" ht="12.75" x14ac:dyDescent="0.2">
      <c r="A301" s="4">
        <v>2021</v>
      </c>
      <c r="B301" s="2" t="s">
        <v>5</v>
      </c>
      <c r="C301" s="2" t="s">
        <v>723</v>
      </c>
      <c r="D301" s="2" t="s">
        <v>682</v>
      </c>
      <c r="E301" s="2">
        <v>0</v>
      </c>
      <c r="F301" s="2">
        <v>0</v>
      </c>
      <c r="G301" s="2">
        <v>0</v>
      </c>
      <c r="H301" s="29" t="s">
        <v>748</v>
      </c>
      <c r="S301" s="2"/>
      <c r="T301" s="2">
        <v>0</v>
      </c>
      <c r="U301" s="2">
        <v>0</v>
      </c>
      <c r="V301" s="2">
        <v>0</v>
      </c>
      <c r="W301" s="5">
        <v>0</v>
      </c>
      <c r="X301" s="5">
        <v>0</v>
      </c>
      <c r="Y301" s="5">
        <v>0</v>
      </c>
      <c r="AB301" s="5"/>
      <c r="AC301" s="5"/>
      <c r="AD301" s="5"/>
      <c r="AE301" s="5"/>
      <c r="AF301" s="5"/>
      <c r="AG301" s="5"/>
      <c r="AH301" s="5"/>
      <c r="AI301" s="2"/>
    </row>
    <row r="302" spans="1:35" ht="12.75" x14ac:dyDescent="0.2">
      <c r="A302" s="4">
        <v>2021</v>
      </c>
      <c r="B302" s="2" t="s">
        <v>5</v>
      </c>
      <c r="C302" s="2" t="s">
        <v>724</v>
      </c>
      <c r="D302" s="2" t="s">
        <v>682</v>
      </c>
      <c r="E302" s="2">
        <v>0</v>
      </c>
      <c r="F302" s="2">
        <v>0</v>
      </c>
      <c r="G302" s="2">
        <v>0</v>
      </c>
      <c r="H302" s="29" t="s">
        <v>748</v>
      </c>
      <c r="S302" s="2"/>
      <c r="T302" s="2">
        <v>0</v>
      </c>
      <c r="U302" s="2">
        <v>0</v>
      </c>
      <c r="V302" s="2">
        <v>0</v>
      </c>
      <c r="W302" s="5">
        <v>0</v>
      </c>
      <c r="X302" s="5">
        <v>0</v>
      </c>
      <c r="Y302" s="5">
        <v>0</v>
      </c>
      <c r="AB302" s="5"/>
      <c r="AC302" s="5"/>
      <c r="AD302" s="5"/>
      <c r="AE302" s="5"/>
      <c r="AF302" s="5"/>
      <c r="AG302" s="5"/>
      <c r="AH302" s="5"/>
      <c r="AI302" s="2"/>
    </row>
    <row r="303" spans="1:35" ht="12.75" x14ac:dyDescent="0.2">
      <c r="A303" s="4">
        <v>2021</v>
      </c>
      <c r="B303" s="2" t="s">
        <v>5</v>
      </c>
      <c r="C303" s="2" t="s">
        <v>725</v>
      </c>
      <c r="D303" s="2" t="s">
        <v>682</v>
      </c>
      <c r="E303" s="2">
        <v>0</v>
      </c>
      <c r="F303" s="2">
        <v>0</v>
      </c>
      <c r="G303" s="2">
        <v>0</v>
      </c>
      <c r="H303" s="29" t="s">
        <v>748</v>
      </c>
      <c r="S303" s="2"/>
      <c r="T303" s="2">
        <v>0</v>
      </c>
      <c r="U303" s="2">
        <v>0</v>
      </c>
      <c r="V303" s="2">
        <v>0</v>
      </c>
      <c r="W303" s="5">
        <v>0</v>
      </c>
      <c r="X303" s="5">
        <v>0</v>
      </c>
      <c r="Y303" s="5">
        <v>0</v>
      </c>
      <c r="AB303" s="5"/>
      <c r="AC303" s="5"/>
      <c r="AD303" s="5"/>
      <c r="AE303" s="5"/>
      <c r="AF303" s="5"/>
      <c r="AG303" s="5"/>
      <c r="AH303" s="5"/>
      <c r="AI303" s="2"/>
    </row>
    <row r="304" spans="1:35" ht="12.75" x14ac:dyDescent="0.2">
      <c r="A304" s="4">
        <v>2021</v>
      </c>
      <c r="B304" s="2" t="s">
        <v>5</v>
      </c>
      <c r="C304" s="2" t="s">
        <v>726</v>
      </c>
      <c r="D304" s="2" t="s">
        <v>682</v>
      </c>
      <c r="E304" s="2">
        <v>0</v>
      </c>
      <c r="F304" s="2">
        <v>0</v>
      </c>
      <c r="G304" s="2">
        <v>0</v>
      </c>
      <c r="H304" s="29" t="s">
        <v>748</v>
      </c>
      <c r="S304" s="2"/>
      <c r="T304" s="2">
        <v>0</v>
      </c>
      <c r="U304" s="2">
        <v>0</v>
      </c>
      <c r="V304" s="2">
        <v>0</v>
      </c>
      <c r="W304" s="5">
        <v>0</v>
      </c>
      <c r="X304" s="5">
        <v>0</v>
      </c>
      <c r="Y304" s="5">
        <v>0</v>
      </c>
      <c r="AB304" s="5"/>
      <c r="AC304" s="5"/>
      <c r="AD304" s="5"/>
      <c r="AE304" s="5"/>
      <c r="AF304" s="5"/>
      <c r="AG304" s="5"/>
      <c r="AH304" s="5"/>
      <c r="AI304" s="2"/>
    </row>
    <row r="305" spans="1:34" s="2" customFormat="1" ht="12.75" x14ac:dyDescent="0.2">
      <c r="A305" s="4">
        <v>2021</v>
      </c>
      <c r="B305" s="2" t="s">
        <v>10</v>
      </c>
      <c r="C305" s="2" t="s">
        <v>727</v>
      </c>
      <c r="D305" s="2" t="s">
        <v>682</v>
      </c>
      <c r="E305" s="2">
        <v>0</v>
      </c>
      <c r="F305" s="2">
        <v>0</v>
      </c>
      <c r="G305" s="2">
        <v>0</v>
      </c>
      <c r="H305" s="28">
        <v>600000</v>
      </c>
      <c r="T305" s="2">
        <v>0</v>
      </c>
      <c r="U305" s="2">
        <v>0</v>
      </c>
      <c r="V305" s="2">
        <v>0</v>
      </c>
      <c r="W305" s="5">
        <v>0</v>
      </c>
      <c r="X305" s="5">
        <v>0</v>
      </c>
      <c r="Y305" s="5">
        <v>0</v>
      </c>
      <c r="Z305" s="5"/>
      <c r="AA305" s="5"/>
      <c r="AB305" s="5"/>
      <c r="AC305" s="5"/>
      <c r="AD305" s="5"/>
      <c r="AE305" s="5"/>
      <c r="AF305" s="5"/>
      <c r="AG305" s="5"/>
      <c r="AH305" s="5"/>
    </row>
    <row r="306" spans="1:34" s="2" customFormat="1" ht="12.75" x14ac:dyDescent="0.2">
      <c r="A306" s="4">
        <v>2021</v>
      </c>
      <c r="B306" s="2" t="s">
        <v>5</v>
      </c>
      <c r="C306" s="2" t="s">
        <v>728</v>
      </c>
      <c r="D306" s="2" t="s">
        <v>682</v>
      </c>
      <c r="E306" s="2">
        <v>0</v>
      </c>
      <c r="F306" s="2">
        <v>0</v>
      </c>
      <c r="G306" s="2">
        <v>0</v>
      </c>
      <c r="H306" s="29" t="s">
        <v>748</v>
      </c>
      <c r="T306" s="2">
        <v>0</v>
      </c>
      <c r="U306" s="2">
        <v>0</v>
      </c>
      <c r="V306" s="2">
        <v>0</v>
      </c>
      <c r="W306" s="5">
        <v>0</v>
      </c>
      <c r="X306" s="5">
        <v>0</v>
      </c>
      <c r="Y306" s="5">
        <v>0</v>
      </c>
      <c r="Z306" s="5"/>
      <c r="AA306" s="5"/>
      <c r="AB306" s="5"/>
      <c r="AC306" s="5"/>
      <c r="AD306" s="5"/>
      <c r="AE306" s="5"/>
      <c r="AF306" s="5"/>
      <c r="AG306" s="5"/>
      <c r="AH306" s="5"/>
    </row>
    <row r="307" spans="1:34" s="2" customFormat="1" ht="12.75" x14ac:dyDescent="0.2">
      <c r="A307" s="4">
        <v>2021</v>
      </c>
      <c r="B307" s="2" t="s">
        <v>10</v>
      </c>
      <c r="C307" s="2" t="s">
        <v>729</v>
      </c>
      <c r="D307" s="2" t="s">
        <v>682</v>
      </c>
      <c r="E307" s="2">
        <v>0</v>
      </c>
      <c r="F307" s="2">
        <v>0</v>
      </c>
      <c r="G307" s="2">
        <v>0</v>
      </c>
      <c r="H307" s="29" t="s">
        <v>748</v>
      </c>
      <c r="T307" s="2">
        <v>0</v>
      </c>
      <c r="U307" s="2">
        <v>0</v>
      </c>
      <c r="V307" s="2">
        <v>0</v>
      </c>
      <c r="W307" s="5">
        <v>0</v>
      </c>
      <c r="X307" s="5">
        <v>0</v>
      </c>
      <c r="Y307" s="5">
        <v>0</v>
      </c>
      <c r="Z307" s="5"/>
      <c r="AA307" s="5"/>
      <c r="AB307" s="5"/>
      <c r="AC307" s="5"/>
      <c r="AD307" s="5"/>
      <c r="AE307" s="5"/>
      <c r="AF307" s="5"/>
      <c r="AG307" s="5"/>
      <c r="AH307" s="5"/>
    </row>
    <row r="308" spans="1:34" s="2" customFormat="1" ht="12.75" x14ac:dyDescent="0.2">
      <c r="A308" s="4">
        <v>2021</v>
      </c>
      <c r="B308" s="2" t="s">
        <v>10</v>
      </c>
      <c r="C308" s="2" t="s">
        <v>730</v>
      </c>
      <c r="D308" s="2" t="s">
        <v>682</v>
      </c>
      <c r="E308" s="2">
        <v>0</v>
      </c>
      <c r="F308" s="2">
        <v>0</v>
      </c>
      <c r="G308" s="2">
        <v>0</v>
      </c>
      <c r="H308" s="28">
        <v>600000</v>
      </c>
      <c r="T308" s="2">
        <v>0</v>
      </c>
      <c r="U308" s="2">
        <v>0</v>
      </c>
      <c r="V308" s="2">
        <v>0</v>
      </c>
      <c r="W308" s="5">
        <v>0</v>
      </c>
      <c r="X308" s="5">
        <v>0</v>
      </c>
      <c r="Y308" s="5">
        <v>0</v>
      </c>
      <c r="Z308" s="5"/>
      <c r="AA308" s="5"/>
      <c r="AB308" s="5"/>
      <c r="AC308" s="5"/>
      <c r="AD308" s="5"/>
      <c r="AE308" s="5"/>
      <c r="AF308" s="5"/>
      <c r="AG308" s="5"/>
      <c r="AH308" s="5"/>
    </row>
    <row r="309" spans="1:34" s="2" customFormat="1" ht="12.75" x14ac:dyDescent="0.2">
      <c r="A309" s="4">
        <v>2021</v>
      </c>
      <c r="B309" s="2" t="s">
        <v>10</v>
      </c>
      <c r="C309" s="2" t="s">
        <v>731</v>
      </c>
      <c r="D309" s="2" t="s">
        <v>682</v>
      </c>
      <c r="E309" s="2">
        <v>0</v>
      </c>
      <c r="F309" s="2">
        <v>0</v>
      </c>
      <c r="G309" s="2">
        <v>0</v>
      </c>
      <c r="H309" s="29" t="s">
        <v>748</v>
      </c>
      <c r="T309" s="2">
        <v>0</v>
      </c>
      <c r="U309" s="2">
        <v>0</v>
      </c>
      <c r="V309" s="2">
        <v>0</v>
      </c>
      <c r="W309" s="5">
        <v>0</v>
      </c>
      <c r="X309" s="5">
        <v>0</v>
      </c>
      <c r="Y309" s="5">
        <v>0</v>
      </c>
      <c r="Z309" s="5"/>
      <c r="AA309" s="5"/>
      <c r="AB309" s="5"/>
      <c r="AC309" s="5"/>
      <c r="AD309" s="5"/>
      <c r="AE309" s="5"/>
      <c r="AF309" s="5"/>
      <c r="AG309" s="5"/>
      <c r="AH309" s="5"/>
    </row>
    <row r="310" spans="1:34" s="2" customFormat="1" ht="12.75" x14ac:dyDescent="0.2">
      <c r="A310" s="4">
        <v>2021</v>
      </c>
      <c r="B310" s="2" t="s">
        <v>5</v>
      </c>
      <c r="C310" s="2" t="s">
        <v>732</v>
      </c>
      <c r="D310" s="2" t="s">
        <v>682</v>
      </c>
      <c r="E310" s="2">
        <v>0</v>
      </c>
      <c r="F310" s="2">
        <v>0</v>
      </c>
      <c r="G310" s="2">
        <v>0</v>
      </c>
      <c r="H310" s="29" t="s">
        <v>748</v>
      </c>
      <c r="T310" s="2">
        <v>0</v>
      </c>
      <c r="U310" s="2">
        <v>0</v>
      </c>
      <c r="V310" s="2">
        <v>0</v>
      </c>
      <c r="W310" s="5">
        <v>0</v>
      </c>
      <c r="X310" s="5">
        <v>0</v>
      </c>
      <c r="Y310" s="5">
        <v>0</v>
      </c>
      <c r="Z310" s="5"/>
      <c r="AA310" s="5"/>
      <c r="AB310" s="5"/>
      <c r="AC310" s="5"/>
      <c r="AD310" s="5"/>
      <c r="AE310" s="5"/>
      <c r="AF310" s="5"/>
      <c r="AG310" s="5"/>
      <c r="AH310" s="5"/>
    </row>
    <row r="311" spans="1:34" s="2" customFormat="1" ht="12.75" x14ac:dyDescent="0.2">
      <c r="A311" s="4">
        <v>2021</v>
      </c>
      <c r="B311" s="2" t="s">
        <v>5</v>
      </c>
      <c r="C311" s="2" t="s">
        <v>733</v>
      </c>
      <c r="D311" s="2" t="s">
        <v>682</v>
      </c>
      <c r="E311" s="2">
        <v>0</v>
      </c>
      <c r="F311" s="2">
        <v>0</v>
      </c>
      <c r="G311" s="2">
        <v>0</v>
      </c>
      <c r="H311" s="29" t="s">
        <v>748</v>
      </c>
      <c r="T311" s="2">
        <v>0</v>
      </c>
      <c r="U311" s="2">
        <v>0</v>
      </c>
      <c r="V311" s="2">
        <v>0</v>
      </c>
      <c r="W311" s="5">
        <v>0</v>
      </c>
      <c r="X311" s="5">
        <v>0</v>
      </c>
      <c r="Y311" s="5">
        <v>0</v>
      </c>
      <c r="Z311" s="5"/>
      <c r="AA311" s="5"/>
      <c r="AB311" s="5"/>
      <c r="AC311" s="5"/>
      <c r="AD311" s="5"/>
      <c r="AE311" s="5"/>
      <c r="AF311" s="5"/>
      <c r="AG311" s="5"/>
      <c r="AH311" s="5"/>
    </row>
    <row r="312" spans="1:34" s="2" customFormat="1" ht="12.75" x14ac:dyDescent="0.2">
      <c r="A312" s="4">
        <v>2021</v>
      </c>
      <c r="B312" s="2" t="s">
        <v>5</v>
      </c>
      <c r="C312" s="2" t="s">
        <v>18</v>
      </c>
      <c r="D312" s="2" t="s">
        <v>682</v>
      </c>
      <c r="E312" s="2">
        <v>0</v>
      </c>
      <c r="F312" s="2">
        <v>0</v>
      </c>
      <c r="G312" s="2">
        <v>0</v>
      </c>
      <c r="H312" s="29" t="s">
        <v>748</v>
      </c>
      <c r="T312" s="2">
        <v>0</v>
      </c>
      <c r="U312" s="2">
        <v>0</v>
      </c>
      <c r="V312" s="2">
        <v>0</v>
      </c>
      <c r="W312" s="5">
        <v>0</v>
      </c>
      <c r="X312" s="5">
        <v>0</v>
      </c>
      <c r="Y312" s="5">
        <v>0</v>
      </c>
      <c r="Z312" s="5"/>
      <c r="AA312" s="5"/>
      <c r="AB312" s="5"/>
      <c r="AC312" s="5"/>
      <c r="AD312" s="5"/>
      <c r="AE312" s="5"/>
      <c r="AF312" s="5"/>
      <c r="AG312" s="5"/>
      <c r="AH312" s="5"/>
    </row>
    <row r="313" spans="1:34" s="2" customFormat="1" ht="12.75" x14ac:dyDescent="0.2">
      <c r="A313" s="4">
        <v>2021</v>
      </c>
      <c r="B313" s="2" t="s">
        <v>5</v>
      </c>
      <c r="C313" s="2" t="s">
        <v>19</v>
      </c>
      <c r="D313" s="2" t="s">
        <v>682</v>
      </c>
      <c r="E313" s="2">
        <v>0</v>
      </c>
      <c r="F313" s="2">
        <v>0</v>
      </c>
      <c r="G313" s="2">
        <v>0</v>
      </c>
      <c r="H313" s="29" t="s">
        <v>748</v>
      </c>
      <c r="T313" s="2">
        <v>0</v>
      </c>
      <c r="U313" s="2">
        <v>0</v>
      </c>
      <c r="V313" s="2">
        <v>0</v>
      </c>
      <c r="W313" s="5">
        <v>0</v>
      </c>
      <c r="X313" s="5">
        <v>0</v>
      </c>
      <c r="Y313" s="5">
        <v>0</v>
      </c>
      <c r="Z313" s="5"/>
      <c r="AA313" s="5"/>
      <c r="AB313" s="5"/>
      <c r="AC313" s="5"/>
      <c r="AD313" s="5"/>
      <c r="AE313" s="5"/>
      <c r="AF313" s="5"/>
      <c r="AG313" s="5"/>
      <c r="AH313" s="5"/>
    </row>
    <row r="314" spans="1:34" s="2" customFormat="1" ht="12.75" x14ac:dyDescent="0.2">
      <c r="A314" s="4">
        <v>2021</v>
      </c>
      <c r="B314" s="2" t="s">
        <v>10</v>
      </c>
      <c r="C314" s="2" t="s">
        <v>20</v>
      </c>
      <c r="D314" s="2" t="s">
        <v>682</v>
      </c>
      <c r="E314" s="2">
        <v>0</v>
      </c>
      <c r="F314" s="2">
        <v>0</v>
      </c>
      <c r="G314" s="2">
        <v>0</v>
      </c>
      <c r="H314" s="28">
        <v>600000</v>
      </c>
      <c r="T314" s="2">
        <v>0</v>
      </c>
      <c r="U314" s="2">
        <v>0</v>
      </c>
      <c r="V314" s="2">
        <v>0</v>
      </c>
      <c r="W314" s="5">
        <v>0</v>
      </c>
      <c r="X314" s="5">
        <v>0</v>
      </c>
      <c r="Y314" s="5">
        <v>0</v>
      </c>
      <c r="Z314" s="5"/>
      <c r="AA314" s="5"/>
      <c r="AB314" s="5"/>
      <c r="AC314" s="5"/>
      <c r="AD314" s="5"/>
      <c r="AE314" s="5"/>
      <c r="AF314" s="5"/>
      <c r="AG314" s="5"/>
      <c r="AH314" s="5"/>
    </row>
    <row r="315" spans="1:34" s="2" customFormat="1" ht="12.75" x14ac:dyDescent="0.2">
      <c r="A315" s="4">
        <v>2021</v>
      </c>
      <c r="B315" s="2" t="s">
        <v>10</v>
      </c>
      <c r="C315" s="2" t="s">
        <v>21</v>
      </c>
      <c r="D315" s="2" t="s">
        <v>682</v>
      </c>
      <c r="E315" s="2">
        <v>0</v>
      </c>
      <c r="F315" s="2">
        <v>0</v>
      </c>
      <c r="G315" s="2">
        <v>0</v>
      </c>
      <c r="H315" s="29" t="s">
        <v>748</v>
      </c>
      <c r="T315" s="2">
        <v>0</v>
      </c>
      <c r="U315" s="2">
        <v>0</v>
      </c>
      <c r="V315" s="2">
        <v>0</v>
      </c>
      <c r="W315" s="5">
        <v>0</v>
      </c>
      <c r="X315" s="5">
        <v>0</v>
      </c>
      <c r="Y315" s="5">
        <v>0</v>
      </c>
      <c r="Z315" s="5"/>
      <c r="AA315" s="5"/>
      <c r="AB315" s="5"/>
      <c r="AC315" s="5"/>
      <c r="AD315" s="5"/>
      <c r="AE315" s="5"/>
      <c r="AF315" s="5"/>
      <c r="AG315" s="5"/>
      <c r="AH315" s="5"/>
    </row>
    <row r="316" spans="1:34" s="2" customFormat="1" ht="12.75" x14ac:dyDescent="0.2">
      <c r="A316" s="4">
        <v>2021</v>
      </c>
      <c r="B316" s="2" t="s">
        <v>5</v>
      </c>
      <c r="C316" s="2" t="s">
        <v>734</v>
      </c>
      <c r="D316" s="2" t="s">
        <v>682</v>
      </c>
      <c r="E316" s="2">
        <v>0</v>
      </c>
      <c r="F316" s="2">
        <v>0</v>
      </c>
      <c r="G316" s="2">
        <v>0</v>
      </c>
      <c r="H316" s="29" t="s">
        <v>748</v>
      </c>
      <c r="T316" s="2">
        <v>0</v>
      </c>
      <c r="U316" s="2">
        <v>0</v>
      </c>
      <c r="V316" s="2">
        <v>0</v>
      </c>
      <c r="W316" s="5">
        <v>0</v>
      </c>
      <c r="X316" s="5">
        <v>0</v>
      </c>
      <c r="Y316" s="5">
        <v>0</v>
      </c>
      <c r="Z316" s="5"/>
      <c r="AA316" s="5"/>
      <c r="AB316" s="5"/>
      <c r="AC316" s="5"/>
      <c r="AD316" s="5"/>
      <c r="AE316" s="5"/>
      <c r="AF316" s="5"/>
      <c r="AG316" s="5"/>
      <c r="AH316" s="5"/>
    </row>
    <row r="317" spans="1:34" s="2" customFormat="1" ht="12.75" x14ac:dyDescent="0.2">
      <c r="A317" s="4">
        <v>2021</v>
      </c>
      <c r="B317" s="2" t="s">
        <v>5</v>
      </c>
      <c r="C317" s="2" t="s">
        <v>735</v>
      </c>
      <c r="D317" s="2" t="s">
        <v>682</v>
      </c>
      <c r="E317" s="2">
        <v>0</v>
      </c>
      <c r="F317" s="2">
        <v>0</v>
      </c>
      <c r="G317" s="2">
        <v>0</v>
      </c>
      <c r="H317" s="29" t="s">
        <v>748</v>
      </c>
      <c r="T317" s="2">
        <v>0</v>
      </c>
      <c r="U317" s="2">
        <v>0</v>
      </c>
      <c r="V317" s="2">
        <v>0</v>
      </c>
      <c r="W317" s="5">
        <v>0</v>
      </c>
      <c r="X317" s="5">
        <v>0</v>
      </c>
      <c r="Y317" s="5">
        <v>0</v>
      </c>
      <c r="Z317" s="5"/>
      <c r="AA317" s="5"/>
      <c r="AB317" s="5"/>
      <c r="AC317" s="5"/>
      <c r="AD317" s="5"/>
      <c r="AE317" s="5"/>
      <c r="AF317" s="5"/>
      <c r="AG317" s="5"/>
      <c r="AH317" s="5"/>
    </row>
    <row r="318" spans="1:34" s="2" customFormat="1" ht="12.75" x14ac:dyDescent="0.2">
      <c r="A318" s="4">
        <v>2021</v>
      </c>
      <c r="B318" s="2" t="s">
        <v>5</v>
      </c>
      <c r="C318" s="2" t="s">
        <v>736</v>
      </c>
      <c r="D318" s="2" t="s">
        <v>682</v>
      </c>
      <c r="E318" s="2">
        <v>0</v>
      </c>
      <c r="F318" s="2">
        <v>0</v>
      </c>
      <c r="G318" s="2">
        <v>0</v>
      </c>
      <c r="H318" s="29" t="s">
        <v>748</v>
      </c>
      <c r="T318" s="2">
        <v>0</v>
      </c>
      <c r="U318" s="2">
        <v>0</v>
      </c>
      <c r="V318" s="2">
        <v>0</v>
      </c>
      <c r="W318" s="5">
        <v>0</v>
      </c>
      <c r="X318" s="5">
        <v>0</v>
      </c>
      <c r="Y318" s="5">
        <v>0</v>
      </c>
      <c r="Z318" s="5"/>
      <c r="AA318" s="5"/>
      <c r="AB318" s="5"/>
      <c r="AC318" s="5"/>
      <c r="AD318" s="5"/>
      <c r="AE318" s="5"/>
      <c r="AF318" s="5"/>
      <c r="AG318" s="5"/>
      <c r="AH318" s="5"/>
    </row>
    <row r="319" spans="1:34" s="2" customFormat="1" ht="12.75" x14ac:dyDescent="0.2">
      <c r="A319" s="4">
        <v>2021</v>
      </c>
      <c r="B319" s="2" t="s">
        <v>5</v>
      </c>
      <c r="C319" s="2" t="s">
        <v>737</v>
      </c>
      <c r="D319" s="2" t="s">
        <v>682</v>
      </c>
      <c r="E319" s="2">
        <v>0</v>
      </c>
      <c r="F319" s="2">
        <v>0</v>
      </c>
      <c r="G319" s="2">
        <v>0</v>
      </c>
      <c r="H319" s="29" t="s">
        <v>748</v>
      </c>
      <c r="T319" s="2">
        <v>0</v>
      </c>
      <c r="U319" s="2">
        <v>0</v>
      </c>
      <c r="V319" s="2">
        <v>0</v>
      </c>
      <c r="W319" s="5">
        <v>0</v>
      </c>
      <c r="X319" s="5">
        <v>0</v>
      </c>
      <c r="Y319" s="5">
        <v>0</v>
      </c>
      <c r="Z319" s="5"/>
      <c r="AA319" s="5"/>
      <c r="AB319" s="5"/>
      <c r="AC319" s="5"/>
      <c r="AD319" s="5"/>
      <c r="AE319" s="5"/>
      <c r="AF319" s="5"/>
      <c r="AG319" s="5"/>
      <c r="AH319" s="5"/>
    </row>
    <row r="320" spans="1:34" s="2" customFormat="1" ht="12.75" x14ac:dyDescent="0.2">
      <c r="A320" s="4">
        <v>2021</v>
      </c>
      <c r="B320" s="2" t="s">
        <v>10</v>
      </c>
      <c r="C320" s="2" t="s">
        <v>738</v>
      </c>
      <c r="D320" s="2" t="s">
        <v>682</v>
      </c>
      <c r="E320" s="2">
        <v>0</v>
      </c>
      <c r="F320" s="2">
        <v>0</v>
      </c>
      <c r="G320" s="2">
        <v>0</v>
      </c>
      <c r="H320" s="29" t="s">
        <v>748</v>
      </c>
      <c r="T320" s="2">
        <v>0</v>
      </c>
      <c r="U320" s="2">
        <v>0</v>
      </c>
      <c r="V320" s="2">
        <v>0</v>
      </c>
      <c r="W320" s="5">
        <v>0</v>
      </c>
      <c r="X320" s="5">
        <v>0</v>
      </c>
      <c r="Y320" s="5">
        <v>0</v>
      </c>
      <c r="Z320" s="5"/>
      <c r="AA320" s="5"/>
      <c r="AB320" s="5"/>
      <c r="AC320" s="5"/>
      <c r="AD320" s="5"/>
      <c r="AE320" s="5"/>
      <c r="AF320" s="5"/>
      <c r="AG320" s="5"/>
      <c r="AH320" s="5"/>
    </row>
    <row r="321" spans="1:34" s="2" customFormat="1" ht="12.75" x14ac:dyDescent="0.2">
      <c r="A321" s="4">
        <v>2021</v>
      </c>
      <c r="B321" s="2" t="s">
        <v>10</v>
      </c>
      <c r="C321" s="2" t="s">
        <v>739</v>
      </c>
      <c r="D321" s="2" t="s">
        <v>682</v>
      </c>
      <c r="E321" s="2">
        <v>0</v>
      </c>
      <c r="F321" s="2">
        <v>0</v>
      </c>
      <c r="G321" s="2">
        <v>0</v>
      </c>
      <c r="H321" s="29" t="s">
        <v>748</v>
      </c>
      <c r="T321" s="2">
        <v>0</v>
      </c>
      <c r="U321" s="2">
        <v>0</v>
      </c>
      <c r="V321" s="2">
        <v>0</v>
      </c>
      <c r="W321" s="5">
        <v>0</v>
      </c>
      <c r="X321" s="5">
        <v>0</v>
      </c>
      <c r="Y321" s="5">
        <v>0</v>
      </c>
      <c r="Z321" s="5"/>
      <c r="AA321" s="5"/>
      <c r="AB321" s="5"/>
      <c r="AC321" s="5"/>
      <c r="AD321" s="5"/>
      <c r="AE321" s="5"/>
      <c r="AF321" s="5"/>
      <c r="AG321" s="5"/>
      <c r="AH321" s="5"/>
    </row>
    <row r="322" spans="1:34" s="2" customFormat="1" ht="12.75" x14ac:dyDescent="0.2">
      <c r="A322" s="4">
        <v>2021</v>
      </c>
      <c r="B322" s="2" t="s">
        <v>5</v>
      </c>
      <c r="C322" s="2" t="s">
        <v>740</v>
      </c>
      <c r="D322" s="2" t="s">
        <v>682</v>
      </c>
      <c r="E322" s="2">
        <v>0</v>
      </c>
      <c r="F322" s="2">
        <v>0</v>
      </c>
      <c r="G322" s="2">
        <v>0</v>
      </c>
      <c r="H322" s="29" t="s">
        <v>748</v>
      </c>
      <c r="T322" s="2">
        <v>0</v>
      </c>
      <c r="U322" s="2">
        <v>0</v>
      </c>
      <c r="V322" s="2">
        <v>0</v>
      </c>
      <c r="W322" s="5">
        <v>0</v>
      </c>
      <c r="X322" s="5">
        <v>0</v>
      </c>
      <c r="Y322" s="5">
        <v>0</v>
      </c>
      <c r="Z322" s="5"/>
      <c r="AA322" s="5"/>
      <c r="AB322" s="5"/>
      <c r="AC322" s="5"/>
      <c r="AD322" s="5"/>
      <c r="AE322" s="5"/>
      <c r="AF322" s="5"/>
      <c r="AG322" s="5"/>
      <c r="AH322" s="5"/>
    </row>
    <row r="323" spans="1:34" s="2" customFormat="1" ht="12.75" x14ac:dyDescent="0.2">
      <c r="A323" s="4">
        <v>2021</v>
      </c>
      <c r="B323" s="2" t="s">
        <v>5</v>
      </c>
      <c r="C323" s="2" t="s">
        <v>29</v>
      </c>
      <c r="D323" s="2" t="s">
        <v>682</v>
      </c>
      <c r="E323" s="2">
        <v>0</v>
      </c>
      <c r="F323" s="2">
        <v>0</v>
      </c>
      <c r="G323" s="2">
        <v>0</v>
      </c>
      <c r="H323" s="29" t="s">
        <v>748</v>
      </c>
      <c r="T323" s="2">
        <v>0</v>
      </c>
      <c r="U323" s="2">
        <v>0</v>
      </c>
      <c r="V323" s="2">
        <v>0</v>
      </c>
      <c r="W323" s="5">
        <v>0</v>
      </c>
      <c r="X323" s="5">
        <v>0</v>
      </c>
      <c r="Y323" s="5">
        <v>0</v>
      </c>
      <c r="Z323" s="5"/>
      <c r="AA323" s="5"/>
      <c r="AB323" s="5"/>
      <c r="AC323" s="5"/>
      <c r="AD323" s="5"/>
      <c r="AE323" s="5"/>
      <c r="AF323" s="5"/>
      <c r="AG323" s="5"/>
      <c r="AH323" s="5"/>
    </row>
    <row r="324" spans="1:34" s="2" customFormat="1" ht="12.75" x14ac:dyDescent="0.2">
      <c r="A324" s="4">
        <v>2021</v>
      </c>
      <c r="B324" s="2" t="s">
        <v>5</v>
      </c>
      <c r="C324" s="2" t="s">
        <v>723</v>
      </c>
      <c r="D324" s="2" t="s">
        <v>674</v>
      </c>
      <c r="E324" s="26">
        <v>42817889</v>
      </c>
      <c r="F324" s="27"/>
      <c r="G324" s="2">
        <v>0</v>
      </c>
      <c r="H324" s="28">
        <v>18113772</v>
      </c>
      <c r="T324" s="5">
        <v>67.989999999999995</v>
      </c>
      <c r="U324" s="2">
        <v>0</v>
      </c>
      <c r="V324" s="2">
        <v>0</v>
      </c>
      <c r="W324" s="5">
        <v>0</v>
      </c>
      <c r="X324" s="5">
        <v>0</v>
      </c>
      <c r="Y324" s="5">
        <v>0</v>
      </c>
      <c r="Z324" s="5"/>
      <c r="AA324" s="5"/>
      <c r="AB324" s="5"/>
      <c r="AC324" s="5"/>
      <c r="AD324" s="5"/>
      <c r="AE324" s="5"/>
      <c r="AF324" s="5"/>
      <c r="AG324" s="5"/>
      <c r="AH324" s="5"/>
    </row>
    <row r="325" spans="1:34" s="2" customFormat="1" ht="12.75" x14ac:dyDescent="0.2">
      <c r="A325" s="4">
        <v>2021</v>
      </c>
      <c r="B325" s="2" t="s">
        <v>5</v>
      </c>
      <c r="C325" s="2" t="s">
        <v>724</v>
      </c>
      <c r="D325" s="2" t="s">
        <v>674</v>
      </c>
      <c r="E325" s="26">
        <v>13830576</v>
      </c>
      <c r="F325" s="26">
        <v>930000</v>
      </c>
      <c r="G325" s="2">
        <v>0</v>
      </c>
      <c r="H325" s="28">
        <v>42749365</v>
      </c>
      <c r="T325" s="5">
        <v>69.790000000000006</v>
      </c>
      <c r="U325" s="2">
        <v>0</v>
      </c>
      <c r="V325" s="2">
        <v>0</v>
      </c>
      <c r="W325" s="5">
        <v>0</v>
      </c>
      <c r="X325" s="5">
        <v>0</v>
      </c>
      <c r="Y325" s="5">
        <v>0</v>
      </c>
      <c r="Z325" s="5"/>
      <c r="AA325" s="5"/>
      <c r="AB325" s="5"/>
      <c r="AC325" s="5"/>
      <c r="AD325" s="5"/>
      <c r="AE325" s="5"/>
      <c r="AF325" s="5"/>
      <c r="AG325" s="5"/>
      <c r="AH325" s="5"/>
    </row>
    <row r="326" spans="1:34" s="2" customFormat="1" ht="12.75" x14ac:dyDescent="0.2">
      <c r="A326" s="4">
        <v>2021</v>
      </c>
      <c r="B326" s="2" t="s">
        <v>5</v>
      </c>
      <c r="C326" s="2" t="s">
        <v>725</v>
      </c>
      <c r="D326" s="2" t="s">
        <v>674</v>
      </c>
      <c r="E326" s="26">
        <v>25806952</v>
      </c>
      <c r="F326" s="26">
        <v>26557714</v>
      </c>
      <c r="G326" s="2">
        <v>0</v>
      </c>
      <c r="H326" s="28">
        <v>29498939</v>
      </c>
      <c r="T326" s="5">
        <v>64.400000000000006</v>
      </c>
      <c r="U326" s="2">
        <v>0</v>
      </c>
      <c r="V326" s="2">
        <v>0</v>
      </c>
      <c r="W326" s="5">
        <v>0</v>
      </c>
      <c r="X326" s="5">
        <v>0</v>
      </c>
      <c r="Y326" s="5">
        <v>0</v>
      </c>
      <c r="Z326" s="5"/>
      <c r="AA326" s="5"/>
      <c r="AB326" s="5"/>
      <c r="AC326" s="5"/>
      <c r="AD326" s="5"/>
      <c r="AE326" s="5"/>
      <c r="AF326" s="5"/>
      <c r="AG326" s="5"/>
      <c r="AH326" s="5"/>
    </row>
    <row r="327" spans="1:34" s="2" customFormat="1" ht="12.75" x14ac:dyDescent="0.2">
      <c r="A327" s="4">
        <v>2021</v>
      </c>
      <c r="B327" s="2" t="s">
        <v>5</v>
      </c>
      <c r="C327" s="2" t="s">
        <v>726</v>
      </c>
      <c r="D327" s="2" t="s">
        <v>674</v>
      </c>
      <c r="E327" s="26">
        <v>38556382</v>
      </c>
      <c r="F327" s="27"/>
      <c r="G327" s="2">
        <v>0</v>
      </c>
      <c r="H327" s="28">
        <v>15747252</v>
      </c>
      <c r="T327" s="5">
        <v>67.430000000000007</v>
      </c>
      <c r="U327" s="2">
        <v>0</v>
      </c>
      <c r="V327" s="2">
        <v>0</v>
      </c>
      <c r="W327" s="5">
        <v>0</v>
      </c>
      <c r="X327" s="5">
        <v>0</v>
      </c>
      <c r="Y327" s="5">
        <v>0</v>
      </c>
      <c r="Z327" s="5"/>
      <c r="AA327" s="5"/>
      <c r="AB327" s="5"/>
      <c r="AC327" s="5"/>
      <c r="AD327" s="5"/>
      <c r="AE327" s="5"/>
      <c r="AF327" s="5"/>
      <c r="AG327" s="5"/>
      <c r="AH327" s="5"/>
    </row>
    <row r="328" spans="1:34" s="2" customFormat="1" ht="12.75" x14ac:dyDescent="0.2">
      <c r="A328" s="4">
        <v>2021</v>
      </c>
      <c r="B328" s="2" t="s">
        <v>10</v>
      </c>
      <c r="C328" s="2" t="s">
        <v>727</v>
      </c>
      <c r="D328" s="2" t="s">
        <v>674</v>
      </c>
      <c r="E328" s="26">
        <v>26085119</v>
      </c>
      <c r="F328" s="26">
        <v>280000</v>
      </c>
      <c r="G328" s="2">
        <v>0</v>
      </c>
      <c r="H328" s="28">
        <v>22448211</v>
      </c>
      <c r="T328" s="5">
        <v>68.86</v>
      </c>
      <c r="U328" s="2">
        <v>0</v>
      </c>
      <c r="V328" s="2">
        <v>0</v>
      </c>
      <c r="W328" s="5">
        <v>0</v>
      </c>
      <c r="X328" s="5">
        <v>0</v>
      </c>
      <c r="Y328" s="5">
        <v>0</v>
      </c>
      <c r="Z328" s="5"/>
      <c r="AA328" s="5"/>
      <c r="AB328" s="5"/>
      <c r="AC328" s="5"/>
      <c r="AD328" s="5"/>
      <c r="AE328" s="5"/>
      <c r="AF328" s="5"/>
      <c r="AG328" s="5"/>
      <c r="AH328" s="5"/>
    </row>
    <row r="329" spans="1:34" s="2" customFormat="1" ht="12.75" x14ac:dyDescent="0.2">
      <c r="A329" s="4">
        <v>2021</v>
      </c>
      <c r="B329" s="2" t="s">
        <v>5</v>
      </c>
      <c r="C329" s="2" t="s">
        <v>728</v>
      </c>
      <c r="D329" s="2" t="s">
        <v>674</v>
      </c>
      <c r="E329" s="26">
        <v>22789907</v>
      </c>
      <c r="F329" s="26">
        <v>280000</v>
      </c>
      <c r="G329" s="2">
        <v>0</v>
      </c>
      <c r="H329" s="28">
        <v>27048247</v>
      </c>
      <c r="T329" s="5">
        <v>68.22</v>
      </c>
      <c r="U329" s="2">
        <v>0</v>
      </c>
      <c r="V329" s="2">
        <v>0</v>
      </c>
      <c r="W329" s="5">
        <v>0</v>
      </c>
      <c r="X329" s="5">
        <v>0</v>
      </c>
      <c r="Y329" s="5">
        <v>0</v>
      </c>
      <c r="Z329" s="5"/>
      <c r="AA329" s="5"/>
      <c r="AB329" s="5"/>
      <c r="AC329" s="5"/>
      <c r="AD329" s="5"/>
      <c r="AE329" s="5"/>
      <c r="AF329" s="5"/>
      <c r="AG329" s="5"/>
      <c r="AH329" s="5"/>
    </row>
    <row r="330" spans="1:34" s="2" customFormat="1" ht="12.75" x14ac:dyDescent="0.2">
      <c r="A330" s="4">
        <v>2021</v>
      </c>
      <c r="B330" s="2" t="s">
        <v>10</v>
      </c>
      <c r="C330" s="2" t="s">
        <v>729</v>
      </c>
      <c r="D330" s="2" t="s">
        <v>674</v>
      </c>
      <c r="E330" s="26">
        <v>27084385</v>
      </c>
      <c r="F330" s="26">
        <v>4515489</v>
      </c>
      <c r="G330" s="2">
        <v>0</v>
      </c>
      <c r="H330" s="28">
        <v>35170767</v>
      </c>
      <c r="T330" s="5">
        <v>68.739999999999995</v>
      </c>
      <c r="U330" s="2">
        <v>0</v>
      </c>
      <c r="V330" s="2">
        <v>0</v>
      </c>
      <c r="W330" s="5">
        <v>0</v>
      </c>
      <c r="X330" s="5">
        <v>0</v>
      </c>
      <c r="Y330" s="5">
        <v>0</v>
      </c>
      <c r="Z330" s="5"/>
      <c r="AA330" s="5"/>
      <c r="AB330" s="5"/>
      <c r="AC330" s="5"/>
      <c r="AD330" s="5"/>
      <c r="AE330" s="5"/>
      <c r="AF330" s="5"/>
      <c r="AG330" s="5"/>
      <c r="AH330" s="5"/>
    </row>
    <row r="331" spans="1:34" s="2" customFormat="1" ht="12.75" x14ac:dyDescent="0.2">
      <c r="A331" s="4">
        <v>2021</v>
      </c>
      <c r="B331" s="2" t="s">
        <v>10</v>
      </c>
      <c r="C331" s="2" t="s">
        <v>730</v>
      </c>
      <c r="D331" s="2" t="s">
        <v>674</v>
      </c>
      <c r="E331" s="26">
        <v>10849670</v>
      </c>
      <c r="F331" s="26">
        <v>6597799</v>
      </c>
      <c r="G331" s="2">
        <v>0</v>
      </c>
      <c r="H331" s="28">
        <v>48529599</v>
      </c>
      <c r="T331" s="5">
        <v>68.81</v>
      </c>
      <c r="U331" s="2">
        <v>0</v>
      </c>
      <c r="V331" s="2">
        <v>0</v>
      </c>
      <c r="W331" s="5">
        <v>0</v>
      </c>
      <c r="X331" s="5">
        <v>0</v>
      </c>
      <c r="Y331" s="5">
        <v>0</v>
      </c>
      <c r="Z331" s="5"/>
      <c r="AA331" s="5"/>
      <c r="AB331" s="5"/>
      <c r="AC331" s="5"/>
      <c r="AD331" s="5"/>
      <c r="AE331" s="5"/>
      <c r="AF331" s="5"/>
      <c r="AG331" s="5"/>
      <c r="AH331" s="5"/>
    </row>
    <row r="332" spans="1:34" s="2" customFormat="1" ht="12.75" x14ac:dyDescent="0.2">
      <c r="A332" s="4">
        <v>2021</v>
      </c>
      <c r="B332" s="2" t="s">
        <v>10</v>
      </c>
      <c r="C332" s="2" t="s">
        <v>731</v>
      </c>
      <c r="D332" s="2" t="s">
        <v>674</v>
      </c>
      <c r="E332" s="26">
        <v>15632809</v>
      </c>
      <c r="F332" s="26">
        <v>29787743</v>
      </c>
      <c r="G332" s="2">
        <v>0</v>
      </c>
      <c r="H332" s="28">
        <v>27647130</v>
      </c>
      <c r="T332" s="5">
        <v>71.260000000000005</v>
      </c>
      <c r="U332" s="2">
        <v>0</v>
      </c>
      <c r="V332" s="2">
        <v>0</v>
      </c>
      <c r="W332" s="5">
        <v>0</v>
      </c>
      <c r="X332" s="5">
        <v>0</v>
      </c>
      <c r="Y332" s="5">
        <v>0</v>
      </c>
      <c r="Z332" s="5"/>
      <c r="AA332" s="5"/>
      <c r="AB332" s="5"/>
      <c r="AC332" s="5"/>
      <c r="AD332" s="5"/>
      <c r="AE332" s="5"/>
      <c r="AF332" s="5"/>
      <c r="AG332" s="5"/>
      <c r="AH332" s="5"/>
    </row>
    <row r="333" spans="1:34" s="2" customFormat="1" ht="12.75" x14ac:dyDescent="0.2">
      <c r="A333" s="4">
        <v>2021</v>
      </c>
      <c r="B333" s="2" t="s">
        <v>5</v>
      </c>
      <c r="C333" s="2" t="s">
        <v>732</v>
      </c>
      <c r="D333" s="2" t="s">
        <v>674</v>
      </c>
      <c r="E333" s="26">
        <v>19514340</v>
      </c>
      <c r="F333" s="26">
        <v>30312865</v>
      </c>
      <c r="G333" s="2">
        <v>0</v>
      </c>
      <c r="H333" s="28">
        <v>36366788</v>
      </c>
      <c r="T333" s="5">
        <v>66.95</v>
      </c>
      <c r="U333" s="2">
        <v>0</v>
      </c>
      <c r="V333" s="2">
        <v>0</v>
      </c>
      <c r="W333" s="5">
        <v>0</v>
      </c>
      <c r="X333" s="5">
        <v>0</v>
      </c>
      <c r="Y333" s="5">
        <v>0</v>
      </c>
      <c r="Z333" s="5"/>
      <c r="AA333" s="5"/>
      <c r="AB333" s="5"/>
      <c r="AC333" s="5"/>
      <c r="AD333" s="5"/>
      <c r="AE333" s="5"/>
      <c r="AF333" s="5"/>
      <c r="AG333" s="5"/>
      <c r="AH333" s="5"/>
    </row>
    <row r="334" spans="1:34" s="2" customFormat="1" ht="12.75" x14ac:dyDescent="0.2">
      <c r="A334" s="4">
        <v>2021</v>
      </c>
      <c r="B334" s="2" t="s">
        <v>5</v>
      </c>
      <c r="C334" s="2" t="s">
        <v>733</v>
      </c>
      <c r="D334" s="2" t="s">
        <v>674</v>
      </c>
      <c r="E334" s="26">
        <v>23802846</v>
      </c>
      <c r="F334" s="26">
        <v>280000</v>
      </c>
      <c r="G334" s="2">
        <v>0</v>
      </c>
      <c r="H334" s="28">
        <v>17201816</v>
      </c>
      <c r="T334" s="5">
        <v>65.28</v>
      </c>
      <c r="U334" s="2">
        <v>0</v>
      </c>
      <c r="V334" s="2">
        <v>0</v>
      </c>
      <c r="W334" s="5">
        <v>0</v>
      </c>
      <c r="X334" s="5">
        <v>0</v>
      </c>
      <c r="Y334" s="5">
        <v>0</v>
      </c>
      <c r="Z334" s="5"/>
      <c r="AA334" s="5"/>
      <c r="AB334" s="5"/>
      <c r="AC334" s="5"/>
      <c r="AD334" s="5"/>
      <c r="AE334" s="5"/>
      <c r="AF334" s="5"/>
      <c r="AG334" s="5"/>
      <c r="AH334" s="5"/>
    </row>
    <row r="335" spans="1:34" s="2" customFormat="1" ht="12.75" x14ac:dyDescent="0.2">
      <c r="A335" s="4">
        <v>2021</v>
      </c>
      <c r="B335" s="2" t="s">
        <v>5</v>
      </c>
      <c r="C335" s="2" t="s">
        <v>18</v>
      </c>
      <c r="D335" s="2" t="s">
        <v>674</v>
      </c>
      <c r="E335" s="26">
        <v>12352933</v>
      </c>
      <c r="F335" s="27"/>
      <c r="G335" s="2">
        <v>0</v>
      </c>
      <c r="H335" s="28">
        <v>10643315</v>
      </c>
      <c r="T335" s="5">
        <v>71.52</v>
      </c>
      <c r="U335" s="2">
        <v>0</v>
      </c>
      <c r="V335" s="2">
        <v>0</v>
      </c>
      <c r="W335" s="5">
        <v>0</v>
      </c>
      <c r="X335" s="5">
        <v>0</v>
      </c>
      <c r="Y335" s="5">
        <v>0</v>
      </c>
      <c r="Z335" s="5"/>
      <c r="AA335" s="5"/>
      <c r="AB335" s="5"/>
      <c r="AC335" s="5"/>
      <c r="AD335" s="5"/>
      <c r="AE335" s="5"/>
      <c r="AF335" s="5"/>
      <c r="AG335" s="5"/>
      <c r="AH335" s="5"/>
    </row>
    <row r="336" spans="1:34" s="2" customFormat="1" ht="12.75" x14ac:dyDescent="0.2">
      <c r="A336" s="4">
        <v>2021</v>
      </c>
      <c r="B336" s="2" t="s">
        <v>5</v>
      </c>
      <c r="C336" s="2" t="s">
        <v>19</v>
      </c>
      <c r="D336" s="2" t="s">
        <v>674</v>
      </c>
      <c r="E336" s="26">
        <v>47273376</v>
      </c>
      <c r="F336" s="27"/>
      <c r="G336" s="2">
        <v>0</v>
      </c>
      <c r="H336" s="28">
        <v>6510749</v>
      </c>
      <c r="T336" s="5">
        <v>70.56</v>
      </c>
      <c r="U336" s="2">
        <v>0</v>
      </c>
      <c r="V336" s="2">
        <v>0</v>
      </c>
      <c r="W336" s="5">
        <v>0</v>
      </c>
      <c r="X336" s="5">
        <v>0</v>
      </c>
      <c r="Y336" s="5">
        <v>0</v>
      </c>
      <c r="Z336" s="5"/>
      <c r="AA336" s="5"/>
      <c r="AB336" s="5"/>
      <c r="AC336" s="5"/>
      <c r="AD336" s="5"/>
      <c r="AE336" s="5"/>
      <c r="AF336" s="5"/>
      <c r="AG336" s="5"/>
      <c r="AH336" s="5"/>
    </row>
    <row r="337" spans="1:34" s="2" customFormat="1" ht="12.75" x14ac:dyDescent="0.2">
      <c r="A337" s="4">
        <v>2021</v>
      </c>
      <c r="B337" s="2" t="s">
        <v>10</v>
      </c>
      <c r="C337" s="2" t="s">
        <v>20</v>
      </c>
      <c r="D337" s="2" t="s">
        <v>674</v>
      </c>
      <c r="E337" s="26">
        <v>10486653</v>
      </c>
      <c r="F337" s="27"/>
      <c r="G337" s="2">
        <v>0</v>
      </c>
      <c r="H337" s="28">
        <v>6836536</v>
      </c>
      <c r="T337" s="5">
        <v>69.430000000000007</v>
      </c>
      <c r="U337" s="2">
        <v>0</v>
      </c>
      <c r="V337" s="2">
        <v>0</v>
      </c>
      <c r="W337" s="5">
        <v>0</v>
      </c>
      <c r="X337" s="5">
        <v>0</v>
      </c>
      <c r="Y337" s="5">
        <v>0</v>
      </c>
      <c r="Z337" s="5"/>
      <c r="AA337" s="5"/>
      <c r="AB337" s="5"/>
      <c r="AC337" s="5"/>
      <c r="AD337" s="5"/>
      <c r="AE337" s="5"/>
      <c r="AF337" s="5"/>
      <c r="AG337" s="5"/>
      <c r="AH337" s="5"/>
    </row>
    <row r="338" spans="1:34" s="2" customFormat="1" ht="12.75" x14ac:dyDescent="0.2">
      <c r="A338" s="4">
        <v>2021</v>
      </c>
      <c r="B338" s="2" t="s">
        <v>10</v>
      </c>
      <c r="C338" s="2" t="s">
        <v>21</v>
      </c>
      <c r="D338" s="2" t="s">
        <v>674</v>
      </c>
      <c r="E338" s="26">
        <v>7007024</v>
      </c>
      <c r="F338" s="27"/>
      <c r="G338" s="2">
        <v>0</v>
      </c>
      <c r="H338" s="28">
        <v>5917637</v>
      </c>
      <c r="T338" s="5">
        <v>71.64</v>
      </c>
      <c r="U338" s="2">
        <v>0</v>
      </c>
      <c r="V338" s="2">
        <v>0</v>
      </c>
      <c r="W338" s="5">
        <v>0</v>
      </c>
      <c r="X338" s="5">
        <v>0</v>
      </c>
      <c r="Y338" s="5">
        <v>0</v>
      </c>
      <c r="Z338" s="5"/>
      <c r="AA338" s="5"/>
      <c r="AB338" s="5"/>
      <c r="AC338" s="5"/>
      <c r="AD338" s="5"/>
      <c r="AE338" s="5"/>
      <c r="AF338" s="5"/>
      <c r="AG338" s="5"/>
      <c r="AH338" s="5"/>
    </row>
    <row r="339" spans="1:34" s="2" customFormat="1" ht="12.75" x14ac:dyDescent="0.2">
      <c r="A339" s="4">
        <v>2021</v>
      </c>
      <c r="B339" s="2" t="s">
        <v>5</v>
      </c>
      <c r="C339" s="2" t="s">
        <v>734</v>
      </c>
      <c r="D339" s="2" t="s">
        <v>674</v>
      </c>
      <c r="E339" s="26">
        <v>16202916</v>
      </c>
      <c r="F339" s="26">
        <v>280000</v>
      </c>
      <c r="G339" s="2">
        <v>0</v>
      </c>
      <c r="H339" s="28">
        <v>18323816</v>
      </c>
      <c r="T339" s="5">
        <v>65.53</v>
      </c>
      <c r="U339" s="2">
        <v>0</v>
      </c>
      <c r="V339" s="2">
        <v>0</v>
      </c>
      <c r="W339" s="5">
        <v>0</v>
      </c>
      <c r="X339" s="5">
        <v>0</v>
      </c>
      <c r="Y339" s="5">
        <v>0</v>
      </c>
      <c r="Z339" s="5"/>
      <c r="AA339" s="5"/>
      <c r="AB339" s="5"/>
      <c r="AC339" s="5"/>
      <c r="AD339" s="5"/>
      <c r="AE339" s="5"/>
      <c r="AF339" s="5"/>
      <c r="AG339" s="5"/>
      <c r="AH339" s="5"/>
    </row>
    <row r="340" spans="1:34" s="2" customFormat="1" ht="12.75" x14ac:dyDescent="0.2">
      <c r="A340" s="4">
        <v>2021</v>
      </c>
      <c r="B340" s="2" t="s">
        <v>5</v>
      </c>
      <c r="C340" s="2" t="s">
        <v>735</v>
      </c>
      <c r="D340" s="2" t="s">
        <v>674</v>
      </c>
      <c r="E340" s="26">
        <v>20192525</v>
      </c>
      <c r="F340" s="27"/>
      <c r="G340" s="2">
        <v>0</v>
      </c>
      <c r="H340" s="28">
        <v>13954108</v>
      </c>
      <c r="T340" s="5">
        <v>65.06</v>
      </c>
      <c r="U340" s="2">
        <v>0</v>
      </c>
      <c r="V340" s="2">
        <v>0</v>
      </c>
      <c r="W340" s="5">
        <v>0</v>
      </c>
      <c r="X340" s="5">
        <v>0</v>
      </c>
      <c r="Y340" s="5">
        <v>0</v>
      </c>
      <c r="Z340" s="5"/>
      <c r="AA340" s="5"/>
      <c r="AB340" s="5"/>
      <c r="AC340" s="5"/>
      <c r="AD340" s="5"/>
      <c r="AE340" s="5"/>
      <c r="AF340" s="5"/>
      <c r="AG340" s="5"/>
      <c r="AH340" s="5"/>
    </row>
    <row r="341" spans="1:34" s="2" customFormat="1" ht="12.75" x14ac:dyDescent="0.2">
      <c r="A341" s="4">
        <v>2021</v>
      </c>
      <c r="B341" s="2" t="s">
        <v>5</v>
      </c>
      <c r="C341" s="2" t="s">
        <v>736</v>
      </c>
      <c r="D341" s="2" t="s">
        <v>674</v>
      </c>
      <c r="E341" s="26">
        <v>40029616</v>
      </c>
      <c r="F341" s="27"/>
      <c r="G341" s="2">
        <v>0</v>
      </c>
      <c r="H341" s="28">
        <v>14343358</v>
      </c>
      <c r="T341" s="5">
        <v>67.19</v>
      </c>
      <c r="U341" s="2">
        <v>0</v>
      </c>
      <c r="V341" s="2">
        <v>0</v>
      </c>
      <c r="W341" s="5">
        <v>0</v>
      </c>
      <c r="X341" s="5">
        <v>0</v>
      </c>
      <c r="Y341" s="5">
        <v>0</v>
      </c>
      <c r="Z341" s="5"/>
      <c r="AA341" s="5"/>
      <c r="AB341" s="5"/>
      <c r="AC341" s="5"/>
      <c r="AD341" s="5"/>
      <c r="AE341" s="5"/>
      <c r="AF341" s="5"/>
      <c r="AG341" s="5"/>
      <c r="AH341" s="5"/>
    </row>
    <row r="342" spans="1:34" s="2" customFormat="1" ht="12.75" x14ac:dyDescent="0.2">
      <c r="A342" s="4">
        <v>2021</v>
      </c>
      <c r="B342" s="2" t="s">
        <v>5</v>
      </c>
      <c r="C342" s="2" t="s">
        <v>737</v>
      </c>
      <c r="D342" s="2" t="s">
        <v>674</v>
      </c>
      <c r="E342" s="26">
        <v>19548966</v>
      </c>
      <c r="F342" s="26">
        <v>1930000</v>
      </c>
      <c r="G342" s="2">
        <v>0</v>
      </c>
      <c r="H342" s="28">
        <v>18019036</v>
      </c>
      <c r="T342" s="5">
        <v>69.239999999999995</v>
      </c>
      <c r="U342" s="2">
        <v>0</v>
      </c>
      <c r="V342" s="2">
        <v>0</v>
      </c>
      <c r="W342" s="5">
        <v>0</v>
      </c>
      <c r="X342" s="5">
        <v>0</v>
      </c>
      <c r="Y342" s="5">
        <v>0</v>
      </c>
      <c r="Z342" s="5"/>
      <c r="AA342" s="5"/>
      <c r="AB342" s="5"/>
      <c r="AC342" s="5"/>
      <c r="AD342" s="5"/>
      <c r="AE342" s="5"/>
      <c r="AF342" s="5"/>
      <c r="AG342" s="5"/>
      <c r="AH342" s="5"/>
    </row>
    <row r="343" spans="1:34" s="2" customFormat="1" ht="12.75" x14ac:dyDescent="0.2">
      <c r="A343" s="4">
        <v>2021</v>
      </c>
      <c r="B343" s="2" t="s">
        <v>10</v>
      </c>
      <c r="C343" s="2" t="s">
        <v>738</v>
      </c>
      <c r="D343" s="2" t="s">
        <v>674</v>
      </c>
      <c r="E343" s="26">
        <v>10490280</v>
      </c>
      <c r="F343" s="26">
        <v>2287846</v>
      </c>
      <c r="G343" s="2">
        <v>0</v>
      </c>
      <c r="H343" s="28">
        <v>19538583</v>
      </c>
      <c r="T343" s="5">
        <v>69.63</v>
      </c>
      <c r="U343" s="2">
        <v>0</v>
      </c>
      <c r="V343" s="2">
        <v>0</v>
      </c>
      <c r="W343" s="5">
        <v>0</v>
      </c>
      <c r="X343" s="5">
        <v>0</v>
      </c>
      <c r="Y343" s="5">
        <v>0</v>
      </c>
      <c r="Z343" s="5"/>
      <c r="AA343" s="5"/>
      <c r="AB343" s="5"/>
      <c r="AC343" s="5"/>
      <c r="AD343" s="5"/>
      <c r="AE343" s="5"/>
      <c r="AF343" s="5"/>
      <c r="AG343" s="5"/>
      <c r="AH343" s="5"/>
    </row>
    <row r="344" spans="1:34" s="2" customFormat="1" ht="12.75" x14ac:dyDescent="0.2">
      <c r="A344" s="4">
        <v>2021</v>
      </c>
      <c r="B344" s="2" t="s">
        <v>10</v>
      </c>
      <c r="C344" s="2" t="s">
        <v>739</v>
      </c>
      <c r="D344" s="2" t="s">
        <v>674</v>
      </c>
      <c r="E344" s="26">
        <v>22919457</v>
      </c>
      <c r="F344" s="26">
        <v>1794500</v>
      </c>
      <c r="G344" s="2">
        <v>0</v>
      </c>
      <c r="H344" s="28">
        <v>19358677</v>
      </c>
      <c r="T344" s="5">
        <v>69.260000000000005</v>
      </c>
      <c r="U344" s="2">
        <v>0</v>
      </c>
      <c r="V344" s="2">
        <v>0</v>
      </c>
      <c r="W344" s="5">
        <v>0</v>
      </c>
      <c r="X344" s="5">
        <v>0</v>
      </c>
      <c r="Y344" s="5">
        <v>0</v>
      </c>
      <c r="Z344" s="5"/>
      <c r="AA344" s="5"/>
      <c r="AB344" s="5"/>
      <c r="AC344" s="5"/>
      <c r="AD344" s="5"/>
      <c r="AE344" s="5"/>
      <c r="AF344" s="5"/>
      <c r="AG344" s="5"/>
      <c r="AH344" s="5"/>
    </row>
    <row r="345" spans="1:34" s="2" customFormat="1" ht="12.75" x14ac:dyDescent="0.2">
      <c r="A345" s="4">
        <v>2021</v>
      </c>
      <c r="B345" s="2" t="s">
        <v>5</v>
      </c>
      <c r="C345" s="2" t="s">
        <v>740</v>
      </c>
      <c r="D345" s="2" t="s">
        <v>674</v>
      </c>
      <c r="E345" s="26">
        <v>18622655</v>
      </c>
      <c r="F345" s="27"/>
      <c r="G345" s="2">
        <v>0</v>
      </c>
      <c r="H345" s="28">
        <v>15239780</v>
      </c>
      <c r="T345" s="5">
        <v>70.180000000000007</v>
      </c>
      <c r="U345" s="2">
        <v>0</v>
      </c>
      <c r="V345" s="2">
        <v>0</v>
      </c>
      <c r="W345" s="5">
        <v>0</v>
      </c>
      <c r="X345" s="5">
        <v>0</v>
      </c>
      <c r="Y345" s="5">
        <v>0</v>
      </c>
      <c r="Z345" s="5"/>
      <c r="AA345" s="5"/>
      <c r="AB345" s="5"/>
      <c r="AC345" s="5"/>
      <c r="AD345" s="5"/>
      <c r="AE345" s="5"/>
      <c r="AF345" s="5"/>
      <c r="AG345" s="5"/>
      <c r="AH345" s="5"/>
    </row>
    <row r="346" spans="1:34" s="2" customFormat="1" ht="12.75" x14ac:dyDescent="0.2">
      <c r="A346" s="4">
        <v>2021</v>
      </c>
      <c r="B346" s="2" t="s">
        <v>5</v>
      </c>
      <c r="C346" s="2" t="s">
        <v>29</v>
      </c>
      <c r="D346" s="2" t="s">
        <v>674</v>
      </c>
      <c r="E346" s="26">
        <v>12954762</v>
      </c>
      <c r="F346" s="26">
        <v>844000</v>
      </c>
      <c r="G346" s="2">
        <v>0</v>
      </c>
      <c r="H346" s="28">
        <v>10030771</v>
      </c>
      <c r="T346" s="5">
        <v>64.069999999999993</v>
      </c>
      <c r="U346" s="2">
        <v>0</v>
      </c>
      <c r="V346" s="2">
        <v>0</v>
      </c>
      <c r="W346" s="5">
        <v>0</v>
      </c>
      <c r="X346" s="5">
        <v>0</v>
      </c>
      <c r="Y346" s="5">
        <v>0</v>
      </c>
      <c r="Z346" s="5"/>
      <c r="AA346" s="5"/>
      <c r="AB346" s="5"/>
      <c r="AC346" s="5"/>
      <c r="AD346" s="5"/>
      <c r="AE346" s="5"/>
      <c r="AF346" s="5"/>
      <c r="AG346" s="5"/>
      <c r="AH346" s="5"/>
    </row>
    <row r="347" spans="1:34" s="2" customFormat="1" ht="12.75" x14ac:dyDescent="0.2">
      <c r="A347" s="4">
        <v>2021</v>
      </c>
      <c r="B347" s="2" t="s">
        <v>5</v>
      </c>
      <c r="C347" s="2" t="s">
        <v>723</v>
      </c>
      <c r="D347" s="2" t="s">
        <v>680</v>
      </c>
      <c r="E347" s="25">
        <v>0</v>
      </c>
      <c r="F347" s="27"/>
      <c r="G347" s="2">
        <v>0</v>
      </c>
      <c r="H347" s="29" t="s">
        <v>748</v>
      </c>
      <c r="T347" s="2">
        <v>0</v>
      </c>
      <c r="U347" s="2">
        <v>0</v>
      </c>
      <c r="V347" s="2">
        <v>0</v>
      </c>
      <c r="W347" s="5">
        <v>0</v>
      </c>
      <c r="X347" s="5">
        <v>0</v>
      </c>
      <c r="Y347" s="5">
        <v>0</v>
      </c>
      <c r="Z347" s="5"/>
      <c r="AA347" s="5"/>
      <c r="AB347" s="5"/>
      <c r="AC347" s="5"/>
      <c r="AD347" s="5"/>
      <c r="AE347" s="5"/>
      <c r="AF347" s="5"/>
      <c r="AG347" s="5"/>
      <c r="AH347" s="5"/>
    </row>
    <row r="348" spans="1:34" s="2" customFormat="1" ht="12.75" x14ac:dyDescent="0.2">
      <c r="A348" s="4">
        <v>2021</v>
      </c>
      <c r="B348" s="2" t="s">
        <v>5</v>
      </c>
      <c r="C348" s="2" t="s">
        <v>724</v>
      </c>
      <c r="D348" s="2" t="s">
        <v>680</v>
      </c>
      <c r="E348" s="25">
        <v>0</v>
      </c>
      <c r="F348" s="27"/>
      <c r="G348" s="2">
        <v>0</v>
      </c>
      <c r="H348" s="29" t="s">
        <v>748</v>
      </c>
      <c r="T348" s="2">
        <v>0</v>
      </c>
      <c r="U348" s="2">
        <v>0</v>
      </c>
      <c r="V348" s="2">
        <v>0</v>
      </c>
      <c r="W348" s="5">
        <v>0</v>
      </c>
      <c r="X348" s="5">
        <v>0</v>
      </c>
      <c r="Y348" s="5">
        <v>0</v>
      </c>
      <c r="Z348" s="5"/>
      <c r="AA348" s="5"/>
      <c r="AB348" s="5"/>
      <c r="AC348" s="5"/>
      <c r="AD348" s="5"/>
      <c r="AE348" s="5"/>
      <c r="AF348" s="5"/>
      <c r="AG348" s="5"/>
      <c r="AH348" s="5"/>
    </row>
    <row r="349" spans="1:34" s="2" customFormat="1" ht="12.75" x14ac:dyDescent="0.2">
      <c r="A349" s="4">
        <v>2021</v>
      </c>
      <c r="B349" s="2" t="s">
        <v>5</v>
      </c>
      <c r="C349" s="2" t="s">
        <v>725</v>
      </c>
      <c r="D349" s="2" t="s">
        <v>680</v>
      </c>
      <c r="E349" s="25">
        <v>0</v>
      </c>
      <c r="F349" s="27"/>
      <c r="G349" s="2">
        <v>0</v>
      </c>
      <c r="H349" s="29" t="s">
        <v>748</v>
      </c>
      <c r="T349" s="2">
        <v>0</v>
      </c>
      <c r="U349" s="2">
        <v>0</v>
      </c>
      <c r="V349" s="2">
        <v>0</v>
      </c>
      <c r="W349" s="5">
        <v>0</v>
      </c>
      <c r="X349" s="5">
        <v>0</v>
      </c>
      <c r="Y349" s="5">
        <v>0</v>
      </c>
      <c r="Z349" s="5"/>
      <c r="AA349" s="5"/>
      <c r="AB349" s="5"/>
      <c r="AC349" s="5"/>
      <c r="AD349" s="5"/>
      <c r="AE349" s="5"/>
      <c r="AF349" s="5"/>
      <c r="AG349" s="5"/>
      <c r="AH349" s="5"/>
    </row>
    <row r="350" spans="1:34" s="2" customFormat="1" ht="12.75" x14ac:dyDescent="0.2">
      <c r="A350" s="4">
        <v>2021</v>
      </c>
      <c r="B350" s="2" t="s">
        <v>5</v>
      </c>
      <c r="C350" s="2" t="s">
        <v>726</v>
      </c>
      <c r="D350" s="2" t="s">
        <v>680</v>
      </c>
      <c r="E350" s="25">
        <v>0</v>
      </c>
      <c r="F350" s="27"/>
      <c r="G350" s="2">
        <v>0</v>
      </c>
      <c r="H350" s="28">
        <v>100000</v>
      </c>
      <c r="T350" s="2">
        <v>0</v>
      </c>
      <c r="U350" s="2">
        <v>0</v>
      </c>
      <c r="V350" s="2">
        <v>0</v>
      </c>
      <c r="W350" s="5">
        <v>0</v>
      </c>
      <c r="X350" s="5">
        <v>0</v>
      </c>
      <c r="Y350" s="5">
        <v>0</v>
      </c>
      <c r="Z350" s="5"/>
      <c r="AA350" s="5"/>
      <c r="AB350" s="5"/>
      <c r="AC350" s="5"/>
      <c r="AD350" s="5"/>
      <c r="AE350" s="5"/>
      <c r="AF350" s="5"/>
      <c r="AG350" s="5"/>
      <c r="AH350" s="5"/>
    </row>
    <row r="351" spans="1:34" s="2" customFormat="1" ht="12.75" x14ac:dyDescent="0.2">
      <c r="A351" s="4">
        <v>2021</v>
      </c>
      <c r="B351" s="2" t="s">
        <v>10</v>
      </c>
      <c r="C351" s="2" t="s">
        <v>727</v>
      </c>
      <c r="D351" s="2" t="s">
        <v>680</v>
      </c>
      <c r="E351" s="25">
        <v>0</v>
      </c>
      <c r="F351" s="27"/>
      <c r="G351" s="2">
        <v>0</v>
      </c>
      <c r="H351" s="29" t="s">
        <v>748</v>
      </c>
      <c r="T351" s="2">
        <v>0</v>
      </c>
      <c r="U351" s="2">
        <v>0</v>
      </c>
      <c r="V351" s="2">
        <v>0</v>
      </c>
      <c r="W351" s="5">
        <v>0</v>
      </c>
      <c r="X351" s="5">
        <v>0</v>
      </c>
      <c r="Y351" s="5">
        <v>0</v>
      </c>
      <c r="Z351" s="5"/>
      <c r="AA351" s="5"/>
      <c r="AB351" s="5"/>
      <c r="AC351" s="5"/>
      <c r="AD351" s="5"/>
      <c r="AE351" s="5"/>
      <c r="AF351" s="5"/>
      <c r="AG351" s="5"/>
      <c r="AH351" s="5"/>
    </row>
    <row r="352" spans="1:34" s="2" customFormat="1" ht="12.75" x14ac:dyDescent="0.2">
      <c r="A352" s="4">
        <v>2021</v>
      </c>
      <c r="B352" s="2" t="s">
        <v>5</v>
      </c>
      <c r="C352" s="2" t="s">
        <v>728</v>
      </c>
      <c r="D352" s="2" t="s">
        <v>680</v>
      </c>
      <c r="E352" s="25">
        <v>0</v>
      </c>
      <c r="F352" s="26">
        <v>1434991</v>
      </c>
      <c r="G352" s="2">
        <v>0</v>
      </c>
      <c r="H352" s="29" t="s">
        <v>748</v>
      </c>
      <c r="T352" s="2">
        <v>0</v>
      </c>
      <c r="U352" s="2">
        <v>0</v>
      </c>
      <c r="V352" s="2">
        <v>0</v>
      </c>
      <c r="W352" s="5">
        <v>0</v>
      </c>
      <c r="X352" s="5">
        <v>0</v>
      </c>
      <c r="Y352" s="5">
        <v>0</v>
      </c>
      <c r="Z352" s="5"/>
      <c r="AA352" s="5"/>
      <c r="AB352" s="5"/>
      <c r="AC352" s="5"/>
      <c r="AD352" s="5"/>
      <c r="AE352" s="5"/>
      <c r="AF352" s="5"/>
      <c r="AG352" s="5"/>
      <c r="AH352" s="5"/>
    </row>
    <row r="353" spans="1:34" s="2" customFormat="1" ht="12.75" x14ac:dyDescent="0.2">
      <c r="A353" s="4">
        <v>2021</v>
      </c>
      <c r="B353" s="2" t="s">
        <v>10</v>
      </c>
      <c r="C353" s="2" t="s">
        <v>729</v>
      </c>
      <c r="D353" s="2" t="s">
        <v>680</v>
      </c>
      <c r="E353" s="25">
        <v>0</v>
      </c>
      <c r="F353" s="27"/>
      <c r="G353" s="2">
        <v>0</v>
      </c>
      <c r="H353" s="29" t="s">
        <v>748</v>
      </c>
      <c r="T353" s="2">
        <v>0</v>
      </c>
      <c r="U353" s="2">
        <v>0</v>
      </c>
      <c r="V353" s="2">
        <v>0</v>
      </c>
      <c r="W353" s="5">
        <v>0</v>
      </c>
      <c r="X353" s="5">
        <v>0</v>
      </c>
      <c r="Y353" s="5">
        <v>0</v>
      </c>
      <c r="Z353" s="5"/>
      <c r="AA353" s="5"/>
      <c r="AB353" s="5"/>
      <c r="AC353" s="5"/>
      <c r="AD353" s="5"/>
      <c r="AE353" s="5"/>
      <c r="AF353" s="5"/>
      <c r="AG353" s="5"/>
      <c r="AH353" s="5"/>
    </row>
    <row r="354" spans="1:34" s="2" customFormat="1" ht="12.75" x14ac:dyDescent="0.2">
      <c r="A354" s="4">
        <v>2021</v>
      </c>
      <c r="B354" s="2" t="s">
        <v>10</v>
      </c>
      <c r="C354" s="2" t="s">
        <v>730</v>
      </c>
      <c r="D354" s="2" t="s">
        <v>680</v>
      </c>
      <c r="E354" s="25">
        <v>0</v>
      </c>
      <c r="F354" s="27"/>
      <c r="G354" s="2">
        <v>0</v>
      </c>
      <c r="H354" s="29" t="s">
        <v>748</v>
      </c>
      <c r="T354" s="2">
        <v>0</v>
      </c>
      <c r="U354" s="2">
        <v>0</v>
      </c>
      <c r="V354" s="2">
        <v>0</v>
      </c>
      <c r="W354" s="5">
        <v>0</v>
      </c>
      <c r="X354" s="5">
        <v>0</v>
      </c>
      <c r="Y354" s="5">
        <v>0</v>
      </c>
      <c r="Z354" s="5"/>
      <c r="AA354" s="5"/>
      <c r="AB354" s="5"/>
      <c r="AC354" s="5"/>
      <c r="AD354" s="5"/>
      <c r="AE354" s="5"/>
      <c r="AF354" s="5"/>
      <c r="AG354" s="5"/>
      <c r="AH354" s="5"/>
    </row>
    <row r="355" spans="1:34" s="2" customFormat="1" ht="12.75" x14ac:dyDescent="0.2">
      <c r="A355" s="4">
        <v>2021</v>
      </c>
      <c r="B355" s="2" t="s">
        <v>10</v>
      </c>
      <c r="C355" s="2" t="s">
        <v>731</v>
      </c>
      <c r="D355" s="2" t="s">
        <v>680</v>
      </c>
      <c r="E355" s="25">
        <v>0</v>
      </c>
      <c r="F355" s="27"/>
      <c r="G355" s="2">
        <v>0</v>
      </c>
      <c r="H355" s="29" t="s">
        <v>748</v>
      </c>
      <c r="T355" s="2">
        <v>0</v>
      </c>
      <c r="U355" s="2">
        <v>0</v>
      </c>
      <c r="V355" s="2">
        <v>0</v>
      </c>
      <c r="W355" s="5">
        <v>0</v>
      </c>
      <c r="X355" s="5">
        <v>0</v>
      </c>
      <c r="Y355" s="5">
        <v>0</v>
      </c>
      <c r="Z355" s="5"/>
      <c r="AA355" s="5"/>
      <c r="AB355" s="5"/>
      <c r="AC355" s="5"/>
      <c r="AD355" s="5"/>
      <c r="AE355" s="5"/>
      <c r="AF355" s="5"/>
      <c r="AG355" s="5"/>
      <c r="AH355" s="5"/>
    </row>
    <row r="356" spans="1:34" s="2" customFormat="1" ht="12.75" x14ac:dyDescent="0.2">
      <c r="A356" s="4">
        <v>2021</v>
      </c>
      <c r="B356" s="2" t="s">
        <v>5</v>
      </c>
      <c r="C356" s="2" t="s">
        <v>732</v>
      </c>
      <c r="D356" s="2" t="s">
        <v>680</v>
      </c>
      <c r="E356" s="25">
        <v>0</v>
      </c>
      <c r="F356" s="27"/>
      <c r="G356" s="2">
        <v>0</v>
      </c>
      <c r="H356" s="29" t="s">
        <v>748</v>
      </c>
      <c r="T356" s="2">
        <v>0</v>
      </c>
      <c r="U356" s="2">
        <v>0</v>
      </c>
      <c r="V356" s="2">
        <v>0</v>
      </c>
      <c r="W356" s="5">
        <v>0</v>
      </c>
      <c r="X356" s="5">
        <v>0</v>
      </c>
      <c r="Y356" s="5">
        <v>0</v>
      </c>
      <c r="Z356" s="5"/>
      <c r="AA356" s="5"/>
      <c r="AB356" s="5"/>
      <c r="AC356" s="5"/>
      <c r="AD356" s="5"/>
      <c r="AE356" s="5"/>
      <c r="AF356" s="5"/>
      <c r="AG356" s="5"/>
      <c r="AH356" s="5"/>
    </row>
    <row r="357" spans="1:34" s="2" customFormat="1" ht="12.75" x14ac:dyDescent="0.2">
      <c r="A357" s="4">
        <v>2021</v>
      </c>
      <c r="B357" s="2" t="s">
        <v>5</v>
      </c>
      <c r="C357" s="2" t="s">
        <v>733</v>
      </c>
      <c r="D357" s="2" t="s">
        <v>680</v>
      </c>
      <c r="E357" s="25">
        <v>0</v>
      </c>
      <c r="F357" s="27"/>
      <c r="G357" s="2">
        <v>0</v>
      </c>
      <c r="H357" s="29" t="s">
        <v>748</v>
      </c>
      <c r="T357" s="2">
        <v>0</v>
      </c>
      <c r="U357" s="2">
        <v>0</v>
      </c>
      <c r="V357" s="2">
        <v>0</v>
      </c>
      <c r="W357" s="5">
        <v>0</v>
      </c>
      <c r="X357" s="5">
        <v>0</v>
      </c>
      <c r="Y357" s="5">
        <v>0</v>
      </c>
      <c r="Z357" s="5"/>
      <c r="AA357" s="5"/>
      <c r="AB357" s="5"/>
      <c r="AC357" s="5"/>
      <c r="AD357" s="5"/>
      <c r="AE357" s="5"/>
      <c r="AF357" s="5"/>
      <c r="AG357" s="5"/>
      <c r="AH357" s="5"/>
    </row>
    <row r="358" spans="1:34" s="2" customFormat="1" ht="12.75" x14ac:dyDescent="0.2">
      <c r="A358" s="4">
        <v>2021</v>
      </c>
      <c r="B358" s="2" t="s">
        <v>5</v>
      </c>
      <c r="C358" s="2" t="s">
        <v>18</v>
      </c>
      <c r="D358" s="2" t="s">
        <v>680</v>
      </c>
      <c r="E358" s="25">
        <v>0</v>
      </c>
      <c r="F358" s="26">
        <v>11803952</v>
      </c>
      <c r="G358" s="2">
        <v>0</v>
      </c>
      <c r="H358" s="29" t="s">
        <v>748</v>
      </c>
      <c r="T358" s="2">
        <v>0</v>
      </c>
      <c r="U358" s="2">
        <v>0</v>
      </c>
      <c r="V358" s="2">
        <v>0</v>
      </c>
      <c r="W358" s="5">
        <v>0</v>
      </c>
      <c r="X358" s="5">
        <v>0</v>
      </c>
      <c r="Y358" s="5">
        <v>0</v>
      </c>
      <c r="Z358" s="5"/>
      <c r="AA358" s="5"/>
      <c r="AB358" s="5"/>
      <c r="AC358" s="5"/>
      <c r="AD358" s="5"/>
      <c r="AE358" s="5"/>
      <c r="AF358" s="5"/>
      <c r="AG358" s="5"/>
      <c r="AH358" s="5"/>
    </row>
    <row r="359" spans="1:34" s="2" customFormat="1" ht="12.75" x14ac:dyDescent="0.2">
      <c r="A359" s="4">
        <v>2021</v>
      </c>
      <c r="B359" s="2" t="s">
        <v>5</v>
      </c>
      <c r="C359" s="2" t="s">
        <v>19</v>
      </c>
      <c r="D359" s="2" t="s">
        <v>680</v>
      </c>
      <c r="E359" s="25">
        <v>0</v>
      </c>
      <c r="F359" s="27"/>
      <c r="G359" s="2">
        <v>0</v>
      </c>
      <c r="H359" s="29" t="s">
        <v>748</v>
      </c>
      <c r="T359" s="2">
        <v>0</v>
      </c>
      <c r="U359" s="2">
        <v>0</v>
      </c>
      <c r="V359" s="2">
        <v>0</v>
      </c>
      <c r="W359" s="5">
        <v>0</v>
      </c>
      <c r="X359" s="5">
        <v>0</v>
      </c>
      <c r="Y359" s="5">
        <v>0</v>
      </c>
      <c r="Z359" s="5"/>
      <c r="AA359" s="5"/>
      <c r="AB359" s="5"/>
      <c r="AC359" s="5"/>
      <c r="AD359" s="5"/>
      <c r="AE359" s="5"/>
      <c r="AF359" s="5"/>
      <c r="AG359" s="5"/>
      <c r="AH359" s="5"/>
    </row>
    <row r="360" spans="1:34" s="2" customFormat="1" ht="12.75" x14ac:dyDescent="0.2">
      <c r="A360" s="4">
        <v>2021</v>
      </c>
      <c r="B360" s="2" t="s">
        <v>10</v>
      </c>
      <c r="C360" s="2" t="s">
        <v>20</v>
      </c>
      <c r="D360" s="2" t="s">
        <v>680</v>
      </c>
      <c r="E360" s="25">
        <v>0</v>
      </c>
      <c r="F360" s="27"/>
      <c r="G360" s="2">
        <v>0</v>
      </c>
      <c r="H360" s="29" t="s">
        <v>748</v>
      </c>
      <c r="T360" s="2">
        <v>0</v>
      </c>
      <c r="U360" s="2">
        <v>0</v>
      </c>
      <c r="V360" s="2">
        <v>0</v>
      </c>
      <c r="W360" s="5">
        <v>0</v>
      </c>
      <c r="X360" s="5">
        <v>0</v>
      </c>
      <c r="Y360" s="5">
        <v>0</v>
      </c>
      <c r="Z360" s="5"/>
      <c r="AA360" s="5"/>
      <c r="AB360" s="5"/>
      <c r="AC360" s="5"/>
      <c r="AD360" s="5"/>
      <c r="AE360" s="5"/>
      <c r="AF360" s="5"/>
      <c r="AG360" s="5"/>
      <c r="AH360" s="5"/>
    </row>
    <row r="361" spans="1:34" s="2" customFormat="1" ht="12.75" x14ac:dyDescent="0.2">
      <c r="A361" s="4">
        <v>2021</v>
      </c>
      <c r="B361" s="2" t="s">
        <v>10</v>
      </c>
      <c r="C361" s="2" t="s">
        <v>21</v>
      </c>
      <c r="D361" s="2" t="s">
        <v>680</v>
      </c>
      <c r="E361" s="25">
        <v>0</v>
      </c>
      <c r="F361" s="27"/>
      <c r="G361" s="2">
        <v>0</v>
      </c>
      <c r="H361" s="29" t="s">
        <v>748</v>
      </c>
      <c r="I361" s="2">
        <v>0</v>
      </c>
      <c r="J361" s="2">
        <v>0</v>
      </c>
      <c r="K361" s="2">
        <v>0</v>
      </c>
      <c r="L361" s="2">
        <v>0</v>
      </c>
      <c r="M361" s="2">
        <v>0</v>
      </c>
      <c r="N361" s="2">
        <v>0</v>
      </c>
      <c r="O361" s="2">
        <v>0</v>
      </c>
      <c r="P361" s="2">
        <v>0</v>
      </c>
      <c r="Q361" s="2">
        <v>0</v>
      </c>
      <c r="R361" s="2">
        <v>0</v>
      </c>
      <c r="T361" s="2">
        <v>0</v>
      </c>
      <c r="U361" s="2">
        <v>0</v>
      </c>
      <c r="V361" s="2">
        <v>0</v>
      </c>
      <c r="W361" s="5">
        <v>0</v>
      </c>
      <c r="X361" s="5">
        <v>0</v>
      </c>
      <c r="Y361" s="5">
        <v>0</v>
      </c>
      <c r="Z361" s="5"/>
      <c r="AA361" s="5"/>
      <c r="AB361" s="5"/>
      <c r="AC361" s="5"/>
      <c r="AD361" s="5"/>
      <c r="AE361" s="5"/>
      <c r="AF361" s="5"/>
      <c r="AG361" s="5"/>
      <c r="AH361" s="5"/>
    </row>
    <row r="362" spans="1:34" s="2" customFormat="1" ht="12.75" x14ac:dyDescent="0.2">
      <c r="A362" s="4">
        <v>2021</v>
      </c>
      <c r="B362" s="2" t="s">
        <v>5</v>
      </c>
      <c r="C362" s="2" t="s">
        <v>734</v>
      </c>
      <c r="D362" s="2" t="s">
        <v>680</v>
      </c>
      <c r="E362" s="25">
        <v>0</v>
      </c>
      <c r="F362" s="27"/>
      <c r="G362" s="2">
        <v>0</v>
      </c>
      <c r="H362" s="29" t="s">
        <v>748</v>
      </c>
      <c r="I362" s="2">
        <v>0</v>
      </c>
      <c r="J362" s="2">
        <v>0</v>
      </c>
      <c r="K362" s="2">
        <v>0</v>
      </c>
      <c r="L362" s="2">
        <v>0</v>
      </c>
      <c r="M362" s="2">
        <v>0</v>
      </c>
      <c r="N362" s="2">
        <v>0</v>
      </c>
      <c r="O362" s="2">
        <v>0</v>
      </c>
      <c r="P362" s="2">
        <v>0</v>
      </c>
      <c r="Q362" s="2">
        <v>0</v>
      </c>
      <c r="R362" s="2">
        <v>0</v>
      </c>
      <c r="T362" s="2">
        <v>0</v>
      </c>
      <c r="U362" s="2">
        <v>0</v>
      </c>
      <c r="V362" s="2">
        <v>0</v>
      </c>
      <c r="W362" s="5">
        <v>0</v>
      </c>
      <c r="X362" s="5">
        <v>0</v>
      </c>
      <c r="Y362" s="5">
        <v>0</v>
      </c>
      <c r="Z362" s="5"/>
      <c r="AA362" s="5"/>
      <c r="AB362" s="5"/>
      <c r="AC362" s="5"/>
      <c r="AD362" s="5"/>
      <c r="AE362" s="5"/>
      <c r="AF362" s="5"/>
      <c r="AG362" s="5"/>
      <c r="AH362" s="5"/>
    </row>
    <row r="363" spans="1:34" s="2" customFormat="1" ht="12.75" x14ac:dyDescent="0.2">
      <c r="A363" s="4">
        <v>2021</v>
      </c>
      <c r="B363" s="2" t="s">
        <v>5</v>
      </c>
      <c r="C363" s="2" t="s">
        <v>735</v>
      </c>
      <c r="D363" s="2" t="s">
        <v>680</v>
      </c>
      <c r="E363" s="25">
        <v>0</v>
      </c>
      <c r="F363" s="27"/>
      <c r="G363" s="2">
        <v>0</v>
      </c>
      <c r="H363" s="29" t="s">
        <v>748</v>
      </c>
      <c r="I363" s="2">
        <v>0</v>
      </c>
      <c r="J363" s="2">
        <v>0</v>
      </c>
      <c r="K363" s="2">
        <v>0</v>
      </c>
      <c r="L363" s="2">
        <v>0</v>
      </c>
      <c r="M363" s="2">
        <v>0</v>
      </c>
      <c r="N363" s="2">
        <v>0</v>
      </c>
      <c r="O363" s="2">
        <v>0</v>
      </c>
      <c r="P363" s="2">
        <v>0</v>
      </c>
      <c r="Q363" s="2">
        <v>0</v>
      </c>
      <c r="R363" s="2">
        <v>0</v>
      </c>
      <c r="T363" s="2">
        <v>0</v>
      </c>
      <c r="U363" s="2">
        <v>0</v>
      </c>
      <c r="V363" s="2">
        <v>0</v>
      </c>
      <c r="W363" s="5">
        <v>0</v>
      </c>
      <c r="X363" s="5">
        <v>0</v>
      </c>
      <c r="Y363" s="5">
        <v>0</v>
      </c>
      <c r="Z363" s="5"/>
      <c r="AA363" s="5"/>
      <c r="AB363" s="5"/>
      <c r="AC363" s="5"/>
      <c r="AD363" s="5"/>
      <c r="AE363" s="5"/>
      <c r="AF363" s="5"/>
      <c r="AG363" s="5"/>
      <c r="AH363" s="5"/>
    </row>
    <row r="364" spans="1:34" s="2" customFormat="1" ht="12.75" x14ac:dyDescent="0.2">
      <c r="A364" s="4">
        <v>2021</v>
      </c>
      <c r="B364" s="2" t="s">
        <v>5</v>
      </c>
      <c r="C364" s="2" t="s">
        <v>736</v>
      </c>
      <c r="D364" s="2" t="s">
        <v>680</v>
      </c>
      <c r="E364" s="25">
        <v>0</v>
      </c>
      <c r="F364" s="27"/>
      <c r="G364" s="2">
        <v>0</v>
      </c>
      <c r="H364" s="29" t="s">
        <v>748</v>
      </c>
      <c r="I364" s="2">
        <v>0</v>
      </c>
      <c r="J364" s="2">
        <v>0</v>
      </c>
      <c r="K364" s="2">
        <v>0</v>
      </c>
      <c r="L364" s="2">
        <v>0</v>
      </c>
      <c r="M364" s="2">
        <v>0</v>
      </c>
      <c r="N364" s="2">
        <v>0</v>
      </c>
      <c r="O364" s="2">
        <v>0</v>
      </c>
      <c r="P364" s="2">
        <v>0</v>
      </c>
      <c r="Q364" s="2">
        <v>0</v>
      </c>
      <c r="R364" s="2">
        <v>0</v>
      </c>
      <c r="T364" s="2">
        <v>0</v>
      </c>
      <c r="U364" s="2">
        <v>0</v>
      </c>
      <c r="V364" s="2">
        <v>0</v>
      </c>
      <c r="W364" s="5">
        <v>0</v>
      </c>
      <c r="X364" s="5">
        <v>0</v>
      </c>
      <c r="Y364" s="5">
        <v>0</v>
      </c>
      <c r="Z364" s="5"/>
      <c r="AA364" s="5"/>
      <c r="AB364" s="5"/>
      <c r="AC364" s="5"/>
      <c r="AD364" s="5"/>
      <c r="AE364" s="5"/>
      <c r="AF364" s="5"/>
      <c r="AG364" s="5"/>
      <c r="AH364" s="5"/>
    </row>
    <row r="365" spans="1:34" s="2" customFormat="1" ht="12.75" x14ac:dyDescent="0.2">
      <c r="A365" s="4">
        <v>2021</v>
      </c>
      <c r="B365" s="2" t="s">
        <v>5</v>
      </c>
      <c r="C365" s="2" t="s">
        <v>737</v>
      </c>
      <c r="D365" s="2" t="s">
        <v>680</v>
      </c>
      <c r="E365" s="25">
        <v>0</v>
      </c>
      <c r="F365" s="27"/>
      <c r="G365" s="2">
        <v>0</v>
      </c>
      <c r="H365" s="29" t="s">
        <v>748</v>
      </c>
      <c r="I365" s="2">
        <v>0</v>
      </c>
      <c r="J365" s="2">
        <v>0</v>
      </c>
      <c r="K365" s="2">
        <v>0</v>
      </c>
      <c r="L365" s="2">
        <v>0</v>
      </c>
      <c r="M365" s="2">
        <v>0</v>
      </c>
      <c r="N365" s="2">
        <v>0</v>
      </c>
      <c r="O365" s="2">
        <v>0</v>
      </c>
      <c r="P365" s="2">
        <v>0</v>
      </c>
      <c r="Q365" s="2">
        <v>0</v>
      </c>
      <c r="R365" s="2">
        <v>0</v>
      </c>
      <c r="T365" s="2">
        <v>0</v>
      </c>
      <c r="U365" s="2">
        <v>0</v>
      </c>
      <c r="V365" s="2">
        <v>0</v>
      </c>
      <c r="W365" s="5">
        <v>0</v>
      </c>
      <c r="X365" s="5">
        <v>0</v>
      </c>
      <c r="Y365" s="5">
        <v>0</v>
      </c>
      <c r="Z365" s="5"/>
      <c r="AA365" s="5"/>
      <c r="AB365" s="5"/>
      <c r="AC365" s="5"/>
      <c r="AD365" s="5"/>
      <c r="AE365" s="5"/>
      <c r="AF365" s="5"/>
      <c r="AG365" s="5"/>
      <c r="AH365" s="5"/>
    </row>
    <row r="366" spans="1:34" s="2" customFormat="1" ht="12.75" x14ac:dyDescent="0.2">
      <c r="A366" s="4">
        <v>2021</v>
      </c>
      <c r="B366" s="2" t="s">
        <v>10</v>
      </c>
      <c r="C366" s="2" t="s">
        <v>738</v>
      </c>
      <c r="D366" s="2" t="s">
        <v>680</v>
      </c>
      <c r="E366" s="25">
        <v>0</v>
      </c>
      <c r="F366" s="27"/>
      <c r="G366" s="2">
        <v>0</v>
      </c>
      <c r="H366" s="29" t="s">
        <v>748</v>
      </c>
      <c r="I366" s="2">
        <v>0</v>
      </c>
      <c r="J366" s="2">
        <v>0</v>
      </c>
      <c r="K366" s="2">
        <v>0</v>
      </c>
      <c r="L366" s="2">
        <v>0</v>
      </c>
      <c r="M366" s="2">
        <v>0</v>
      </c>
      <c r="N366" s="2">
        <v>0</v>
      </c>
      <c r="O366" s="2">
        <v>0</v>
      </c>
      <c r="P366" s="2">
        <v>0</v>
      </c>
      <c r="Q366" s="2">
        <v>0</v>
      </c>
      <c r="R366" s="2">
        <v>0</v>
      </c>
      <c r="T366" s="2">
        <v>0</v>
      </c>
      <c r="U366" s="2">
        <v>0</v>
      </c>
      <c r="V366" s="2">
        <v>0</v>
      </c>
      <c r="W366" s="5">
        <v>0</v>
      </c>
      <c r="X366" s="5">
        <v>0</v>
      </c>
      <c r="Y366" s="5">
        <v>0</v>
      </c>
      <c r="Z366" s="5"/>
      <c r="AA366" s="5"/>
      <c r="AB366" s="5"/>
      <c r="AC366" s="5"/>
      <c r="AD366" s="5"/>
      <c r="AE366" s="5"/>
      <c r="AF366" s="5"/>
      <c r="AG366" s="5"/>
      <c r="AH366" s="5"/>
    </row>
    <row r="367" spans="1:34" s="2" customFormat="1" ht="12.75" x14ac:dyDescent="0.2">
      <c r="A367" s="4">
        <v>2021</v>
      </c>
      <c r="B367" s="2" t="s">
        <v>10</v>
      </c>
      <c r="C367" s="2" t="s">
        <v>739</v>
      </c>
      <c r="D367" s="2" t="s">
        <v>680</v>
      </c>
      <c r="E367" s="25">
        <v>0</v>
      </c>
      <c r="F367" s="27"/>
      <c r="G367" s="2">
        <v>0</v>
      </c>
      <c r="H367" s="29" t="s">
        <v>748</v>
      </c>
      <c r="I367" s="2">
        <v>0</v>
      </c>
      <c r="J367" s="2">
        <v>0</v>
      </c>
      <c r="K367" s="2">
        <v>0</v>
      </c>
      <c r="L367" s="2">
        <v>0</v>
      </c>
      <c r="M367" s="2">
        <v>0</v>
      </c>
      <c r="N367" s="2">
        <v>0</v>
      </c>
      <c r="O367" s="2">
        <v>0</v>
      </c>
      <c r="P367" s="2">
        <v>0</v>
      </c>
      <c r="Q367" s="2">
        <v>0</v>
      </c>
      <c r="R367" s="2">
        <v>0</v>
      </c>
      <c r="T367" s="2">
        <v>0</v>
      </c>
      <c r="U367" s="2">
        <v>0</v>
      </c>
      <c r="V367" s="2">
        <v>0</v>
      </c>
      <c r="W367" s="5">
        <v>0</v>
      </c>
      <c r="X367" s="5">
        <v>0</v>
      </c>
      <c r="Y367" s="5">
        <v>0</v>
      </c>
      <c r="Z367" s="5"/>
      <c r="AA367" s="5"/>
      <c r="AB367" s="5"/>
      <c r="AC367" s="5"/>
      <c r="AD367" s="5"/>
      <c r="AE367" s="5"/>
      <c r="AF367" s="5"/>
      <c r="AG367" s="5"/>
      <c r="AH367" s="5"/>
    </row>
    <row r="368" spans="1:34" s="2" customFormat="1" ht="12.75" x14ac:dyDescent="0.2">
      <c r="A368" s="4">
        <v>2021</v>
      </c>
      <c r="B368" s="2" t="s">
        <v>5</v>
      </c>
      <c r="C368" s="2" t="s">
        <v>740</v>
      </c>
      <c r="D368" s="2" t="s">
        <v>680</v>
      </c>
      <c r="E368" s="25">
        <v>0</v>
      </c>
      <c r="F368" s="27"/>
      <c r="G368" s="2">
        <v>0</v>
      </c>
      <c r="H368" s="29" t="s">
        <v>748</v>
      </c>
      <c r="I368" s="2">
        <v>0</v>
      </c>
      <c r="J368" s="2">
        <v>0</v>
      </c>
      <c r="K368" s="2">
        <v>0</v>
      </c>
      <c r="L368" s="2">
        <v>0</v>
      </c>
      <c r="M368" s="2">
        <v>0</v>
      </c>
      <c r="N368" s="2">
        <v>0</v>
      </c>
      <c r="O368" s="2">
        <v>0</v>
      </c>
      <c r="P368" s="2">
        <v>0</v>
      </c>
      <c r="Q368" s="2">
        <v>0</v>
      </c>
      <c r="R368" s="2">
        <v>0</v>
      </c>
      <c r="T368" s="2">
        <v>0</v>
      </c>
      <c r="U368" s="2">
        <v>0</v>
      </c>
      <c r="V368" s="2">
        <v>0</v>
      </c>
      <c r="W368" s="5">
        <v>0</v>
      </c>
      <c r="X368" s="5">
        <v>0</v>
      </c>
      <c r="Y368" s="5">
        <v>0</v>
      </c>
      <c r="Z368" s="5"/>
      <c r="AA368" s="5"/>
      <c r="AB368" s="5"/>
      <c r="AC368" s="5"/>
      <c r="AD368" s="5"/>
      <c r="AE368" s="5"/>
      <c r="AF368" s="5"/>
      <c r="AG368" s="5"/>
      <c r="AH368" s="5"/>
    </row>
    <row r="369" spans="1:34" s="2" customFormat="1" ht="12.75" x14ac:dyDescent="0.2">
      <c r="A369" s="4">
        <v>2021</v>
      </c>
      <c r="B369" s="2" t="s">
        <v>5</v>
      </c>
      <c r="C369" s="2" t="s">
        <v>29</v>
      </c>
      <c r="D369" s="2" t="s">
        <v>680</v>
      </c>
      <c r="E369" s="25">
        <v>0</v>
      </c>
      <c r="F369" s="27"/>
      <c r="G369" s="2">
        <v>0</v>
      </c>
      <c r="H369" s="29" t="s">
        <v>748</v>
      </c>
      <c r="I369" s="2">
        <v>0</v>
      </c>
      <c r="J369" s="2">
        <v>0</v>
      </c>
      <c r="K369" s="2">
        <v>0</v>
      </c>
      <c r="L369" s="2">
        <v>0</v>
      </c>
      <c r="M369" s="2">
        <v>0</v>
      </c>
      <c r="N369" s="2">
        <v>0</v>
      </c>
      <c r="O369" s="2">
        <v>0</v>
      </c>
      <c r="P369" s="2">
        <v>0</v>
      </c>
      <c r="Q369" s="2">
        <v>0</v>
      </c>
      <c r="R369" s="2">
        <v>0</v>
      </c>
      <c r="T369" s="2">
        <v>0</v>
      </c>
      <c r="U369" s="2">
        <v>0</v>
      </c>
      <c r="V369" s="2">
        <v>0</v>
      </c>
      <c r="W369" s="5">
        <v>0</v>
      </c>
      <c r="X369" s="5">
        <v>0</v>
      </c>
      <c r="Y369" s="5">
        <v>0</v>
      </c>
      <c r="Z369" s="5"/>
      <c r="AA369" s="5"/>
      <c r="AB369" s="5"/>
      <c r="AC369" s="5"/>
      <c r="AD369" s="5"/>
      <c r="AE369" s="5"/>
      <c r="AF369" s="5"/>
      <c r="AG369" s="5"/>
      <c r="AH369" s="5"/>
    </row>
    <row r="370" spans="1:34" s="2" customFormat="1" ht="12.75" x14ac:dyDescent="0.2">
      <c r="A370" s="4">
        <v>2021</v>
      </c>
      <c r="B370" s="2" t="s">
        <v>5</v>
      </c>
      <c r="C370" s="2" t="s">
        <v>723</v>
      </c>
      <c r="D370" s="2" t="s">
        <v>678</v>
      </c>
      <c r="E370" s="25">
        <v>0</v>
      </c>
      <c r="F370" s="26">
        <v>1184345</v>
      </c>
      <c r="G370" s="2">
        <v>0</v>
      </c>
      <c r="H370" s="28">
        <v>326122</v>
      </c>
      <c r="T370" s="2">
        <v>0</v>
      </c>
      <c r="U370" s="2">
        <v>0</v>
      </c>
      <c r="V370" s="2">
        <v>0</v>
      </c>
      <c r="W370" s="5">
        <v>9593</v>
      </c>
      <c r="X370" s="5">
        <v>7.09</v>
      </c>
      <c r="Y370" s="5">
        <v>60.05</v>
      </c>
      <c r="Z370" s="5"/>
      <c r="AA370" s="5"/>
      <c r="AB370" s="5"/>
      <c r="AC370" s="5"/>
      <c r="AD370" s="5"/>
      <c r="AE370" s="5"/>
      <c r="AF370" s="5"/>
      <c r="AG370" s="5"/>
      <c r="AH370" s="5"/>
    </row>
    <row r="371" spans="1:34" s="2" customFormat="1" ht="12.75" x14ac:dyDescent="0.2">
      <c r="A371" s="4">
        <v>2021</v>
      </c>
      <c r="B371" s="2" t="s">
        <v>5</v>
      </c>
      <c r="C371" s="2" t="s">
        <v>724</v>
      </c>
      <c r="D371" s="2" t="s">
        <v>678</v>
      </c>
      <c r="E371" s="25">
        <v>0</v>
      </c>
      <c r="F371" s="26">
        <v>4000389</v>
      </c>
      <c r="G371" s="2">
        <v>0</v>
      </c>
      <c r="H371" s="28">
        <v>326122</v>
      </c>
      <c r="T371" s="2">
        <v>0</v>
      </c>
      <c r="U371" s="2">
        <v>0</v>
      </c>
      <c r="V371" s="2">
        <v>0</v>
      </c>
      <c r="W371" s="5">
        <v>9644</v>
      </c>
      <c r="X371" s="5">
        <v>7.7</v>
      </c>
      <c r="Y371" s="5">
        <v>61.67</v>
      </c>
      <c r="Z371" s="5"/>
      <c r="AA371" s="5"/>
      <c r="AB371" s="5"/>
      <c r="AC371" s="5"/>
      <c r="AD371" s="5"/>
      <c r="AE371" s="5"/>
      <c r="AF371" s="5"/>
      <c r="AG371" s="5"/>
      <c r="AH371" s="5"/>
    </row>
    <row r="372" spans="1:34" s="2" customFormat="1" ht="12.75" x14ac:dyDescent="0.2">
      <c r="A372" s="4">
        <v>2021</v>
      </c>
      <c r="B372" s="2" t="s">
        <v>5</v>
      </c>
      <c r="C372" s="2" t="s">
        <v>725</v>
      </c>
      <c r="D372" s="2" t="s">
        <v>678</v>
      </c>
      <c r="E372" s="25">
        <v>0</v>
      </c>
      <c r="F372" s="26">
        <v>3700360</v>
      </c>
      <c r="G372" s="2">
        <v>0</v>
      </c>
      <c r="H372" s="28">
        <v>370982</v>
      </c>
      <c r="T372" s="2">
        <v>0</v>
      </c>
      <c r="U372" s="2">
        <v>0</v>
      </c>
      <c r="V372" s="2">
        <v>0</v>
      </c>
      <c r="W372" s="5">
        <v>8180</v>
      </c>
      <c r="X372" s="5">
        <v>6.46</v>
      </c>
      <c r="Y372" s="5">
        <v>60.85</v>
      </c>
      <c r="Z372" s="5"/>
      <c r="AA372" s="5"/>
      <c r="AB372" s="5"/>
      <c r="AC372" s="5"/>
      <c r="AD372" s="5"/>
      <c r="AE372" s="5"/>
      <c r="AF372" s="5"/>
      <c r="AG372" s="5"/>
      <c r="AH372" s="5"/>
    </row>
    <row r="373" spans="1:34" s="2" customFormat="1" ht="12.75" x14ac:dyDescent="0.2">
      <c r="A373" s="4">
        <v>2021</v>
      </c>
      <c r="B373" s="2" t="s">
        <v>5</v>
      </c>
      <c r="C373" s="2" t="s">
        <v>726</v>
      </c>
      <c r="D373" s="2" t="s">
        <v>678</v>
      </c>
      <c r="E373" s="25">
        <v>0</v>
      </c>
      <c r="F373" s="27"/>
      <c r="G373" s="2">
        <v>0</v>
      </c>
      <c r="H373" s="28">
        <v>326122</v>
      </c>
      <c r="T373" s="2">
        <v>0</v>
      </c>
      <c r="U373" s="2">
        <v>0</v>
      </c>
      <c r="V373" s="2">
        <v>0</v>
      </c>
      <c r="W373" s="5">
        <v>8776</v>
      </c>
      <c r="X373" s="5">
        <v>8.36</v>
      </c>
      <c r="Y373" s="5">
        <v>62.85</v>
      </c>
      <c r="Z373" s="5"/>
      <c r="AA373" s="5"/>
      <c r="AB373" s="5"/>
      <c r="AC373" s="5"/>
      <c r="AD373" s="5"/>
      <c r="AE373" s="5"/>
      <c r="AF373" s="5"/>
      <c r="AG373" s="5"/>
      <c r="AH373" s="5"/>
    </row>
    <row r="374" spans="1:34" s="2" customFormat="1" ht="12.75" x14ac:dyDescent="0.2">
      <c r="A374" s="4">
        <v>2021</v>
      </c>
      <c r="B374" s="2" t="s">
        <v>10</v>
      </c>
      <c r="C374" s="2" t="s">
        <v>727</v>
      </c>
      <c r="D374" s="2" t="s">
        <v>678</v>
      </c>
      <c r="E374" s="25">
        <v>0</v>
      </c>
      <c r="F374" s="27"/>
      <c r="G374" s="2">
        <v>0</v>
      </c>
      <c r="H374" s="28">
        <v>326122</v>
      </c>
      <c r="T374" s="2">
        <v>0</v>
      </c>
      <c r="U374" s="2">
        <v>0</v>
      </c>
      <c r="V374" s="2">
        <v>0</v>
      </c>
      <c r="W374" s="5">
        <v>10780</v>
      </c>
      <c r="X374" s="5">
        <v>2.61</v>
      </c>
      <c r="Y374" s="5">
        <v>76.3</v>
      </c>
      <c r="Z374" s="5"/>
      <c r="AA374" s="5"/>
      <c r="AB374" s="5"/>
      <c r="AC374" s="5"/>
      <c r="AD374" s="5"/>
      <c r="AE374" s="5"/>
      <c r="AF374" s="5"/>
      <c r="AG374" s="5"/>
      <c r="AH374" s="5"/>
    </row>
    <row r="375" spans="1:34" s="2" customFormat="1" ht="12.75" x14ac:dyDescent="0.2">
      <c r="A375" s="4">
        <v>2021</v>
      </c>
      <c r="B375" s="2" t="s">
        <v>5</v>
      </c>
      <c r="C375" s="2" t="s">
        <v>728</v>
      </c>
      <c r="D375" s="2" t="s">
        <v>678</v>
      </c>
      <c r="E375" s="25">
        <v>0</v>
      </c>
      <c r="F375" s="27"/>
      <c r="G375" s="2">
        <v>0</v>
      </c>
      <c r="H375" s="28">
        <v>370982</v>
      </c>
      <c r="T375" s="2">
        <v>0</v>
      </c>
      <c r="U375" s="2">
        <v>0</v>
      </c>
      <c r="V375" s="2">
        <v>0</v>
      </c>
      <c r="W375" s="5">
        <v>8030</v>
      </c>
      <c r="X375" s="5">
        <v>6.43</v>
      </c>
      <c r="Y375" s="5">
        <v>69.62</v>
      </c>
      <c r="Z375" s="5"/>
      <c r="AA375" s="5"/>
      <c r="AB375" s="5"/>
      <c r="AC375" s="5"/>
      <c r="AD375" s="5"/>
      <c r="AE375" s="5"/>
      <c r="AF375" s="5"/>
      <c r="AG375" s="5"/>
      <c r="AH375" s="5"/>
    </row>
    <row r="376" spans="1:34" s="2" customFormat="1" ht="12.75" x14ac:dyDescent="0.2">
      <c r="A376" s="4">
        <v>2021</v>
      </c>
      <c r="B376" s="2" t="s">
        <v>10</v>
      </c>
      <c r="C376" s="2" t="s">
        <v>729</v>
      </c>
      <c r="D376" s="2" t="s">
        <v>678</v>
      </c>
      <c r="E376" s="25">
        <v>0</v>
      </c>
      <c r="F376" s="27"/>
      <c r="G376" s="2">
        <v>0</v>
      </c>
      <c r="H376" s="28">
        <v>326122</v>
      </c>
      <c r="T376" s="2">
        <v>0</v>
      </c>
      <c r="U376" s="2">
        <v>0</v>
      </c>
      <c r="V376" s="2">
        <v>0</v>
      </c>
      <c r="W376" s="5">
        <v>8577</v>
      </c>
      <c r="X376" s="5">
        <v>7.13</v>
      </c>
      <c r="Y376" s="5">
        <v>59.48</v>
      </c>
      <c r="Z376" s="5"/>
      <c r="AA376" s="5"/>
      <c r="AB376" s="5"/>
      <c r="AC376" s="5"/>
      <c r="AD376" s="5"/>
      <c r="AE376" s="5"/>
      <c r="AF376" s="5"/>
      <c r="AG376" s="5"/>
      <c r="AH376" s="5"/>
    </row>
    <row r="377" spans="1:34" s="2" customFormat="1" ht="12.75" x14ac:dyDescent="0.2">
      <c r="A377" s="4">
        <v>2021</v>
      </c>
      <c r="B377" s="2" t="s">
        <v>10</v>
      </c>
      <c r="C377" s="2" t="s">
        <v>730</v>
      </c>
      <c r="D377" s="2" t="s">
        <v>678</v>
      </c>
      <c r="E377" s="25">
        <v>0</v>
      </c>
      <c r="F377" s="26">
        <v>4000389</v>
      </c>
      <c r="G377" s="2">
        <v>0</v>
      </c>
      <c r="H377" s="28">
        <v>326122</v>
      </c>
      <c r="T377" s="2">
        <v>0</v>
      </c>
      <c r="U377" s="2">
        <v>0</v>
      </c>
      <c r="V377" s="2">
        <v>0</v>
      </c>
      <c r="W377" s="5">
        <v>8201</v>
      </c>
      <c r="X377" s="5">
        <v>8.31</v>
      </c>
      <c r="Y377" s="5">
        <v>58.47</v>
      </c>
      <c r="Z377" s="5"/>
      <c r="AA377" s="5"/>
      <c r="AB377" s="5"/>
      <c r="AC377" s="5"/>
      <c r="AD377" s="5"/>
      <c r="AE377" s="5"/>
      <c r="AF377" s="5"/>
      <c r="AG377" s="5"/>
      <c r="AH377" s="5"/>
    </row>
    <row r="378" spans="1:34" s="2" customFormat="1" ht="12.75" x14ac:dyDescent="0.2">
      <c r="A378" s="4">
        <v>2021</v>
      </c>
      <c r="B378" s="2" t="s">
        <v>10</v>
      </c>
      <c r="C378" s="2" t="s">
        <v>731</v>
      </c>
      <c r="D378" s="2" t="s">
        <v>678</v>
      </c>
      <c r="E378" s="25">
        <v>0</v>
      </c>
      <c r="F378" s="27"/>
      <c r="G378" s="2">
        <v>0</v>
      </c>
      <c r="H378" s="28">
        <v>326122</v>
      </c>
      <c r="T378" s="2">
        <v>0</v>
      </c>
      <c r="U378" s="2">
        <v>0</v>
      </c>
      <c r="V378" s="2">
        <v>0</v>
      </c>
      <c r="W378" s="5">
        <v>8867</v>
      </c>
      <c r="X378" s="5">
        <v>4.32</v>
      </c>
      <c r="Y378" s="5">
        <v>65.91</v>
      </c>
      <c r="Z378" s="5"/>
      <c r="AA378" s="5"/>
      <c r="AB378" s="5"/>
      <c r="AC378" s="5"/>
      <c r="AD378" s="5"/>
      <c r="AE378" s="5"/>
      <c r="AF378" s="5"/>
      <c r="AG378" s="5"/>
      <c r="AH378" s="5"/>
    </row>
    <row r="379" spans="1:34" s="2" customFormat="1" ht="12.75" x14ac:dyDescent="0.2">
      <c r="A379" s="4">
        <v>2021</v>
      </c>
      <c r="B379" s="2" t="s">
        <v>5</v>
      </c>
      <c r="C379" s="2" t="s">
        <v>732</v>
      </c>
      <c r="D379" s="2" t="s">
        <v>678</v>
      </c>
      <c r="E379" s="25">
        <v>0</v>
      </c>
      <c r="F379" s="27"/>
      <c r="G379" s="2">
        <v>0</v>
      </c>
      <c r="H379" s="28">
        <v>326122</v>
      </c>
      <c r="T379" s="2">
        <v>0</v>
      </c>
      <c r="U379" s="2">
        <v>0</v>
      </c>
      <c r="V379" s="2">
        <v>0</v>
      </c>
      <c r="W379" s="5">
        <v>9860</v>
      </c>
      <c r="X379" s="5">
        <v>7.28</v>
      </c>
      <c r="Y379" s="5">
        <v>60.29</v>
      </c>
      <c r="Z379" s="5"/>
      <c r="AA379" s="5"/>
      <c r="AB379" s="5"/>
      <c r="AC379" s="5"/>
      <c r="AD379" s="5"/>
      <c r="AE379" s="5"/>
      <c r="AF379" s="5"/>
      <c r="AG379" s="5"/>
      <c r="AH379" s="5"/>
    </row>
    <row r="380" spans="1:34" s="2" customFormat="1" ht="12.75" x14ac:dyDescent="0.2">
      <c r="A380" s="4">
        <v>2021</v>
      </c>
      <c r="B380" s="2" t="s">
        <v>5</v>
      </c>
      <c r="C380" s="2" t="s">
        <v>733</v>
      </c>
      <c r="D380" s="2" t="s">
        <v>678</v>
      </c>
      <c r="E380" s="25">
        <v>0</v>
      </c>
      <c r="F380" s="27"/>
      <c r="G380" s="2">
        <v>0</v>
      </c>
      <c r="H380" s="28">
        <v>326122</v>
      </c>
      <c r="T380" s="2">
        <v>0</v>
      </c>
      <c r="U380" s="2">
        <v>0</v>
      </c>
      <c r="V380" s="2">
        <v>0</v>
      </c>
      <c r="W380" s="5">
        <v>7148</v>
      </c>
      <c r="X380" s="5">
        <v>5.71</v>
      </c>
      <c r="Y380" s="5">
        <v>71.150000000000006</v>
      </c>
      <c r="Z380" s="5"/>
      <c r="AA380" s="5"/>
      <c r="AB380" s="5"/>
      <c r="AC380" s="5"/>
      <c r="AD380" s="5"/>
      <c r="AE380" s="5"/>
      <c r="AF380" s="5"/>
      <c r="AG380" s="5"/>
      <c r="AH380" s="5"/>
    </row>
    <row r="381" spans="1:34" s="2" customFormat="1" ht="12.75" x14ac:dyDescent="0.2">
      <c r="A381" s="4">
        <v>2021</v>
      </c>
      <c r="B381" s="2" t="s">
        <v>5</v>
      </c>
      <c r="C381" s="2" t="s">
        <v>18</v>
      </c>
      <c r="D381" s="2" t="s">
        <v>678</v>
      </c>
      <c r="E381" s="25">
        <v>0</v>
      </c>
      <c r="F381" s="26">
        <v>3500340</v>
      </c>
      <c r="G381" s="2">
        <v>0</v>
      </c>
      <c r="H381" s="28">
        <v>716426</v>
      </c>
      <c r="T381" s="2">
        <v>0</v>
      </c>
      <c r="U381" s="2">
        <v>0</v>
      </c>
      <c r="V381" s="2">
        <v>0</v>
      </c>
      <c r="W381" s="5">
        <v>16891</v>
      </c>
      <c r="X381" s="5">
        <v>8.94</v>
      </c>
      <c r="Y381" s="5">
        <v>63</v>
      </c>
      <c r="Z381" s="5"/>
      <c r="AA381" s="5"/>
      <c r="AB381" s="5"/>
      <c r="AC381" s="5"/>
      <c r="AD381" s="5"/>
      <c r="AE381" s="5"/>
      <c r="AF381" s="5"/>
      <c r="AG381" s="5"/>
      <c r="AH381" s="5"/>
    </row>
    <row r="382" spans="1:34" s="2" customFormat="1" ht="12.75" x14ac:dyDescent="0.2">
      <c r="A382" s="4">
        <v>2021</v>
      </c>
      <c r="B382" s="2" t="s">
        <v>5</v>
      </c>
      <c r="C382" s="2" t="s">
        <v>19</v>
      </c>
      <c r="D382" s="2" t="s">
        <v>678</v>
      </c>
      <c r="E382" s="25">
        <v>0</v>
      </c>
      <c r="F382" s="26">
        <v>4000389</v>
      </c>
      <c r="G382" s="2">
        <v>0</v>
      </c>
      <c r="H382" s="28">
        <v>761286</v>
      </c>
      <c r="T382" s="2">
        <v>0</v>
      </c>
      <c r="U382" s="2">
        <v>0</v>
      </c>
      <c r="V382" s="2">
        <v>0</v>
      </c>
      <c r="W382" s="5">
        <v>11378</v>
      </c>
      <c r="X382" s="5">
        <v>3.56</v>
      </c>
      <c r="Y382" s="5">
        <v>63.71</v>
      </c>
      <c r="Z382" s="5"/>
      <c r="AA382" s="5"/>
      <c r="AB382" s="5"/>
      <c r="AC382" s="5"/>
      <c r="AD382" s="5"/>
      <c r="AE382" s="5"/>
      <c r="AF382" s="5"/>
      <c r="AG382" s="5"/>
      <c r="AH382" s="5"/>
    </row>
    <row r="383" spans="1:34" s="2" customFormat="1" ht="12.75" x14ac:dyDescent="0.2">
      <c r="A383" s="4">
        <v>2021</v>
      </c>
      <c r="B383" s="2" t="s">
        <v>10</v>
      </c>
      <c r="C383" s="2" t="s">
        <v>20</v>
      </c>
      <c r="D383" s="2" t="s">
        <v>678</v>
      </c>
      <c r="E383" s="25">
        <v>0</v>
      </c>
      <c r="F383" s="26">
        <v>600058</v>
      </c>
      <c r="G383" s="2">
        <v>0</v>
      </c>
      <c r="H383" s="28">
        <v>716426</v>
      </c>
      <c r="T383" s="2">
        <v>0</v>
      </c>
      <c r="U383" s="2">
        <v>0</v>
      </c>
      <c r="V383" s="2">
        <v>0</v>
      </c>
      <c r="W383" s="5">
        <v>12067</v>
      </c>
      <c r="X383" s="5">
        <v>7.21</v>
      </c>
      <c r="Y383" s="5">
        <v>67.040000000000006</v>
      </c>
      <c r="Z383" s="5"/>
      <c r="AA383" s="5"/>
      <c r="AB383" s="5"/>
      <c r="AC383" s="5"/>
      <c r="AD383" s="5"/>
      <c r="AE383" s="5"/>
      <c r="AF383" s="5"/>
      <c r="AG383" s="5"/>
      <c r="AH383" s="5"/>
    </row>
    <row r="384" spans="1:34" s="2" customFormat="1" ht="12.75" x14ac:dyDescent="0.2">
      <c r="A384" s="4">
        <v>2021</v>
      </c>
      <c r="B384" s="2" t="s">
        <v>10</v>
      </c>
      <c r="C384" s="2" t="s">
        <v>21</v>
      </c>
      <c r="D384" s="2" t="s">
        <v>678</v>
      </c>
      <c r="E384" s="25">
        <v>0</v>
      </c>
      <c r="F384" s="27"/>
      <c r="G384" s="2">
        <v>0</v>
      </c>
      <c r="H384" s="28">
        <v>716426</v>
      </c>
      <c r="T384" s="2">
        <v>0</v>
      </c>
      <c r="U384" s="2">
        <v>0</v>
      </c>
      <c r="V384" s="2">
        <v>0</v>
      </c>
      <c r="W384" s="5">
        <v>11390</v>
      </c>
      <c r="X384" s="5">
        <v>11.16</v>
      </c>
      <c r="Y384" s="5">
        <v>63.91</v>
      </c>
      <c r="Z384" s="5"/>
      <c r="AA384" s="5"/>
      <c r="AB384" s="5"/>
      <c r="AC384" s="5"/>
      <c r="AD384" s="5"/>
      <c r="AE384" s="5"/>
      <c r="AF384" s="5"/>
      <c r="AG384" s="5"/>
      <c r="AH384" s="5"/>
    </row>
    <row r="385" spans="1:34" s="2" customFormat="1" ht="12.75" x14ac:dyDescent="0.2">
      <c r="A385" s="4">
        <v>2021</v>
      </c>
      <c r="B385" s="2" t="s">
        <v>5</v>
      </c>
      <c r="C385" s="2" t="s">
        <v>734</v>
      </c>
      <c r="D385" s="2" t="s">
        <v>678</v>
      </c>
      <c r="E385" s="25">
        <v>0</v>
      </c>
      <c r="F385" s="27"/>
      <c r="G385" s="2">
        <v>0</v>
      </c>
      <c r="H385" s="28">
        <v>370982</v>
      </c>
      <c r="T385" s="2">
        <v>0</v>
      </c>
      <c r="U385" s="2">
        <v>0</v>
      </c>
      <c r="V385" s="2">
        <v>0</v>
      </c>
      <c r="W385" s="5">
        <v>8856</v>
      </c>
      <c r="X385" s="5">
        <v>1.84</v>
      </c>
      <c r="Y385" s="5">
        <v>78.989999999999995</v>
      </c>
      <c r="Z385" s="5"/>
      <c r="AA385" s="5"/>
      <c r="AB385" s="5"/>
      <c r="AC385" s="5"/>
      <c r="AD385" s="5"/>
      <c r="AE385" s="5"/>
      <c r="AF385" s="5"/>
      <c r="AG385" s="5"/>
      <c r="AH385" s="5"/>
    </row>
    <row r="386" spans="1:34" s="2" customFormat="1" ht="12.75" x14ac:dyDescent="0.2">
      <c r="A386" s="4">
        <v>2021</v>
      </c>
      <c r="B386" s="2" t="s">
        <v>5</v>
      </c>
      <c r="C386" s="2" t="s">
        <v>735</v>
      </c>
      <c r="D386" s="2" t="s">
        <v>678</v>
      </c>
      <c r="E386" s="25">
        <v>0</v>
      </c>
      <c r="F386" s="27"/>
      <c r="G386" s="2">
        <v>0</v>
      </c>
      <c r="H386" s="28">
        <v>326122</v>
      </c>
      <c r="T386" s="2">
        <v>0</v>
      </c>
      <c r="U386" s="2">
        <v>0</v>
      </c>
      <c r="V386" s="2">
        <v>0</v>
      </c>
      <c r="W386" s="5">
        <v>8428</v>
      </c>
      <c r="X386" s="5">
        <v>4.04</v>
      </c>
      <c r="Y386" s="5">
        <v>57.91</v>
      </c>
      <c r="Z386" s="5"/>
      <c r="AA386" s="5"/>
      <c r="AB386" s="5"/>
      <c r="AC386" s="5"/>
      <c r="AD386" s="5"/>
      <c r="AE386" s="5"/>
      <c r="AF386" s="5"/>
      <c r="AG386" s="5"/>
      <c r="AH386" s="5"/>
    </row>
    <row r="387" spans="1:34" s="2" customFormat="1" ht="12.75" x14ac:dyDescent="0.2">
      <c r="A387" s="4">
        <v>2021</v>
      </c>
      <c r="B387" s="2" t="s">
        <v>5</v>
      </c>
      <c r="C387" s="2" t="s">
        <v>736</v>
      </c>
      <c r="D387" s="2" t="s">
        <v>678</v>
      </c>
      <c r="E387" s="25">
        <v>0</v>
      </c>
      <c r="F387" s="26">
        <v>12237068</v>
      </c>
      <c r="G387" s="2">
        <v>0</v>
      </c>
      <c r="H387" s="28">
        <v>370982</v>
      </c>
      <c r="T387" s="2">
        <v>0</v>
      </c>
      <c r="U387" s="2">
        <v>0</v>
      </c>
      <c r="V387" s="2">
        <v>0</v>
      </c>
      <c r="W387" s="5">
        <v>9666</v>
      </c>
      <c r="X387" s="5">
        <v>3.47</v>
      </c>
      <c r="Y387" s="5">
        <v>72.59</v>
      </c>
      <c r="Z387" s="5"/>
      <c r="AA387" s="5"/>
      <c r="AB387" s="5"/>
      <c r="AC387" s="5"/>
      <c r="AD387" s="5"/>
      <c r="AE387" s="5"/>
      <c r="AF387" s="5"/>
      <c r="AG387" s="5"/>
      <c r="AH387" s="5"/>
    </row>
    <row r="388" spans="1:34" s="2" customFormat="1" ht="12.75" x14ac:dyDescent="0.2">
      <c r="A388" s="4">
        <v>2021</v>
      </c>
      <c r="B388" s="2" t="s">
        <v>5</v>
      </c>
      <c r="C388" s="2" t="s">
        <v>737</v>
      </c>
      <c r="D388" s="2" t="s">
        <v>678</v>
      </c>
      <c r="E388" s="25">
        <v>0</v>
      </c>
      <c r="F388" s="27"/>
      <c r="G388" s="2">
        <v>0</v>
      </c>
      <c r="H388" s="28">
        <v>370982</v>
      </c>
      <c r="T388" s="2">
        <v>0</v>
      </c>
      <c r="U388" s="2">
        <v>0</v>
      </c>
      <c r="V388" s="2">
        <v>0</v>
      </c>
      <c r="W388" s="5">
        <v>8292</v>
      </c>
      <c r="X388" s="5">
        <v>4.99</v>
      </c>
      <c r="Y388" s="5">
        <v>64.989999999999995</v>
      </c>
      <c r="Z388" s="5"/>
      <c r="AA388" s="5"/>
      <c r="AB388" s="5"/>
      <c r="AC388" s="5"/>
      <c r="AD388" s="5"/>
      <c r="AE388" s="5"/>
      <c r="AF388" s="5"/>
      <c r="AG388" s="5"/>
      <c r="AH388" s="5"/>
    </row>
    <row r="389" spans="1:34" s="2" customFormat="1" ht="12.75" x14ac:dyDescent="0.2">
      <c r="A389" s="4">
        <v>2021</v>
      </c>
      <c r="B389" s="2" t="s">
        <v>10</v>
      </c>
      <c r="C389" s="2" t="s">
        <v>738</v>
      </c>
      <c r="D389" s="2" t="s">
        <v>678</v>
      </c>
      <c r="E389" s="25">
        <v>0</v>
      </c>
      <c r="F389" s="27"/>
      <c r="G389" s="2">
        <v>0</v>
      </c>
      <c r="H389" s="28">
        <v>370982</v>
      </c>
      <c r="T389" s="2">
        <v>0</v>
      </c>
      <c r="U389" s="2">
        <v>0</v>
      </c>
      <c r="V389" s="2">
        <v>0</v>
      </c>
      <c r="W389" s="5">
        <v>8367</v>
      </c>
      <c r="X389" s="5">
        <v>5.87</v>
      </c>
      <c r="Y389" s="5">
        <v>66.430000000000007</v>
      </c>
      <c r="Z389" s="5"/>
      <c r="AA389" s="5"/>
      <c r="AB389" s="5"/>
      <c r="AC389" s="5"/>
      <c r="AD389" s="5"/>
      <c r="AE389" s="5"/>
      <c r="AF389" s="5"/>
      <c r="AG389" s="5"/>
      <c r="AH389" s="5"/>
    </row>
    <row r="390" spans="1:34" s="2" customFormat="1" ht="12.75" x14ac:dyDescent="0.2">
      <c r="A390" s="4">
        <v>2021</v>
      </c>
      <c r="B390" s="2" t="s">
        <v>10</v>
      </c>
      <c r="C390" s="2" t="s">
        <v>739</v>
      </c>
      <c r="D390" s="2" t="s">
        <v>678</v>
      </c>
      <c r="E390" s="25">
        <v>0</v>
      </c>
      <c r="F390" s="27"/>
      <c r="G390" s="2">
        <v>0</v>
      </c>
      <c r="H390" s="28">
        <v>716426</v>
      </c>
      <c r="T390" s="2">
        <v>0</v>
      </c>
      <c r="U390" s="2">
        <v>0</v>
      </c>
      <c r="V390" s="2">
        <v>0</v>
      </c>
      <c r="W390" s="5">
        <v>11118</v>
      </c>
      <c r="X390" s="5">
        <v>1.24</v>
      </c>
      <c r="Y390" s="5">
        <v>77.53</v>
      </c>
      <c r="Z390" s="5"/>
      <c r="AA390" s="5"/>
      <c r="AB390" s="5"/>
      <c r="AC390" s="5"/>
      <c r="AD390" s="5"/>
      <c r="AE390" s="5"/>
      <c r="AF390" s="5"/>
      <c r="AG390" s="5"/>
      <c r="AH390" s="5"/>
    </row>
    <row r="391" spans="1:34" s="2" customFormat="1" ht="12.75" x14ac:dyDescent="0.2">
      <c r="A391" s="4">
        <v>2021</v>
      </c>
      <c r="B391" s="2" t="s">
        <v>5</v>
      </c>
      <c r="C391" s="2" t="s">
        <v>740</v>
      </c>
      <c r="D391" s="2" t="s">
        <v>678</v>
      </c>
      <c r="E391" s="25">
        <v>0</v>
      </c>
      <c r="F391" s="27"/>
      <c r="G391" s="2">
        <v>0</v>
      </c>
      <c r="H391" s="28">
        <v>716426</v>
      </c>
      <c r="T391" s="2">
        <v>0</v>
      </c>
      <c r="U391" s="2">
        <v>0</v>
      </c>
      <c r="V391" s="2">
        <v>0</v>
      </c>
      <c r="W391" s="5">
        <v>10290</v>
      </c>
      <c r="X391" s="5">
        <v>3.57</v>
      </c>
      <c r="Y391" s="5">
        <v>57.77</v>
      </c>
      <c r="Z391" s="5"/>
      <c r="AA391" s="5"/>
      <c r="AB391" s="5"/>
      <c r="AC391" s="5"/>
      <c r="AD391" s="5"/>
      <c r="AE391" s="5"/>
      <c r="AF391" s="5"/>
      <c r="AG391" s="5"/>
      <c r="AH391" s="5"/>
    </row>
    <row r="392" spans="1:34" s="2" customFormat="1" ht="12.75" x14ac:dyDescent="0.2">
      <c r="A392" s="4">
        <v>2021</v>
      </c>
      <c r="B392" s="2" t="s">
        <v>5</v>
      </c>
      <c r="C392" s="2" t="s">
        <v>29</v>
      </c>
      <c r="D392" s="2" t="s">
        <v>678</v>
      </c>
      <c r="E392" s="25">
        <v>0</v>
      </c>
      <c r="F392" s="27"/>
      <c r="G392" s="2">
        <v>0</v>
      </c>
      <c r="H392" s="28">
        <v>370982</v>
      </c>
      <c r="T392" s="2">
        <v>0</v>
      </c>
      <c r="U392" s="2">
        <v>0</v>
      </c>
      <c r="V392" s="2">
        <v>0</v>
      </c>
      <c r="W392" s="5">
        <v>7385</v>
      </c>
      <c r="X392" s="5">
        <v>6.26</v>
      </c>
      <c r="Y392" s="5">
        <v>63.78</v>
      </c>
      <c r="Z392" s="5"/>
      <c r="AA392" s="5"/>
      <c r="AB392" s="5"/>
      <c r="AC392" s="5"/>
      <c r="AD392" s="5"/>
      <c r="AE392" s="5"/>
      <c r="AF392" s="5"/>
      <c r="AG392" s="5"/>
      <c r="AH392" s="5"/>
    </row>
    <row r="393" spans="1:34" s="2" customFormat="1" ht="12.75" x14ac:dyDescent="0.2">
      <c r="A393" s="4">
        <v>2021</v>
      </c>
      <c r="B393" s="2" t="s">
        <v>5</v>
      </c>
      <c r="C393" s="2" t="s">
        <v>723</v>
      </c>
      <c r="D393" s="2" t="s">
        <v>677</v>
      </c>
      <c r="E393" s="25">
        <v>0</v>
      </c>
      <c r="F393" s="26">
        <v>16407000</v>
      </c>
      <c r="G393" s="2">
        <v>0</v>
      </c>
      <c r="H393" s="28">
        <v>613000</v>
      </c>
      <c r="I393" s="2">
        <v>0</v>
      </c>
      <c r="J393" s="2">
        <v>0</v>
      </c>
      <c r="K393" s="2">
        <v>0</v>
      </c>
      <c r="L393" s="2">
        <v>0</v>
      </c>
      <c r="M393" s="2">
        <v>0</v>
      </c>
      <c r="N393" s="2">
        <v>0</v>
      </c>
      <c r="O393" s="2">
        <v>0</v>
      </c>
      <c r="P393" s="2">
        <v>0</v>
      </c>
      <c r="Q393" s="2">
        <v>0</v>
      </c>
      <c r="R393" s="2">
        <v>0</v>
      </c>
      <c r="T393" s="2">
        <v>0</v>
      </c>
      <c r="U393" s="2">
        <v>0</v>
      </c>
      <c r="V393" s="2">
        <v>0</v>
      </c>
      <c r="W393" s="5"/>
      <c r="X393" s="5">
        <v>0</v>
      </c>
      <c r="Y393" s="5">
        <v>0</v>
      </c>
      <c r="Z393" s="5"/>
      <c r="AA393" s="5"/>
      <c r="AB393" s="5"/>
      <c r="AC393" s="5"/>
      <c r="AD393" s="5"/>
      <c r="AE393" s="5"/>
      <c r="AF393" s="5"/>
      <c r="AG393" s="5"/>
      <c r="AH393" s="5"/>
    </row>
    <row r="394" spans="1:34" s="2" customFormat="1" ht="12.75" x14ac:dyDescent="0.2">
      <c r="A394" s="4">
        <v>2021</v>
      </c>
      <c r="B394" s="2" t="s">
        <v>5</v>
      </c>
      <c r="C394" s="2" t="s">
        <v>724</v>
      </c>
      <c r="D394" s="2" t="s">
        <v>677</v>
      </c>
      <c r="E394" s="25">
        <v>0</v>
      </c>
      <c r="F394" s="26">
        <v>14235306</v>
      </c>
      <c r="G394" s="2">
        <v>0</v>
      </c>
      <c r="H394" s="28">
        <v>324500</v>
      </c>
      <c r="I394" s="2">
        <v>0</v>
      </c>
      <c r="J394" s="2">
        <v>0</v>
      </c>
      <c r="K394" s="2">
        <v>0</v>
      </c>
      <c r="L394" s="2">
        <v>0</v>
      </c>
      <c r="M394" s="2">
        <v>0</v>
      </c>
      <c r="N394" s="2">
        <v>0</v>
      </c>
      <c r="O394" s="2">
        <v>0</v>
      </c>
      <c r="P394" s="2">
        <v>0</v>
      </c>
      <c r="Q394" s="2">
        <v>0</v>
      </c>
      <c r="R394" s="2">
        <v>0</v>
      </c>
      <c r="T394" s="2">
        <v>0</v>
      </c>
      <c r="U394" s="2">
        <v>0</v>
      </c>
      <c r="V394" s="2">
        <v>0</v>
      </c>
      <c r="W394" s="5">
        <v>0</v>
      </c>
      <c r="X394" s="5">
        <v>0</v>
      </c>
      <c r="Y394" s="5">
        <v>0</v>
      </c>
      <c r="Z394" s="5"/>
      <c r="AA394" s="5"/>
      <c r="AB394" s="5"/>
      <c r="AC394" s="5"/>
      <c r="AD394" s="5"/>
      <c r="AE394" s="5"/>
      <c r="AF394" s="5"/>
      <c r="AG394" s="5"/>
      <c r="AH394" s="5"/>
    </row>
    <row r="395" spans="1:34" s="2" customFormat="1" ht="12.75" x14ac:dyDescent="0.2">
      <c r="A395" s="4">
        <v>2021</v>
      </c>
      <c r="B395" s="2" t="s">
        <v>5</v>
      </c>
      <c r="C395" s="2" t="s">
        <v>725</v>
      </c>
      <c r="D395" s="2" t="s">
        <v>677</v>
      </c>
      <c r="E395" s="25">
        <v>0</v>
      </c>
      <c r="F395" s="26">
        <v>6712000</v>
      </c>
      <c r="G395" s="2">
        <v>0</v>
      </c>
      <c r="H395" s="28">
        <v>674500</v>
      </c>
      <c r="I395" s="2">
        <v>0</v>
      </c>
      <c r="J395" s="2">
        <v>0</v>
      </c>
      <c r="K395" s="2">
        <v>0</v>
      </c>
      <c r="L395" s="2">
        <v>0</v>
      </c>
      <c r="M395" s="2">
        <v>0</v>
      </c>
      <c r="N395" s="2">
        <v>0</v>
      </c>
      <c r="O395" s="2">
        <v>0</v>
      </c>
      <c r="P395" s="2">
        <v>0</v>
      </c>
      <c r="Q395" s="2">
        <v>0</v>
      </c>
      <c r="R395" s="2">
        <v>0</v>
      </c>
      <c r="T395" s="2">
        <v>0</v>
      </c>
      <c r="U395" s="2">
        <v>0</v>
      </c>
      <c r="V395" s="2">
        <v>0</v>
      </c>
      <c r="W395" s="5">
        <v>0</v>
      </c>
      <c r="X395" s="5">
        <v>0</v>
      </c>
      <c r="Y395" s="5">
        <v>0</v>
      </c>
      <c r="Z395" s="5"/>
      <c r="AA395" s="5"/>
      <c r="AB395" s="5"/>
      <c r="AC395" s="5"/>
      <c r="AD395" s="5"/>
      <c r="AE395" s="5"/>
      <c r="AF395" s="5"/>
      <c r="AG395" s="5"/>
      <c r="AH395" s="5"/>
    </row>
    <row r="396" spans="1:34" s="2" customFormat="1" ht="12.75" x14ac:dyDescent="0.2">
      <c r="A396" s="4">
        <v>2021</v>
      </c>
      <c r="B396" s="2" t="s">
        <v>5</v>
      </c>
      <c r="C396" s="2" t="s">
        <v>726</v>
      </c>
      <c r="D396" s="2" t="s">
        <v>677</v>
      </c>
      <c r="E396" s="25">
        <v>0</v>
      </c>
      <c r="F396" s="26">
        <v>3100000</v>
      </c>
      <c r="G396" s="2">
        <v>0</v>
      </c>
      <c r="H396" s="28">
        <v>490000</v>
      </c>
      <c r="I396" s="2">
        <v>0</v>
      </c>
      <c r="J396" s="2">
        <v>0</v>
      </c>
      <c r="K396" s="2">
        <v>0</v>
      </c>
      <c r="L396" s="2">
        <v>0</v>
      </c>
      <c r="M396" s="2">
        <v>0</v>
      </c>
      <c r="N396" s="2">
        <v>0</v>
      </c>
      <c r="O396" s="2">
        <v>0</v>
      </c>
      <c r="P396" s="2">
        <v>0</v>
      </c>
      <c r="Q396" s="2">
        <v>0</v>
      </c>
      <c r="R396" s="2">
        <v>0</v>
      </c>
      <c r="T396" s="2">
        <v>0</v>
      </c>
      <c r="U396" s="2">
        <v>0</v>
      </c>
      <c r="V396" s="2">
        <v>0</v>
      </c>
      <c r="W396" s="5">
        <v>0</v>
      </c>
      <c r="X396" s="5">
        <v>0</v>
      </c>
      <c r="Y396" s="5">
        <v>0</v>
      </c>
      <c r="Z396" s="5"/>
      <c r="AA396" s="5"/>
      <c r="AB396" s="5"/>
      <c r="AC396" s="5"/>
      <c r="AD396" s="5"/>
      <c r="AE396" s="5"/>
      <c r="AF396" s="5"/>
      <c r="AG396" s="5"/>
      <c r="AH396" s="5"/>
    </row>
    <row r="397" spans="1:34" s="2" customFormat="1" ht="12.75" x14ac:dyDescent="0.2">
      <c r="A397" s="4">
        <v>2021</v>
      </c>
      <c r="B397" s="2" t="s">
        <v>10</v>
      </c>
      <c r="C397" s="2" t="s">
        <v>727</v>
      </c>
      <c r="D397" s="2" t="s">
        <v>677</v>
      </c>
      <c r="E397" s="25">
        <v>0</v>
      </c>
      <c r="F397" s="26">
        <v>11488598</v>
      </c>
      <c r="G397" s="2">
        <v>0</v>
      </c>
      <c r="H397" s="28">
        <v>490000</v>
      </c>
      <c r="I397" s="2">
        <v>0</v>
      </c>
      <c r="J397" s="2">
        <v>0</v>
      </c>
      <c r="K397" s="2">
        <v>0</v>
      </c>
      <c r="L397" s="2">
        <v>0</v>
      </c>
      <c r="M397" s="2">
        <v>0</v>
      </c>
      <c r="N397" s="2">
        <v>0</v>
      </c>
      <c r="O397" s="2">
        <v>0</v>
      </c>
      <c r="P397" s="2">
        <v>0</v>
      </c>
      <c r="Q397" s="2">
        <v>0</v>
      </c>
      <c r="R397" s="2">
        <v>0</v>
      </c>
      <c r="T397" s="2">
        <v>0</v>
      </c>
      <c r="U397" s="2">
        <v>0</v>
      </c>
      <c r="V397" s="2">
        <v>0</v>
      </c>
      <c r="W397" s="5">
        <v>0</v>
      </c>
      <c r="X397" s="5">
        <v>0</v>
      </c>
      <c r="Y397" s="5">
        <v>0</v>
      </c>
      <c r="Z397" s="5"/>
      <c r="AA397" s="5"/>
      <c r="AB397" s="5"/>
      <c r="AC397" s="5"/>
      <c r="AD397" s="5"/>
      <c r="AE397" s="5"/>
      <c r="AF397" s="5"/>
      <c r="AG397" s="5"/>
      <c r="AH397" s="5"/>
    </row>
    <row r="398" spans="1:34" s="2" customFormat="1" ht="12.75" x14ac:dyDescent="0.2">
      <c r="A398" s="4">
        <v>2021</v>
      </c>
      <c r="B398" s="2" t="s">
        <v>5</v>
      </c>
      <c r="C398" s="2" t="s">
        <v>728</v>
      </c>
      <c r="D398" s="2" t="s">
        <v>677</v>
      </c>
      <c r="E398" s="25">
        <v>0</v>
      </c>
      <c r="F398" s="26">
        <v>10621165</v>
      </c>
      <c r="G398" s="2">
        <v>0</v>
      </c>
      <c r="H398" s="28">
        <v>304000</v>
      </c>
      <c r="I398" s="2">
        <v>0</v>
      </c>
      <c r="J398" s="2">
        <v>0</v>
      </c>
      <c r="K398" s="2">
        <v>0</v>
      </c>
      <c r="L398" s="2">
        <v>0</v>
      </c>
      <c r="M398" s="2">
        <v>0</v>
      </c>
      <c r="N398" s="2">
        <v>0</v>
      </c>
      <c r="O398" s="2">
        <v>0</v>
      </c>
      <c r="P398" s="2">
        <v>0</v>
      </c>
      <c r="Q398" s="2">
        <v>0</v>
      </c>
      <c r="R398" s="2">
        <v>0</v>
      </c>
      <c r="T398" s="2">
        <v>0</v>
      </c>
      <c r="U398" s="2">
        <v>0</v>
      </c>
      <c r="V398" s="2">
        <v>0</v>
      </c>
      <c r="W398" s="5">
        <v>0</v>
      </c>
      <c r="X398" s="5">
        <v>0</v>
      </c>
      <c r="Y398" s="5">
        <v>0</v>
      </c>
      <c r="Z398" s="5"/>
      <c r="AA398" s="5"/>
      <c r="AB398" s="5"/>
      <c r="AC398" s="5"/>
      <c r="AD398" s="5"/>
      <c r="AE398" s="5"/>
      <c r="AF398" s="5"/>
      <c r="AG398" s="5"/>
      <c r="AH398" s="5"/>
    </row>
    <row r="399" spans="1:34" s="2" customFormat="1" ht="12.75" x14ac:dyDescent="0.2">
      <c r="A399" s="4">
        <v>2021</v>
      </c>
      <c r="B399" s="2" t="s">
        <v>10</v>
      </c>
      <c r="C399" s="2" t="s">
        <v>729</v>
      </c>
      <c r="D399" s="2" t="s">
        <v>677</v>
      </c>
      <c r="E399" s="25">
        <v>0</v>
      </c>
      <c r="F399" s="26">
        <v>10586154</v>
      </c>
      <c r="G399" s="2">
        <v>0</v>
      </c>
      <c r="H399" s="28">
        <v>386000</v>
      </c>
      <c r="I399" s="2">
        <v>0</v>
      </c>
      <c r="J399" s="2">
        <v>0</v>
      </c>
      <c r="K399" s="2">
        <v>0</v>
      </c>
      <c r="L399" s="2">
        <v>0</v>
      </c>
      <c r="M399" s="2">
        <v>0</v>
      </c>
      <c r="N399" s="2">
        <v>0</v>
      </c>
      <c r="O399" s="2">
        <v>0</v>
      </c>
      <c r="P399" s="2">
        <v>0</v>
      </c>
      <c r="Q399" s="2">
        <v>0</v>
      </c>
      <c r="R399" s="2">
        <v>0</v>
      </c>
      <c r="T399" s="2">
        <v>0</v>
      </c>
      <c r="U399" s="2">
        <v>0</v>
      </c>
      <c r="V399" s="2">
        <v>0</v>
      </c>
      <c r="W399" s="5">
        <v>0</v>
      </c>
      <c r="X399" s="5">
        <v>0</v>
      </c>
      <c r="Y399" s="5">
        <v>0</v>
      </c>
      <c r="Z399" s="5"/>
      <c r="AA399" s="5"/>
      <c r="AB399" s="5"/>
      <c r="AC399" s="5"/>
      <c r="AD399" s="5"/>
      <c r="AE399" s="5"/>
      <c r="AF399" s="5"/>
      <c r="AG399" s="5"/>
      <c r="AH399" s="5"/>
    </row>
    <row r="400" spans="1:34" s="2" customFormat="1" ht="12.75" x14ac:dyDescent="0.2">
      <c r="A400" s="4">
        <v>2021</v>
      </c>
      <c r="B400" s="2" t="s">
        <v>10</v>
      </c>
      <c r="C400" s="2" t="s">
        <v>730</v>
      </c>
      <c r="D400" s="2" t="s">
        <v>677</v>
      </c>
      <c r="E400" s="25">
        <v>0</v>
      </c>
      <c r="F400" s="26">
        <v>12099900</v>
      </c>
      <c r="G400" s="2">
        <v>0</v>
      </c>
      <c r="H400" s="28">
        <v>396250</v>
      </c>
      <c r="I400" s="2">
        <v>0</v>
      </c>
      <c r="J400" s="2">
        <v>0</v>
      </c>
      <c r="K400" s="2">
        <v>0</v>
      </c>
      <c r="L400" s="2">
        <v>0</v>
      </c>
      <c r="M400" s="2">
        <v>0</v>
      </c>
      <c r="N400" s="2">
        <v>0</v>
      </c>
      <c r="O400" s="2">
        <v>0</v>
      </c>
      <c r="P400" s="2">
        <v>0</v>
      </c>
      <c r="Q400" s="2">
        <v>0</v>
      </c>
      <c r="R400" s="2">
        <v>0</v>
      </c>
      <c r="T400" s="2">
        <v>0</v>
      </c>
      <c r="U400" s="2">
        <v>0</v>
      </c>
      <c r="V400" s="2">
        <v>0</v>
      </c>
      <c r="W400" s="5">
        <v>0</v>
      </c>
      <c r="X400" s="5">
        <v>0</v>
      </c>
      <c r="Y400" s="5">
        <v>0</v>
      </c>
      <c r="Z400" s="5"/>
      <c r="AA400" s="5"/>
      <c r="AB400" s="5"/>
      <c r="AC400" s="5"/>
      <c r="AD400" s="5"/>
      <c r="AE400" s="5"/>
      <c r="AF400" s="5"/>
      <c r="AG400" s="5"/>
      <c r="AH400" s="5"/>
    </row>
    <row r="401" spans="1:34" s="2" customFormat="1" ht="12.75" x14ac:dyDescent="0.2">
      <c r="A401" s="4">
        <v>2021</v>
      </c>
      <c r="B401" s="2" t="s">
        <v>10</v>
      </c>
      <c r="C401" s="2" t="s">
        <v>731</v>
      </c>
      <c r="D401" s="2" t="s">
        <v>677</v>
      </c>
      <c r="E401" s="25">
        <v>0</v>
      </c>
      <c r="F401" s="26">
        <v>19067057</v>
      </c>
      <c r="G401" s="2">
        <v>0</v>
      </c>
      <c r="H401" s="28">
        <v>664250</v>
      </c>
      <c r="I401" s="2">
        <v>0</v>
      </c>
      <c r="J401" s="2">
        <v>0</v>
      </c>
      <c r="K401" s="2">
        <v>0</v>
      </c>
      <c r="L401" s="2">
        <v>0</v>
      </c>
      <c r="M401" s="2">
        <v>0</v>
      </c>
      <c r="N401" s="2">
        <v>0</v>
      </c>
      <c r="O401" s="2">
        <v>0</v>
      </c>
      <c r="P401" s="2">
        <v>0</v>
      </c>
      <c r="Q401" s="2">
        <v>0</v>
      </c>
      <c r="R401" s="2">
        <v>0</v>
      </c>
      <c r="T401" s="2">
        <v>0</v>
      </c>
      <c r="U401" s="2">
        <v>0</v>
      </c>
      <c r="V401" s="2">
        <v>0</v>
      </c>
      <c r="W401" s="5">
        <v>0</v>
      </c>
      <c r="X401" s="5">
        <v>0</v>
      </c>
      <c r="Y401" s="5">
        <v>0</v>
      </c>
      <c r="Z401" s="5"/>
      <c r="AA401" s="5"/>
      <c r="AB401" s="5"/>
      <c r="AC401" s="5"/>
      <c r="AD401" s="5"/>
      <c r="AE401" s="5"/>
      <c r="AF401" s="5"/>
      <c r="AG401" s="5"/>
      <c r="AH401" s="5"/>
    </row>
    <row r="402" spans="1:34" s="2" customFormat="1" ht="12.75" x14ac:dyDescent="0.2">
      <c r="A402" s="4">
        <v>2021</v>
      </c>
      <c r="B402" s="2" t="s">
        <v>5</v>
      </c>
      <c r="C402" s="2" t="s">
        <v>732</v>
      </c>
      <c r="D402" s="2" t="s">
        <v>677</v>
      </c>
      <c r="E402" s="25">
        <v>0</v>
      </c>
      <c r="F402" s="26">
        <v>24103183</v>
      </c>
      <c r="G402" s="2">
        <v>0</v>
      </c>
      <c r="H402" s="28">
        <v>375750</v>
      </c>
      <c r="I402" s="2">
        <v>0</v>
      </c>
      <c r="J402" s="2">
        <v>0</v>
      </c>
      <c r="K402" s="2">
        <v>0</v>
      </c>
      <c r="L402" s="2">
        <v>0</v>
      </c>
      <c r="M402" s="2">
        <v>0</v>
      </c>
      <c r="N402" s="2">
        <v>0</v>
      </c>
      <c r="O402" s="2">
        <v>0</v>
      </c>
      <c r="P402" s="2">
        <v>0</v>
      </c>
      <c r="Q402" s="2">
        <v>0</v>
      </c>
      <c r="R402" s="2">
        <v>0</v>
      </c>
      <c r="T402" s="2">
        <v>0</v>
      </c>
      <c r="U402" s="2">
        <v>0</v>
      </c>
      <c r="V402" s="2">
        <v>0</v>
      </c>
      <c r="W402" s="5">
        <v>0</v>
      </c>
      <c r="X402" s="5">
        <v>0</v>
      </c>
      <c r="Y402" s="5">
        <v>0</v>
      </c>
      <c r="Z402" s="5"/>
      <c r="AA402" s="5"/>
      <c r="AB402" s="5"/>
      <c r="AC402" s="5"/>
      <c r="AD402" s="5"/>
      <c r="AE402" s="5"/>
      <c r="AF402" s="5"/>
      <c r="AG402" s="5"/>
      <c r="AH402" s="5"/>
    </row>
    <row r="403" spans="1:34" s="2" customFormat="1" ht="12.75" x14ac:dyDescent="0.2">
      <c r="A403" s="4">
        <v>2021</v>
      </c>
      <c r="B403" s="2" t="s">
        <v>5</v>
      </c>
      <c r="C403" s="2" t="s">
        <v>733</v>
      </c>
      <c r="D403" s="2" t="s">
        <v>677</v>
      </c>
      <c r="E403" s="25">
        <v>0</v>
      </c>
      <c r="F403" s="26">
        <v>7275000</v>
      </c>
      <c r="G403" s="2">
        <v>0</v>
      </c>
      <c r="H403" s="28">
        <v>242500</v>
      </c>
      <c r="I403" s="2">
        <v>0</v>
      </c>
      <c r="J403" s="2">
        <v>0</v>
      </c>
      <c r="K403" s="2">
        <v>0</v>
      </c>
      <c r="L403" s="2">
        <v>0</v>
      </c>
      <c r="M403" s="2">
        <v>0</v>
      </c>
      <c r="N403" s="2">
        <v>0</v>
      </c>
      <c r="O403" s="2">
        <v>0</v>
      </c>
      <c r="P403" s="2">
        <v>0</v>
      </c>
      <c r="Q403" s="2">
        <v>0</v>
      </c>
      <c r="R403" s="2">
        <v>0</v>
      </c>
      <c r="T403" s="2">
        <v>0</v>
      </c>
      <c r="U403" s="2">
        <v>0</v>
      </c>
      <c r="V403" s="2">
        <v>0</v>
      </c>
      <c r="W403" s="5">
        <v>0</v>
      </c>
      <c r="X403" s="5">
        <v>0</v>
      </c>
      <c r="Y403" s="5">
        <v>0</v>
      </c>
      <c r="Z403" s="5"/>
      <c r="AA403" s="5"/>
      <c r="AB403" s="5"/>
      <c r="AC403" s="5"/>
      <c r="AD403" s="5"/>
      <c r="AE403" s="5"/>
      <c r="AF403" s="5"/>
      <c r="AG403" s="5"/>
      <c r="AH403" s="5"/>
    </row>
    <row r="404" spans="1:34" s="2" customFormat="1" ht="12.75" x14ac:dyDescent="0.2">
      <c r="A404" s="4">
        <v>2021</v>
      </c>
      <c r="B404" s="2" t="s">
        <v>5</v>
      </c>
      <c r="C404" s="2" t="s">
        <v>18</v>
      </c>
      <c r="D404" s="2" t="s">
        <v>677</v>
      </c>
      <c r="E404" s="25">
        <v>0</v>
      </c>
      <c r="F404" s="26">
        <v>10600000</v>
      </c>
      <c r="G404" s="2">
        <v>0</v>
      </c>
      <c r="H404" s="29" t="s">
        <v>748</v>
      </c>
      <c r="I404" s="2">
        <v>0</v>
      </c>
      <c r="J404" s="2">
        <v>0</v>
      </c>
      <c r="K404" s="2">
        <v>0</v>
      </c>
      <c r="L404" s="2">
        <v>0</v>
      </c>
      <c r="M404" s="2">
        <v>0</v>
      </c>
      <c r="N404" s="2">
        <v>0</v>
      </c>
      <c r="O404" s="2">
        <v>0</v>
      </c>
      <c r="P404" s="2">
        <v>0</v>
      </c>
      <c r="Q404" s="2">
        <v>0</v>
      </c>
      <c r="R404" s="2">
        <v>0</v>
      </c>
      <c r="T404" s="2">
        <v>0</v>
      </c>
      <c r="U404" s="2">
        <v>0</v>
      </c>
      <c r="V404" s="2">
        <v>0</v>
      </c>
      <c r="W404" s="5">
        <v>0</v>
      </c>
      <c r="X404" s="5">
        <v>0</v>
      </c>
      <c r="Y404" s="5">
        <v>0</v>
      </c>
      <c r="Z404" s="5"/>
      <c r="AA404" s="5"/>
      <c r="AB404" s="5"/>
      <c r="AC404" s="5"/>
      <c r="AD404" s="5"/>
      <c r="AE404" s="5"/>
      <c r="AF404" s="5"/>
      <c r="AG404" s="5"/>
      <c r="AH404" s="5"/>
    </row>
    <row r="405" spans="1:34" s="2" customFormat="1" ht="12.75" x14ac:dyDescent="0.2">
      <c r="A405" s="4">
        <v>2021</v>
      </c>
      <c r="B405" s="2" t="s">
        <v>5</v>
      </c>
      <c r="C405" s="2" t="s">
        <v>19</v>
      </c>
      <c r="D405" s="2" t="s">
        <v>677</v>
      </c>
      <c r="E405" s="25">
        <v>0</v>
      </c>
      <c r="F405" s="27" t="s">
        <v>748</v>
      </c>
      <c r="G405" s="2">
        <v>0</v>
      </c>
      <c r="H405" s="28">
        <v>490000</v>
      </c>
      <c r="I405" s="2">
        <v>0</v>
      </c>
      <c r="J405" s="2">
        <v>0</v>
      </c>
      <c r="K405" s="2">
        <v>0</v>
      </c>
      <c r="L405" s="2">
        <v>0</v>
      </c>
      <c r="M405" s="2">
        <v>0</v>
      </c>
      <c r="N405" s="2">
        <v>0</v>
      </c>
      <c r="O405" s="2">
        <v>0</v>
      </c>
      <c r="P405" s="2">
        <v>0</v>
      </c>
      <c r="Q405" s="2">
        <v>0</v>
      </c>
      <c r="R405" s="2">
        <v>0</v>
      </c>
      <c r="T405" s="2">
        <v>0</v>
      </c>
      <c r="U405" s="2">
        <v>0</v>
      </c>
      <c r="V405" s="2">
        <v>0</v>
      </c>
      <c r="W405" s="5">
        <v>0</v>
      </c>
      <c r="X405" s="5">
        <v>0</v>
      </c>
      <c r="Y405" s="5">
        <v>0</v>
      </c>
      <c r="Z405" s="5"/>
      <c r="AA405" s="5"/>
      <c r="AB405" s="5"/>
      <c r="AC405" s="5"/>
      <c r="AD405" s="5"/>
      <c r="AE405" s="5"/>
      <c r="AF405" s="5"/>
      <c r="AG405" s="5"/>
      <c r="AH405" s="5"/>
    </row>
    <row r="406" spans="1:34" s="2" customFormat="1" ht="12.75" x14ac:dyDescent="0.2">
      <c r="A406" s="4">
        <v>2021</v>
      </c>
      <c r="B406" s="2" t="s">
        <v>10</v>
      </c>
      <c r="C406" s="2" t="s">
        <v>20</v>
      </c>
      <c r="D406" s="2" t="s">
        <v>677</v>
      </c>
      <c r="E406" s="25">
        <v>0</v>
      </c>
      <c r="F406" s="27" t="s">
        <v>748</v>
      </c>
      <c r="G406" s="2">
        <v>0</v>
      </c>
      <c r="H406" s="28">
        <v>490000</v>
      </c>
      <c r="I406" s="2">
        <v>0</v>
      </c>
      <c r="J406" s="2">
        <v>0</v>
      </c>
      <c r="K406" s="2">
        <v>0</v>
      </c>
      <c r="L406" s="2">
        <v>0</v>
      </c>
      <c r="M406" s="2">
        <v>0</v>
      </c>
      <c r="N406" s="2">
        <v>0</v>
      </c>
      <c r="O406" s="2">
        <v>0</v>
      </c>
      <c r="P406" s="2">
        <v>0</v>
      </c>
      <c r="Q406" s="2">
        <v>0</v>
      </c>
      <c r="R406" s="2">
        <v>0</v>
      </c>
      <c r="T406" s="2">
        <v>0</v>
      </c>
      <c r="U406" s="2">
        <v>0</v>
      </c>
      <c r="V406" s="2">
        <v>0</v>
      </c>
      <c r="W406" s="5">
        <v>0</v>
      </c>
      <c r="X406" s="5">
        <v>0</v>
      </c>
      <c r="Y406" s="5">
        <v>0</v>
      </c>
      <c r="Z406" s="5"/>
      <c r="AA406" s="5"/>
      <c r="AB406" s="5"/>
      <c r="AC406" s="5"/>
      <c r="AD406" s="5"/>
      <c r="AE406" s="5"/>
      <c r="AF406" s="5"/>
      <c r="AG406" s="5"/>
      <c r="AH406" s="5"/>
    </row>
    <row r="407" spans="1:34" s="2" customFormat="1" ht="12.75" x14ac:dyDescent="0.2">
      <c r="A407" s="4">
        <v>2021</v>
      </c>
      <c r="B407" s="2" t="s">
        <v>10</v>
      </c>
      <c r="C407" s="2" t="s">
        <v>21</v>
      </c>
      <c r="D407" s="2" t="s">
        <v>677</v>
      </c>
      <c r="E407" s="25">
        <v>0</v>
      </c>
      <c r="F407" s="27" t="s">
        <v>748</v>
      </c>
      <c r="G407" s="2">
        <v>0</v>
      </c>
      <c r="H407" s="28">
        <v>490000</v>
      </c>
      <c r="I407" s="2">
        <v>0</v>
      </c>
      <c r="J407" s="2">
        <v>0</v>
      </c>
      <c r="K407" s="2">
        <v>0</v>
      </c>
      <c r="L407" s="2">
        <v>0</v>
      </c>
      <c r="M407" s="2">
        <v>0</v>
      </c>
      <c r="N407" s="2">
        <v>0</v>
      </c>
      <c r="O407" s="2">
        <v>0</v>
      </c>
      <c r="P407" s="2">
        <v>0</v>
      </c>
      <c r="Q407" s="2">
        <v>0</v>
      </c>
      <c r="R407" s="2">
        <v>0</v>
      </c>
      <c r="T407" s="2">
        <v>0</v>
      </c>
      <c r="U407" s="2">
        <v>0</v>
      </c>
      <c r="V407" s="2">
        <v>0</v>
      </c>
      <c r="W407" s="5">
        <v>0</v>
      </c>
      <c r="X407" s="5">
        <v>0</v>
      </c>
      <c r="Y407" s="5">
        <v>0</v>
      </c>
      <c r="Z407" s="5"/>
      <c r="AA407" s="5"/>
      <c r="AB407" s="5"/>
      <c r="AC407" s="5"/>
      <c r="AD407" s="5"/>
      <c r="AE407" s="5"/>
      <c r="AF407" s="5"/>
      <c r="AG407" s="5"/>
      <c r="AH407" s="5"/>
    </row>
    <row r="408" spans="1:34" s="2" customFormat="1" ht="12.75" x14ac:dyDescent="0.2">
      <c r="A408" s="4">
        <v>2021</v>
      </c>
      <c r="B408" s="2" t="s">
        <v>5</v>
      </c>
      <c r="C408" s="2" t="s">
        <v>734</v>
      </c>
      <c r="D408" s="2" t="s">
        <v>677</v>
      </c>
      <c r="E408" s="25">
        <v>0</v>
      </c>
      <c r="F408" s="26">
        <v>7161714</v>
      </c>
      <c r="G408" s="2">
        <v>0</v>
      </c>
      <c r="H408" s="28">
        <v>252750</v>
      </c>
      <c r="I408" s="2">
        <v>0</v>
      </c>
      <c r="J408" s="2">
        <v>0</v>
      </c>
      <c r="K408" s="2">
        <v>0</v>
      </c>
      <c r="L408" s="2">
        <v>0</v>
      </c>
      <c r="M408" s="2">
        <v>0</v>
      </c>
      <c r="N408" s="2">
        <v>0</v>
      </c>
      <c r="O408" s="2">
        <v>0</v>
      </c>
      <c r="P408" s="2">
        <v>0</v>
      </c>
      <c r="Q408" s="2">
        <v>0</v>
      </c>
      <c r="R408" s="2">
        <v>0</v>
      </c>
      <c r="T408" s="2">
        <v>0</v>
      </c>
      <c r="U408" s="2">
        <v>0</v>
      </c>
      <c r="V408" s="2">
        <v>0</v>
      </c>
      <c r="W408" s="5">
        <v>0</v>
      </c>
      <c r="X408" s="5">
        <v>0</v>
      </c>
      <c r="Y408" s="5">
        <v>0</v>
      </c>
      <c r="Z408" s="5"/>
      <c r="AA408" s="5"/>
      <c r="AB408" s="5"/>
      <c r="AC408" s="5"/>
      <c r="AD408" s="5"/>
      <c r="AE408" s="5"/>
      <c r="AF408" s="5"/>
      <c r="AG408" s="5"/>
      <c r="AH408" s="5"/>
    </row>
    <row r="409" spans="1:34" s="2" customFormat="1" ht="12.75" x14ac:dyDescent="0.2">
      <c r="A409" s="4">
        <v>2021</v>
      </c>
      <c r="B409" s="2" t="s">
        <v>5</v>
      </c>
      <c r="C409" s="2" t="s">
        <v>735</v>
      </c>
      <c r="D409" s="2" t="s">
        <v>677</v>
      </c>
      <c r="E409" s="25">
        <v>0</v>
      </c>
      <c r="F409" s="26">
        <v>5398000</v>
      </c>
      <c r="G409" s="2">
        <v>0</v>
      </c>
      <c r="H409" s="28">
        <v>582250</v>
      </c>
      <c r="I409" s="2">
        <v>0</v>
      </c>
      <c r="J409" s="2">
        <v>0</v>
      </c>
      <c r="K409" s="2">
        <v>0</v>
      </c>
      <c r="L409" s="2">
        <v>0</v>
      </c>
      <c r="M409" s="2">
        <v>0</v>
      </c>
      <c r="N409" s="2">
        <v>0</v>
      </c>
      <c r="O409" s="2">
        <v>0</v>
      </c>
      <c r="P409" s="2">
        <v>0</v>
      </c>
      <c r="Q409" s="2">
        <v>0</v>
      </c>
      <c r="R409" s="2">
        <v>0</v>
      </c>
      <c r="T409" s="2">
        <v>0</v>
      </c>
      <c r="U409" s="2">
        <v>0</v>
      </c>
      <c r="V409" s="2">
        <v>0</v>
      </c>
      <c r="W409" s="5">
        <v>0</v>
      </c>
      <c r="X409" s="5">
        <v>0</v>
      </c>
      <c r="Y409" s="5">
        <v>0</v>
      </c>
      <c r="Z409" s="5"/>
      <c r="AA409" s="5"/>
      <c r="AB409" s="5"/>
      <c r="AC409" s="5"/>
      <c r="AD409" s="5"/>
      <c r="AE409" s="5"/>
      <c r="AF409" s="5"/>
      <c r="AG409" s="5"/>
      <c r="AH409" s="5"/>
    </row>
    <row r="410" spans="1:34" s="2" customFormat="1" ht="12.75" x14ac:dyDescent="0.2">
      <c r="A410" s="4">
        <v>2021</v>
      </c>
      <c r="B410" s="2" t="s">
        <v>5</v>
      </c>
      <c r="C410" s="2" t="s">
        <v>736</v>
      </c>
      <c r="D410" s="2" t="s">
        <v>677</v>
      </c>
      <c r="E410" s="25">
        <v>0</v>
      </c>
      <c r="F410" s="26">
        <v>4767230</v>
      </c>
      <c r="G410" s="2">
        <v>0</v>
      </c>
      <c r="H410" s="28">
        <v>582250</v>
      </c>
      <c r="I410" s="2">
        <v>0</v>
      </c>
      <c r="J410" s="2">
        <v>0</v>
      </c>
      <c r="K410" s="2">
        <v>0</v>
      </c>
      <c r="L410" s="2">
        <v>0</v>
      </c>
      <c r="M410" s="2">
        <v>0</v>
      </c>
      <c r="N410" s="2">
        <v>0</v>
      </c>
      <c r="O410" s="2">
        <v>0</v>
      </c>
      <c r="P410" s="2">
        <v>0</v>
      </c>
      <c r="Q410" s="2">
        <v>0</v>
      </c>
      <c r="R410" s="2">
        <v>0</v>
      </c>
      <c r="T410" s="2">
        <v>0</v>
      </c>
      <c r="U410" s="2">
        <v>0</v>
      </c>
      <c r="V410" s="2">
        <v>0</v>
      </c>
      <c r="W410" s="5">
        <v>0</v>
      </c>
      <c r="X410" s="5">
        <v>0</v>
      </c>
      <c r="Y410" s="5">
        <v>0</v>
      </c>
      <c r="Z410" s="5"/>
      <c r="AA410" s="5"/>
      <c r="AB410" s="5"/>
      <c r="AC410" s="5"/>
      <c r="AD410" s="5"/>
      <c r="AE410" s="5"/>
      <c r="AF410" s="5"/>
      <c r="AG410" s="5"/>
      <c r="AH410" s="5"/>
    </row>
    <row r="411" spans="1:34" s="2" customFormat="1" ht="12.75" x14ac:dyDescent="0.2">
      <c r="A411" s="4">
        <v>2021</v>
      </c>
      <c r="B411" s="2" t="s">
        <v>5</v>
      </c>
      <c r="C411" s="2" t="s">
        <v>737</v>
      </c>
      <c r="D411" s="2" t="s">
        <v>677</v>
      </c>
      <c r="E411" s="25">
        <v>0</v>
      </c>
      <c r="F411" s="26">
        <v>12186911</v>
      </c>
      <c r="G411" s="2">
        <v>0</v>
      </c>
      <c r="H411" s="28">
        <v>242500</v>
      </c>
      <c r="I411" s="2">
        <v>0</v>
      </c>
      <c r="J411" s="2">
        <v>0</v>
      </c>
      <c r="K411" s="2">
        <v>0</v>
      </c>
      <c r="L411" s="2">
        <v>0</v>
      </c>
      <c r="M411" s="2">
        <v>0</v>
      </c>
      <c r="N411" s="2">
        <v>0</v>
      </c>
      <c r="O411" s="2">
        <v>0</v>
      </c>
      <c r="P411" s="2">
        <v>0</v>
      </c>
      <c r="Q411" s="2">
        <v>0</v>
      </c>
      <c r="R411" s="2">
        <v>0</v>
      </c>
      <c r="T411" s="2">
        <v>0</v>
      </c>
      <c r="U411" s="2">
        <v>0</v>
      </c>
      <c r="V411" s="2">
        <v>0</v>
      </c>
      <c r="W411" s="5">
        <v>0</v>
      </c>
      <c r="X411" s="5">
        <v>0</v>
      </c>
      <c r="Y411" s="5">
        <v>0</v>
      </c>
      <c r="Z411" s="5"/>
      <c r="AA411" s="5"/>
      <c r="AB411" s="5"/>
      <c r="AC411" s="5"/>
      <c r="AD411" s="5"/>
      <c r="AE411" s="5"/>
      <c r="AF411" s="5"/>
      <c r="AG411" s="5"/>
      <c r="AH411" s="5"/>
    </row>
    <row r="412" spans="1:34" s="2" customFormat="1" ht="12.75" x14ac:dyDescent="0.2">
      <c r="A412" s="4">
        <v>2021</v>
      </c>
      <c r="B412" s="2" t="s">
        <v>10</v>
      </c>
      <c r="C412" s="2" t="s">
        <v>738</v>
      </c>
      <c r="D412" s="2" t="s">
        <v>677</v>
      </c>
      <c r="E412" s="25">
        <v>0</v>
      </c>
      <c r="F412" s="26">
        <v>7515820</v>
      </c>
      <c r="G412" s="2">
        <v>0</v>
      </c>
      <c r="H412" s="28">
        <v>252750</v>
      </c>
      <c r="I412" s="2">
        <v>0</v>
      </c>
      <c r="J412" s="2">
        <v>0</v>
      </c>
      <c r="K412" s="2">
        <v>0</v>
      </c>
      <c r="L412" s="2">
        <v>0</v>
      </c>
      <c r="M412" s="2">
        <v>0</v>
      </c>
      <c r="N412" s="2">
        <v>0</v>
      </c>
      <c r="O412" s="2">
        <v>0</v>
      </c>
      <c r="P412" s="2">
        <v>0</v>
      </c>
      <c r="Q412" s="2">
        <v>0</v>
      </c>
      <c r="R412" s="2">
        <v>0</v>
      </c>
      <c r="T412" s="2">
        <v>0</v>
      </c>
      <c r="U412" s="2">
        <v>0</v>
      </c>
      <c r="V412" s="2">
        <v>0</v>
      </c>
      <c r="W412" s="5">
        <v>0</v>
      </c>
      <c r="X412" s="5">
        <v>0</v>
      </c>
      <c r="Y412" s="5">
        <v>0</v>
      </c>
      <c r="Z412" s="5"/>
      <c r="AA412" s="5"/>
      <c r="AB412" s="5"/>
      <c r="AC412" s="5"/>
      <c r="AD412" s="5"/>
      <c r="AE412" s="5"/>
      <c r="AF412" s="5"/>
      <c r="AG412" s="5"/>
      <c r="AH412" s="5"/>
    </row>
    <row r="413" spans="1:34" s="2" customFormat="1" ht="12.75" x14ac:dyDescent="0.2">
      <c r="A413" s="4">
        <v>2021</v>
      </c>
      <c r="B413" s="2" t="s">
        <v>10</v>
      </c>
      <c r="C413" s="2" t="s">
        <v>739</v>
      </c>
      <c r="D413" s="2" t="s">
        <v>677</v>
      </c>
      <c r="E413" s="25">
        <v>0</v>
      </c>
      <c r="F413" s="26">
        <v>10446742</v>
      </c>
      <c r="G413" s="2">
        <v>0</v>
      </c>
      <c r="H413" s="28">
        <v>490000</v>
      </c>
      <c r="I413" s="2">
        <v>0</v>
      </c>
      <c r="J413" s="2">
        <v>0</v>
      </c>
      <c r="K413" s="2">
        <v>0</v>
      </c>
      <c r="L413" s="2">
        <v>0</v>
      </c>
      <c r="M413" s="2">
        <v>0</v>
      </c>
      <c r="N413" s="2">
        <v>0</v>
      </c>
      <c r="O413" s="2">
        <v>0</v>
      </c>
      <c r="P413" s="2">
        <v>0</v>
      </c>
      <c r="Q413" s="2">
        <v>0</v>
      </c>
      <c r="R413" s="2">
        <v>0</v>
      </c>
      <c r="T413" s="2">
        <v>0</v>
      </c>
      <c r="U413" s="2">
        <v>0</v>
      </c>
      <c r="V413" s="2">
        <v>0</v>
      </c>
      <c r="W413" s="5">
        <v>0</v>
      </c>
      <c r="X413" s="5">
        <v>0</v>
      </c>
      <c r="Y413" s="5">
        <v>0</v>
      </c>
      <c r="Z413" s="5"/>
      <c r="AA413" s="5"/>
      <c r="AB413" s="5"/>
      <c r="AC413" s="5"/>
      <c r="AD413" s="5"/>
      <c r="AE413" s="5"/>
      <c r="AF413" s="5"/>
      <c r="AG413" s="5"/>
      <c r="AH413" s="5"/>
    </row>
    <row r="414" spans="1:34" s="2" customFormat="1" ht="12.75" x14ac:dyDescent="0.2">
      <c r="A414" s="4">
        <v>2021</v>
      </c>
      <c r="B414" s="2" t="s">
        <v>5</v>
      </c>
      <c r="C414" s="2" t="s">
        <v>740</v>
      </c>
      <c r="D414" s="2" t="s">
        <v>677</v>
      </c>
      <c r="E414" s="25">
        <v>0</v>
      </c>
      <c r="F414" s="26">
        <v>7899250</v>
      </c>
      <c r="G414" s="2">
        <v>0</v>
      </c>
      <c r="H414" s="28">
        <v>572000</v>
      </c>
      <c r="I414" s="2">
        <v>0</v>
      </c>
      <c r="J414" s="2">
        <v>0</v>
      </c>
      <c r="K414" s="2">
        <v>0</v>
      </c>
      <c r="L414" s="2">
        <v>0</v>
      </c>
      <c r="M414" s="2">
        <v>0</v>
      </c>
      <c r="N414" s="2">
        <v>0</v>
      </c>
      <c r="O414" s="2">
        <v>0</v>
      </c>
      <c r="P414" s="2">
        <v>0</v>
      </c>
      <c r="Q414" s="2">
        <v>0</v>
      </c>
      <c r="R414" s="2">
        <v>0</v>
      </c>
      <c r="T414" s="2">
        <v>0</v>
      </c>
      <c r="U414" s="2">
        <v>0</v>
      </c>
      <c r="V414" s="2">
        <v>0</v>
      </c>
      <c r="W414" s="5">
        <v>0</v>
      </c>
      <c r="X414" s="5">
        <v>0</v>
      </c>
      <c r="Y414" s="5">
        <v>0</v>
      </c>
      <c r="Z414" s="5"/>
      <c r="AA414" s="5"/>
      <c r="AB414" s="5"/>
      <c r="AC414" s="5"/>
      <c r="AD414" s="5"/>
      <c r="AE414" s="5"/>
      <c r="AF414" s="5"/>
      <c r="AG414" s="5"/>
      <c r="AH414" s="5"/>
    </row>
    <row r="415" spans="1:34" s="2" customFormat="1" ht="12.75" x14ac:dyDescent="0.2">
      <c r="A415" s="4">
        <v>2021</v>
      </c>
      <c r="B415" s="2" t="s">
        <v>5</v>
      </c>
      <c r="C415" s="2" t="s">
        <v>29</v>
      </c>
      <c r="D415" s="2" t="s">
        <v>677</v>
      </c>
      <c r="E415" s="25">
        <v>0</v>
      </c>
      <c r="F415" s="26">
        <v>1903935</v>
      </c>
      <c r="G415" s="2">
        <v>0</v>
      </c>
      <c r="H415" s="28">
        <v>490000</v>
      </c>
      <c r="I415" s="2">
        <v>0</v>
      </c>
      <c r="J415" s="2">
        <v>0</v>
      </c>
      <c r="K415" s="2">
        <v>0</v>
      </c>
      <c r="L415" s="2">
        <v>0</v>
      </c>
      <c r="M415" s="2">
        <v>0</v>
      </c>
      <c r="N415" s="2">
        <v>0</v>
      </c>
      <c r="O415" s="2">
        <v>0</v>
      </c>
      <c r="P415" s="2">
        <v>0</v>
      </c>
      <c r="Q415" s="2">
        <v>0</v>
      </c>
      <c r="R415" s="2">
        <v>0</v>
      </c>
      <c r="T415" s="2">
        <v>0</v>
      </c>
      <c r="U415" s="2">
        <v>0</v>
      </c>
      <c r="V415" s="2">
        <v>0</v>
      </c>
      <c r="W415" s="5">
        <v>0</v>
      </c>
      <c r="X415" s="5">
        <v>0</v>
      </c>
      <c r="Y415" s="5">
        <v>0</v>
      </c>
      <c r="Z415" s="5"/>
      <c r="AA415" s="5"/>
      <c r="AB415" s="5"/>
      <c r="AC415" s="5"/>
      <c r="AD415" s="5"/>
      <c r="AE415" s="5"/>
      <c r="AF415" s="5"/>
      <c r="AG415" s="5"/>
      <c r="AH415" s="5"/>
    </row>
    <row r="416" spans="1:34" s="2" customFormat="1" ht="12.75" x14ac:dyDescent="0.2">
      <c r="A416" s="4">
        <v>2021</v>
      </c>
      <c r="B416" s="2" t="s">
        <v>5</v>
      </c>
      <c r="C416" s="2" t="s">
        <v>723</v>
      </c>
      <c r="D416" s="2" t="s">
        <v>676</v>
      </c>
      <c r="E416" s="26">
        <v>14464701</v>
      </c>
      <c r="F416" s="27"/>
      <c r="G416" s="2">
        <v>0</v>
      </c>
      <c r="H416" s="2">
        <v>0</v>
      </c>
      <c r="I416" s="2">
        <v>0</v>
      </c>
      <c r="J416" s="2">
        <v>0</v>
      </c>
      <c r="K416" s="2">
        <v>0</v>
      </c>
      <c r="L416" s="2">
        <v>0</v>
      </c>
      <c r="M416" s="2">
        <v>0</v>
      </c>
      <c r="N416" s="2">
        <v>0</v>
      </c>
      <c r="O416" s="2">
        <v>0</v>
      </c>
      <c r="P416" s="2">
        <v>0</v>
      </c>
      <c r="Q416" s="2">
        <v>0</v>
      </c>
      <c r="R416" s="2">
        <v>0</v>
      </c>
      <c r="T416" s="2">
        <v>0</v>
      </c>
      <c r="U416" s="2">
        <v>0</v>
      </c>
      <c r="V416" s="2">
        <v>0</v>
      </c>
      <c r="W416" s="5">
        <v>0</v>
      </c>
      <c r="X416" s="5">
        <v>0</v>
      </c>
      <c r="Y416" s="5">
        <v>0</v>
      </c>
      <c r="Z416" s="5"/>
      <c r="AA416" s="5"/>
      <c r="AB416" s="5"/>
      <c r="AC416" s="5"/>
      <c r="AD416" s="5"/>
      <c r="AE416" s="5"/>
      <c r="AF416" s="5"/>
      <c r="AG416" s="5"/>
      <c r="AH416" s="5"/>
    </row>
    <row r="417" spans="1:34" s="2" customFormat="1" ht="12.75" x14ac:dyDescent="0.2">
      <c r="A417" s="4">
        <v>2021</v>
      </c>
      <c r="B417" s="2" t="s">
        <v>5</v>
      </c>
      <c r="C417" s="2" t="s">
        <v>724</v>
      </c>
      <c r="D417" s="2" t="s">
        <v>676</v>
      </c>
      <c r="E417" s="26">
        <v>16519262</v>
      </c>
      <c r="F417" s="26">
        <v>8774291</v>
      </c>
      <c r="G417" s="2">
        <v>0</v>
      </c>
      <c r="H417" s="2">
        <v>0</v>
      </c>
      <c r="I417" s="2">
        <v>0</v>
      </c>
      <c r="J417" s="2">
        <v>0</v>
      </c>
      <c r="K417" s="2">
        <v>0</v>
      </c>
      <c r="L417" s="2">
        <v>0</v>
      </c>
      <c r="M417" s="2">
        <v>0</v>
      </c>
      <c r="N417" s="2">
        <v>0</v>
      </c>
      <c r="O417" s="2">
        <v>0</v>
      </c>
      <c r="P417" s="2">
        <v>0</v>
      </c>
      <c r="Q417" s="2">
        <v>0</v>
      </c>
      <c r="R417" s="2">
        <v>0</v>
      </c>
      <c r="T417" s="2">
        <v>0</v>
      </c>
      <c r="U417" s="2">
        <v>0</v>
      </c>
      <c r="V417" s="2">
        <v>0</v>
      </c>
      <c r="W417" s="5">
        <v>0</v>
      </c>
      <c r="X417" s="5">
        <v>0</v>
      </c>
      <c r="Y417" s="5">
        <v>0</v>
      </c>
      <c r="Z417" s="5"/>
      <c r="AA417" s="5"/>
      <c r="AB417" s="5"/>
      <c r="AC417" s="5"/>
      <c r="AD417" s="5"/>
      <c r="AE417" s="5"/>
      <c r="AF417" s="5"/>
      <c r="AG417" s="5"/>
      <c r="AH417" s="5"/>
    </row>
    <row r="418" spans="1:34" s="2" customFormat="1" ht="12.75" x14ac:dyDescent="0.2">
      <c r="A418" s="4">
        <v>2021</v>
      </c>
      <c r="B418" s="2" t="s">
        <v>5</v>
      </c>
      <c r="C418" s="2" t="s">
        <v>725</v>
      </c>
      <c r="D418" s="2" t="s">
        <v>676</v>
      </c>
      <c r="E418" s="26">
        <v>11669083</v>
      </c>
      <c r="F418" s="26">
        <v>11452822</v>
      </c>
      <c r="G418" s="2">
        <v>0</v>
      </c>
      <c r="H418" s="2">
        <v>0</v>
      </c>
      <c r="I418" s="2">
        <v>0</v>
      </c>
      <c r="J418" s="2">
        <v>0</v>
      </c>
      <c r="K418" s="2">
        <v>0</v>
      </c>
      <c r="L418" s="2">
        <v>0</v>
      </c>
      <c r="M418" s="2">
        <v>0</v>
      </c>
      <c r="N418" s="2">
        <v>0</v>
      </c>
      <c r="O418" s="2">
        <v>0</v>
      </c>
      <c r="P418" s="2">
        <v>0</v>
      </c>
      <c r="Q418" s="2">
        <v>0</v>
      </c>
      <c r="R418" s="2">
        <v>0</v>
      </c>
      <c r="T418" s="2">
        <v>0</v>
      </c>
      <c r="U418" s="2">
        <v>0</v>
      </c>
      <c r="V418" s="2">
        <v>0</v>
      </c>
      <c r="W418" s="5">
        <v>0</v>
      </c>
      <c r="X418" s="5">
        <v>0</v>
      </c>
      <c r="Y418" s="5">
        <v>0</v>
      </c>
      <c r="Z418" s="5"/>
      <c r="AA418" s="5"/>
      <c r="AB418" s="5"/>
      <c r="AC418" s="5"/>
      <c r="AD418" s="5"/>
      <c r="AE418" s="5"/>
      <c r="AF418" s="5"/>
      <c r="AG418" s="5"/>
      <c r="AH418" s="5"/>
    </row>
    <row r="419" spans="1:34" s="2" customFormat="1" ht="12.75" x14ac:dyDescent="0.2">
      <c r="A419" s="4">
        <v>2021</v>
      </c>
      <c r="B419" s="2" t="s">
        <v>5</v>
      </c>
      <c r="C419" s="2" t="s">
        <v>726</v>
      </c>
      <c r="D419" s="2" t="s">
        <v>676</v>
      </c>
      <c r="E419" s="26">
        <v>18997215</v>
      </c>
      <c r="F419" s="27"/>
      <c r="G419" s="2">
        <v>0</v>
      </c>
      <c r="H419" s="2">
        <v>0</v>
      </c>
      <c r="I419" s="2">
        <v>0</v>
      </c>
      <c r="J419" s="2">
        <v>0</v>
      </c>
      <c r="K419" s="2">
        <v>0</v>
      </c>
      <c r="L419" s="2">
        <v>0</v>
      </c>
      <c r="M419" s="2">
        <v>0</v>
      </c>
      <c r="N419" s="2">
        <v>0</v>
      </c>
      <c r="O419" s="2">
        <v>0</v>
      </c>
      <c r="P419" s="2">
        <v>0</v>
      </c>
      <c r="Q419" s="2">
        <v>0</v>
      </c>
      <c r="R419" s="2">
        <v>0</v>
      </c>
      <c r="T419" s="2">
        <v>0</v>
      </c>
      <c r="U419" s="2">
        <v>0</v>
      </c>
      <c r="V419" s="2">
        <v>0</v>
      </c>
      <c r="W419" s="5">
        <v>0</v>
      </c>
      <c r="X419" s="5">
        <v>0</v>
      </c>
      <c r="Y419" s="5">
        <v>0</v>
      </c>
      <c r="Z419" s="5"/>
      <c r="AA419" s="5"/>
      <c r="AB419" s="5"/>
      <c r="AC419" s="5"/>
      <c r="AD419" s="5"/>
      <c r="AE419" s="5"/>
      <c r="AF419" s="5"/>
      <c r="AG419" s="5"/>
      <c r="AH419" s="5"/>
    </row>
    <row r="420" spans="1:34" s="2" customFormat="1" ht="12.75" x14ac:dyDescent="0.2">
      <c r="A420" s="4">
        <v>2021</v>
      </c>
      <c r="B420" s="2" t="s">
        <v>10</v>
      </c>
      <c r="C420" s="2" t="s">
        <v>727</v>
      </c>
      <c r="D420" s="2" t="s">
        <v>676</v>
      </c>
      <c r="E420" s="26">
        <v>19017015</v>
      </c>
      <c r="F420" s="26">
        <v>10460888</v>
      </c>
      <c r="G420" s="2">
        <v>0</v>
      </c>
      <c r="H420" s="2">
        <v>0</v>
      </c>
      <c r="I420" s="2">
        <v>0</v>
      </c>
      <c r="J420" s="2">
        <v>0</v>
      </c>
      <c r="K420" s="2">
        <v>0</v>
      </c>
      <c r="L420" s="2">
        <v>0</v>
      </c>
      <c r="M420" s="2">
        <v>0</v>
      </c>
      <c r="N420" s="2">
        <v>0</v>
      </c>
      <c r="O420" s="2">
        <v>0</v>
      </c>
      <c r="P420" s="2">
        <v>0</v>
      </c>
      <c r="Q420" s="2">
        <v>0</v>
      </c>
      <c r="R420" s="2">
        <v>0</v>
      </c>
      <c r="T420" s="2">
        <v>0</v>
      </c>
      <c r="U420" s="2">
        <v>0</v>
      </c>
      <c r="V420" s="2">
        <v>0</v>
      </c>
      <c r="W420" s="5">
        <v>0</v>
      </c>
      <c r="X420" s="5">
        <v>0</v>
      </c>
      <c r="Y420" s="5">
        <v>0</v>
      </c>
      <c r="Z420" s="5"/>
      <c r="AA420" s="5"/>
      <c r="AB420" s="5"/>
      <c r="AC420" s="5"/>
      <c r="AD420" s="5"/>
      <c r="AE420" s="5"/>
      <c r="AF420" s="5"/>
      <c r="AG420" s="5"/>
      <c r="AH420" s="5"/>
    </row>
    <row r="421" spans="1:34" s="2" customFormat="1" ht="12.75" x14ac:dyDescent="0.2">
      <c r="A421" s="4">
        <v>2021</v>
      </c>
      <c r="B421" s="2" t="s">
        <v>5</v>
      </c>
      <c r="C421" s="2" t="s">
        <v>728</v>
      </c>
      <c r="D421" s="2" t="s">
        <v>676</v>
      </c>
      <c r="E421" s="26">
        <v>10839569</v>
      </c>
      <c r="F421" s="27"/>
      <c r="G421" s="2">
        <v>0</v>
      </c>
      <c r="H421" s="2">
        <v>0</v>
      </c>
      <c r="I421" s="2">
        <v>0</v>
      </c>
      <c r="J421" s="2">
        <v>0</v>
      </c>
      <c r="K421" s="2">
        <v>0</v>
      </c>
      <c r="L421" s="2">
        <v>0</v>
      </c>
      <c r="M421" s="2">
        <v>0</v>
      </c>
      <c r="N421" s="2">
        <v>0</v>
      </c>
      <c r="O421" s="2">
        <v>0</v>
      </c>
      <c r="P421" s="2">
        <v>0</v>
      </c>
      <c r="Q421" s="2">
        <v>0</v>
      </c>
      <c r="R421" s="2">
        <v>0</v>
      </c>
      <c r="T421" s="2">
        <v>0</v>
      </c>
      <c r="U421" s="2">
        <v>0</v>
      </c>
      <c r="V421" s="2">
        <v>0</v>
      </c>
      <c r="W421" s="5">
        <v>0</v>
      </c>
      <c r="X421" s="5">
        <v>0</v>
      </c>
      <c r="Y421" s="5">
        <v>0</v>
      </c>
      <c r="Z421" s="5"/>
      <c r="AA421" s="5"/>
      <c r="AB421" s="5"/>
      <c r="AC421" s="5"/>
      <c r="AD421" s="5"/>
      <c r="AE421" s="5"/>
      <c r="AF421" s="5"/>
      <c r="AG421" s="5"/>
      <c r="AH421" s="5"/>
    </row>
    <row r="422" spans="1:34" s="2" customFormat="1" ht="12.75" x14ac:dyDescent="0.2">
      <c r="A422" s="4">
        <v>2021</v>
      </c>
      <c r="B422" s="2" t="s">
        <v>10</v>
      </c>
      <c r="C422" s="2" t="s">
        <v>729</v>
      </c>
      <c r="D422" s="2" t="s">
        <v>676</v>
      </c>
      <c r="E422" s="26">
        <v>24945154</v>
      </c>
      <c r="F422" s="26">
        <v>11752696</v>
      </c>
      <c r="G422" s="2">
        <v>0</v>
      </c>
      <c r="H422" s="2">
        <v>0</v>
      </c>
      <c r="I422" s="2">
        <v>0</v>
      </c>
      <c r="J422" s="2">
        <v>0</v>
      </c>
      <c r="K422" s="2">
        <v>0</v>
      </c>
      <c r="L422" s="2">
        <v>0</v>
      </c>
      <c r="M422" s="2">
        <v>0</v>
      </c>
      <c r="N422" s="2">
        <v>0</v>
      </c>
      <c r="O422" s="2">
        <v>0</v>
      </c>
      <c r="P422" s="2">
        <v>0</v>
      </c>
      <c r="Q422" s="2">
        <v>0</v>
      </c>
      <c r="R422" s="2">
        <v>0</v>
      </c>
      <c r="T422" s="2">
        <v>0</v>
      </c>
      <c r="U422" s="2">
        <v>0</v>
      </c>
      <c r="V422" s="2">
        <v>0</v>
      </c>
      <c r="W422" s="5">
        <v>0</v>
      </c>
      <c r="X422" s="5">
        <v>0</v>
      </c>
      <c r="Y422" s="5">
        <v>0</v>
      </c>
      <c r="Z422" s="5"/>
      <c r="AA422" s="5"/>
      <c r="AB422" s="5"/>
      <c r="AC422" s="5"/>
      <c r="AD422" s="5"/>
      <c r="AE422" s="5"/>
      <c r="AF422" s="5"/>
      <c r="AG422" s="5"/>
      <c r="AH422" s="5"/>
    </row>
    <row r="423" spans="1:34" s="2" customFormat="1" ht="12.75" x14ac:dyDescent="0.2">
      <c r="A423" s="4">
        <v>2021</v>
      </c>
      <c r="B423" s="2" t="s">
        <v>10</v>
      </c>
      <c r="C423" s="2" t="s">
        <v>730</v>
      </c>
      <c r="D423" s="2" t="s">
        <v>676</v>
      </c>
      <c r="E423" s="26">
        <v>23078259</v>
      </c>
      <c r="F423" s="26">
        <v>12892227</v>
      </c>
      <c r="G423" s="2">
        <v>0</v>
      </c>
      <c r="H423" s="2">
        <v>0</v>
      </c>
      <c r="I423" s="2">
        <v>0</v>
      </c>
      <c r="J423" s="2">
        <v>0</v>
      </c>
      <c r="K423" s="2">
        <v>0</v>
      </c>
      <c r="L423" s="2">
        <v>0</v>
      </c>
      <c r="M423" s="2">
        <v>0</v>
      </c>
      <c r="N423" s="2">
        <v>0</v>
      </c>
      <c r="O423" s="2">
        <v>0</v>
      </c>
      <c r="P423" s="2">
        <v>0</v>
      </c>
      <c r="Q423" s="2">
        <v>0</v>
      </c>
      <c r="R423" s="2">
        <v>0</v>
      </c>
      <c r="T423" s="2">
        <v>0</v>
      </c>
      <c r="U423" s="2">
        <v>0</v>
      </c>
      <c r="V423" s="2">
        <v>0</v>
      </c>
      <c r="W423" s="5">
        <v>0</v>
      </c>
      <c r="X423" s="5">
        <v>0</v>
      </c>
      <c r="Y423" s="5">
        <v>0</v>
      </c>
      <c r="Z423" s="5"/>
      <c r="AA423" s="5"/>
      <c r="AB423" s="5"/>
      <c r="AC423" s="5"/>
      <c r="AD423" s="5"/>
      <c r="AE423" s="5"/>
      <c r="AF423" s="5"/>
      <c r="AG423" s="5"/>
      <c r="AH423" s="5"/>
    </row>
    <row r="424" spans="1:34" s="2" customFormat="1" ht="12.75" x14ac:dyDescent="0.2">
      <c r="A424" s="4">
        <v>2021</v>
      </c>
      <c r="B424" s="2" t="s">
        <v>10</v>
      </c>
      <c r="C424" s="2" t="s">
        <v>731</v>
      </c>
      <c r="D424" s="2" t="s">
        <v>676</v>
      </c>
      <c r="E424" s="26">
        <v>35949116</v>
      </c>
      <c r="F424" s="26">
        <v>13665421</v>
      </c>
      <c r="G424" s="2">
        <v>0</v>
      </c>
      <c r="H424" s="2">
        <v>0</v>
      </c>
      <c r="I424" s="2">
        <v>0</v>
      </c>
      <c r="J424" s="2">
        <v>0</v>
      </c>
      <c r="K424" s="2">
        <v>0</v>
      </c>
      <c r="L424" s="2">
        <v>0</v>
      </c>
      <c r="M424" s="2">
        <v>0</v>
      </c>
      <c r="N424" s="2">
        <v>0</v>
      </c>
      <c r="O424" s="2">
        <v>0</v>
      </c>
      <c r="P424" s="2">
        <v>0</v>
      </c>
      <c r="Q424" s="2">
        <v>0</v>
      </c>
      <c r="R424" s="2">
        <v>0</v>
      </c>
      <c r="T424" s="2">
        <v>0</v>
      </c>
      <c r="U424" s="2">
        <v>0</v>
      </c>
      <c r="V424" s="2">
        <v>0</v>
      </c>
      <c r="W424" s="5">
        <v>0</v>
      </c>
      <c r="X424" s="5">
        <v>0</v>
      </c>
      <c r="Y424" s="5">
        <v>0</v>
      </c>
      <c r="Z424" s="5"/>
      <c r="AA424" s="5"/>
      <c r="AB424" s="5"/>
      <c r="AC424" s="5"/>
      <c r="AD424" s="5"/>
      <c r="AE424" s="5"/>
      <c r="AF424" s="5"/>
      <c r="AG424" s="5"/>
      <c r="AH424" s="5"/>
    </row>
    <row r="425" spans="1:34" s="2" customFormat="1" ht="12.75" x14ac:dyDescent="0.2">
      <c r="A425" s="4">
        <v>2021</v>
      </c>
      <c r="B425" s="2" t="s">
        <v>5</v>
      </c>
      <c r="C425" s="2" t="s">
        <v>732</v>
      </c>
      <c r="D425" s="2" t="s">
        <v>676</v>
      </c>
      <c r="E425" s="26">
        <v>12483325</v>
      </c>
      <c r="F425" s="26">
        <v>8738839</v>
      </c>
      <c r="G425" s="2">
        <v>0</v>
      </c>
      <c r="H425" s="2">
        <v>0</v>
      </c>
      <c r="I425" s="2">
        <v>0</v>
      </c>
      <c r="J425" s="2">
        <v>0</v>
      </c>
      <c r="K425" s="2">
        <v>0</v>
      </c>
      <c r="L425" s="2">
        <v>0</v>
      </c>
      <c r="M425" s="2">
        <v>0</v>
      </c>
      <c r="N425" s="2">
        <v>0</v>
      </c>
      <c r="O425" s="2">
        <v>0</v>
      </c>
      <c r="P425" s="2">
        <v>0</v>
      </c>
      <c r="Q425" s="2">
        <v>0</v>
      </c>
      <c r="R425" s="2">
        <v>0</v>
      </c>
      <c r="T425" s="2">
        <v>0</v>
      </c>
      <c r="U425" s="2">
        <v>0</v>
      </c>
      <c r="V425" s="2">
        <v>0</v>
      </c>
      <c r="W425" s="5">
        <v>0</v>
      </c>
      <c r="X425" s="5">
        <v>0</v>
      </c>
      <c r="Y425" s="5">
        <v>0</v>
      </c>
      <c r="Z425" s="5"/>
      <c r="AA425" s="5"/>
      <c r="AB425" s="5"/>
      <c r="AC425" s="5"/>
      <c r="AD425" s="5"/>
      <c r="AE425" s="5"/>
      <c r="AF425" s="5"/>
      <c r="AG425" s="5"/>
      <c r="AH425" s="5"/>
    </row>
    <row r="426" spans="1:34" s="2" customFormat="1" ht="12.75" x14ac:dyDescent="0.2">
      <c r="A426" s="4">
        <v>2021</v>
      </c>
      <c r="B426" s="2" t="s">
        <v>5</v>
      </c>
      <c r="C426" s="2" t="s">
        <v>733</v>
      </c>
      <c r="D426" s="2" t="s">
        <v>676</v>
      </c>
      <c r="E426" s="26">
        <v>11154538</v>
      </c>
      <c r="F426" s="26">
        <v>2897714</v>
      </c>
      <c r="G426" s="2">
        <v>0</v>
      </c>
      <c r="H426" s="2">
        <v>0</v>
      </c>
      <c r="I426" s="2">
        <v>0</v>
      </c>
      <c r="J426" s="2">
        <v>0</v>
      </c>
      <c r="K426" s="2">
        <v>0</v>
      </c>
      <c r="L426" s="2">
        <v>0</v>
      </c>
      <c r="M426" s="2">
        <v>0</v>
      </c>
      <c r="N426" s="2">
        <v>0</v>
      </c>
      <c r="O426" s="2">
        <v>0</v>
      </c>
      <c r="P426" s="2">
        <v>0</v>
      </c>
      <c r="Q426" s="2">
        <v>0</v>
      </c>
      <c r="R426" s="2">
        <v>0</v>
      </c>
      <c r="T426" s="2">
        <v>0</v>
      </c>
      <c r="U426" s="2">
        <v>0</v>
      </c>
      <c r="V426" s="2">
        <v>0</v>
      </c>
      <c r="W426" s="5">
        <v>0</v>
      </c>
      <c r="X426" s="5">
        <v>0</v>
      </c>
      <c r="Y426" s="5">
        <v>0</v>
      </c>
      <c r="Z426" s="5"/>
      <c r="AA426" s="5"/>
      <c r="AB426" s="5"/>
      <c r="AC426" s="5"/>
      <c r="AD426" s="5"/>
      <c r="AE426" s="5"/>
      <c r="AF426" s="5"/>
      <c r="AG426" s="5"/>
      <c r="AH426" s="5"/>
    </row>
    <row r="427" spans="1:34" s="2" customFormat="1" ht="12.75" x14ac:dyDescent="0.2">
      <c r="A427" s="4">
        <v>2021</v>
      </c>
      <c r="B427" s="2" t="s">
        <v>5</v>
      </c>
      <c r="C427" s="2" t="s">
        <v>18</v>
      </c>
      <c r="D427" s="2" t="s">
        <v>676</v>
      </c>
      <c r="E427" s="26">
        <v>6530449</v>
      </c>
      <c r="F427" s="27"/>
      <c r="G427" s="2">
        <v>0</v>
      </c>
      <c r="H427" s="2">
        <v>0</v>
      </c>
      <c r="I427" s="2">
        <v>0</v>
      </c>
      <c r="J427" s="2">
        <v>0</v>
      </c>
      <c r="K427" s="2">
        <v>0</v>
      </c>
      <c r="L427" s="2">
        <v>0</v>
      </c>
      <c r="M427" s="2">
        <v>0</v>
      </c>
      <c r="N427" s="2">
        <v>0</v>
      </c>
      <c r="O427" s="2">
        <v>0</v>
      </c>
      <c r="P427" s="2">
        <v>0</v>
      </c>
      <c r="Q427" s="2">
        <v>0</v>
      </c>
      <c r="R427" s="2">
        <v>0</v>
      </c>
      <c r="T427" s="2">
        <v>0</v>
      </c>
      <c r="U427" s="2">
        <v>0</v>
      </c>
      <c r="V427" s="2">
        <v>0</v>
      </c>
      <c r="W427" s="5">
        <v>0</v>
      </c>
      <c r="X427" s="5">
        <v>0</v>
      </c>
      <c r="Y427" s="5">
        <v>0</v>
      </c>
      <c r="Z427" s="5"/>
      <c r="AA427" s="5"/>
      <c r="AB427" s="5"/>
      <c r="AC427" s="5"/>
      <c r="AD427" s="5"/>
      <c r="AE427" s="5"/>
      <c r="AF427" s="5"/>
      <c r="AG427" s="5"/>
      <c r="AH427" s="5"/>
    </row>
    <row r="428" spans="1:34" s="2" customFormat="1" ht="12.75" x14ac:dyDescent="0.2">
      <c r="A428" s="4">
        <v>2021</v>
      </c>
      <c r="B428" s="2" t="s">
        <v>5</v>
      </c>
      <c r="C428" s="2" t="s">
        <v>19</v>
      </c>
      <c r="D428" s="2" t="s">
        <v>676</v>
      </c>
      <c r="E428" s="26">
        <v>18040630</v>
      </c>
      <c r="F428" s="26">
        <v>3114844</v>
      </c>
      <c r="G428" s="2">
        <v>0</v>
      </c>
      <c r="H428" s="2">
        <v>0</v>
      </c>
      <c r="I428" s="2">
        <v>0</v>
      </c>
      <c r="J428" s="2">
        <v>0</v>
      </c>
      <c r="K428" s="2">
        <v>0</v>
      </c>
      <c r="L428" s="2">
        <v>0</v>
      </c>
      <c r="M428" s="2">
        <v>0</v>
      </c>
      <c r="N428" s="2">
        <v>0</v>
      </c>
      <c r="O428" s="2">
        <v>0</v>
      </c>
      <c r="P428" s="2">
        <v>0</v>
      </c>
      <c r="Q428" s="2">
        <v>0</v>
      </c>
      <c r="R428" s="2">
        <v>0</v>
      </c>
      <c r="T428" s="2">
        <v>0</v>
      </c>
      <c r="U428" s="2">
        <v>0</v>
      </c>
      <c r="V428" s="2">
        <v>0</v>
      </c>
      <c r="W428" s="5">
        <v>0</v>
      </c>
      <c r="X428" s="5">
        <v>0</v>
      </c>
      <c r="Y428" s="5">
        <v>0</v>
      </c>
      <c r="Z428" s="5"/>
      <c r="AA428" s="5"/>
      <c r="AB428" s="5"/>
      <c r="AC428" s="5"/>
      <c r="AD428" s="5"/>
      <c r="AE428" s="5"/>
      <c r="AF428" s="5"/>
      <c r="AG428" s="5"/>
      <c r="AH428" s="5"/>
    </row>
    <row r="429" spans="1:34" s="2" customFormat="1" ht="12.75" x14ac:dyDescent="0.2">
      <c r="A429" s="4">
        <v>2021</v>
      </c>
      <c r="B429" s="2" t="s">
        <v>10</v>
      </c>
      <c r="C429" s="2" t="s">
        <v>20</v>
      </c>
      <c r="D429" s="2" t="s">
        <v>676</v>
      </c>
      <c r="E429" s="26">
        <v>12718699</v>
      </c>
      <c r="F429" s="26">
        <v>3134316</v>
      </c>
      <c r="G429" s="2">
        <v>0</v>
      </c>
      <c r="H429" s="2">
        <v>0</v>
      </c>
      <c r="I429" s="2">
        <v>0</v>
      </c>
      <c r="J429" s="2">
        <v>0</v>
      </c>
      <c r="K429" s="2">
        <v>0</v>
      </c>
      <c r="L429" s="2">
        <v>0</v>
      </c>
      <c r="M429" s="2">
        <v>0</v>
      </c>
      <c r="N429" s="2">
        <v>0</v>
      </c>
      <c r="O429" s="2">
        <v>0</v>
      </c>
      <c r="P429" s="2">
        <v>0</v>
      </c>
      <c r="Q429" s="2">
        <v>0</v>
      </c>
      <c r="R429" s="2">
        <v>0</v>
      </c>
      <c r="T429" s="2">
        <v>0</v>
      </c>
      <c r="U429" s="2">
        <v>0</v>
      </c>
      <c r="V429" s="2">
        <v>0</v>
      </c>
      <c r="W429" s="5">
        <v>0</v>
      </c>
      <c r="X429" s="5">
        <v>0</v>
      </c>
      <c r="Y429" s="5">
        <v>0</v>
      </c>
      <c r="Z429" s="5"/>
      <c r="AA429" s="5"/>
      <c r="AB429" s="5"/>
      <c r="AC429" s="5"/>
      <c r="AD429" s="5"/>
      <c r="AE429" s="5"/>
      <c r="AF429" s="5"/>
      <c r="AG429" s="5"/>
      <c r="AH429" s="5"/>
    </row>
    <row r="430" spans="1:34" s="2" customFormat="1" ht="12.75" x14ac:dyDescent="0.2">
      <c r="A430" s="4">
        <v>2021</v>
      </c>
      <c r="B430" s="2" t="s">
        <v>10</v>
      </c>
      <c r="C430" s="2" t="s">
        <v>21</v>
      </c>
      <c r="D430" s="2" t="s">
        <v>676</v>
      </c>
      <c r="E430" s="26">
        <v>7364010</v>
      </c>
      <c r="F430" s="26">
        <v>2751552</v>
      </c>
      <c r="G430" s="2">
        <v>0</v>
      </c>
      <c r="H430" s="2">
        <v>0</v>
      </c>
      <c r="I430" s="2">
        <v>0</v>
      </c>
      <c r="J430" s="2">
        <v>0</v>
      </c>
      <c r="K430" s="2">
        <v>0</v>
      </c>
      <c r="L430" s="2">
        <v>0</v>
      </c>
      <c r="M430" s="2">
        <v>0</v>
      </c>
      <c r="N430" s="2">
        <v>0</v>
      </c>
      <c r="O430" s="2">
        <v>0</v>
      </c>
      <c r="P430" s="2">
        <v>0</v>
      </c>
      <c r="Q430" s="2">
        <v>0</v>
      </c>
      <c r="R430" s="2">
        <v>0</v>
      </c>
      <c r="T430" s="2">
        <v>0</v>
      </c>
      <c r="U430" s="2">
        <v>0</v>
      </c>
      <c r="V430" s="2">
        <v>0</v>
      </c>
      <c r="W430" s="5">
        <v>0</v>
      </c>
      <c r="X430" s="5">
        <v>0</v>
      </c>
      <c r="Y430" s="5">
        <v>0</v>
      </c>
      <c r="Z430" s="5"/>
      <c r="AA430" s="5"/>
      <c r="AB430" s="5"/>
      <c r="AC430" s="5"/>
      <c r="AD430" s="5"/>
      <c r="AE430" s="5"/>
      <c r="AF430" s="5"/>
      <c r="AG430" s="5"/>
      <c r="AH430" s="5"/>
    </row>
    <row r="431" spans="1:34" s="2" customFormat="1" ht="12.75" x14ac:dyDescent="0.2">
      <c r="A431" s="4">
        <v>2021</v>
      </c>
      <c r="B431" s="2" t="s">
        <v>5</v>
      </c>
      <c r="C431" s="2" t="s">
        <v>734</v>
      </c>
      <c r="D431" s="2" t="s">
        <v>676</v>
      </c>
      <c r="E431" s="26">
        <v>10386484</v>
      </c>
      <c r="F431" s="27"/>
      <c r="G431" s="2">
        <v>0</v>
      </c>
      <c r="H431" s="2">
        <v>0</v>
      </c>
      <c r="I431" s="2">
        <v>0</v>
      </c>
      <c r="J431" s="2">
        <v>0</v>
      </c>
      <c r="K431" s="2">
        <v>0</v>
      </c>
      <c r="L431" s="2">
        <v>0</v>
      </c>
      <c r="M431" s="2">
        <v>0</v>
      </c>
      <c r="N431" s="2">
        <v>0</v>
      </c>
      <c r="O431" s="2">
        <v>0</v>
      </c>
      <c r="P431" s="2">
        <v>0</v>
      </c>
      <c r="Q431" s="2">
        <v>0</v>
      </c>
      <c r="R431" s="2">
        <v>0</v>
      </c>
      <c r="T431" s="2">
        <v>0</v>
      </c>
      <c r="U431" s="2">
        <v>0</v>
      </c>
      <c r="V431" s="2">
        <v>0</v>
      </c>
      <c r="W431" s="5">
        <v>0</v>
      </c>
      <c r="X431" s="5">
        <v>0</v>
      </c>
      <c r="Y431" s="5">
        <v>0</v>
      </c>
      <c r="Z431" s="5"/>
      <c r="AA431" s="5"/>
      <c r="AB431" s="5"/>
      <c r="AC431" s="5"/>
      <c r="AD431" s="5"/>
      <c r="AE431" s="5"/>
      <c r="AF431" s="5"/>
      <c r="AG431" s="5"/>
      <c r="AH431" s="5"/>
    </row>
    <row r="432" spans="1:34" s="2" customFormat="1" ht="12.75" x14ac:dyDescent="0.2">
      <c r="A432" s="4">
        <v>2021</v>
      </c>
      <c r="B432" s="2" t="s">
        <v>5</v>
      </c>
      <c r="C432" s="2" t="s">
        <v>735</v>
      </c>
      <c r="D432" s="2" t="s">
        <v>676</v>
      </c>
      <c r="E432" s="26">
        <v>12444619</v>
      </c>
      <c r="F432" s="27"/>
      <c r="G432" s="2">
        <v>0</v>
      </c>
      <c r="H432" s="2">
        <v>0</v>
      </c>
      <c r="I432" s="2">
        <v>0</v>
      </c>
      <c r="J432" s="2">
        <v>0</v>
      </c>
      <c r="K432" s="2">
        <v>0</v>
      </c>
      <c r="L432" s="2">
        <v>0</v>
      </c>
      <c r="M432" s="2">
        <v>0</v>
      </c>
      <c r="N432" s="2">
        <v>0</v>
      </c>
      <c r="O432" s="2">
        <v>0</v>
      </c>
      <c r="P432" s="2">
        <v>0</v>
      </c>
      <c r="Q432" s="2">
        <v>0</v>
      </c>
      <c r="R432" s="2">
        <v>0</v>
      </c>
      <c r="T432" s="2">
        <v>0</v>
      </c>
      <c r="U432" s="2">
        <v>0</v>
      </c>
      <c r="V432" s="2">
        <v>0</v>
      </c>
      <c r="W432" s="5">
        <v>0</v>
      </c>
      <c r="X432" s="5">
        <v>0</v>
      </c>
      <c r="Y432" s="5">
        <v>0</v>
      </c>
      <c r="Z432" s="5"/>
      <c r="AA432" s="5"/>
      <c r="AB432" s="5"/>
      <c r="AC432" s="5"/>
      <c r="AD432" s="5"/>
      <c r="AE432" s="5"/>
      <c r="AF432" s="5"/>
      <c r="AG432" s="5"/>
      <c r="AH432" s="5"/>
    </row>
    <row r="433" spans="1:34" s="2" customFormat="1" ht="12.75" x14ac:dyDescent="0.2">
      <c r="A433" s="4">
        <v>2021</v>
      </c>
      <c r="B433" s="2" t="s">
        <v>5</v>
      </c>
      <c r="C433" s="2" t="s">
        <v>736</v>
      </c>
      <c r="D433" s="2" t="s">
        <v>676</v>
      </c>
      <c r="E433" s="26">
        <v>9324545</v>
      </c>
      <c r="F433" s="27"/>
      <c r="G433" s="2">
        <v>0</v>
      </c>
      <c r="H433" s="2">
        <v>0</v>
      </c>
      <c r="I433" s="2">
        <v>0</v>
      </c>
      <c r="J433" s="2">
        <v>0</v>
      </c>
      <c r="K433" s="2">
        <v>0</v>
      </c>
      <c r="L433" s="2">
        <v>0</v>
      </c>
      <c r="M433" s="2">
        <v>0</v>
      </c>
      <c r="N433" s="2">
        <v>0</v>
      </c>
      <c r="O433" s="2">
        <v>0</v>
      </c>
      <c r="P433" s="2">
        <v>0</v>
      </c>
      <c r="Q433" s="2">
        <v>0</v>
      </c>
      <c r="R433" s="2">
        <v>0</v>
      </c>
      <c r="T433" s="2">
        <v>0</v>
      </c>
      <c r="U433" s="2">
        <v>0</v>
      </c>
      <c r="V433" s="2">
        <v>0</v>
      </c>
      <c r="W433" s="5">
        <v>0</v>
      </c>
      <c r="X433" s="5">
        <v>0</v>
      </c>
      <c r="Y433" s="5">
        <v>0</v>
      </c>
      <c r="Z433" s="5"/>
      <c r="AA433" s="5"/>
      <c r="AB433" s="5"/>
      <c r="AC433" s="5"/>
      <c r="AD433" s="5"/>
      <c r="AE433" s="5"/>
      <c r="AF433" s="5"/>
      <c r="AG433" s="5"/>
      <c r="AH433" s="5"/>
    </row>
    <row r="434" spans="1:34" s="2" customFormat="1" ht="12.75" x14ac:dyDescent="0.2">
      <c r="A434" s="4">
        <v>2021</v>
      </c>
      <c r="B434" s="2" t="s">
        <v>5</v>
      </c>
      <c r="C434" s="2" t="s">
        <v>737</v>
      </c>
      <c r="D434" s="2" t="s">
        <v>676</v>
      </c>
      <c r="E434" s="26">
        <v>15937120</v>
      </c>
      <c r="F434" s="27"/>
      <c r="G434" s="2">
        <v>0</v>
      </c>
      <c r="H434" s="2">
        <v>0</v>
      </c>
      <c r="I434" s="2">
        <v>0</v>
      </c>
      <c r="J434" s="2">
        <v>0</v>
      </c>
      <c r="K434" s="2">
        <v>0</v>
      </c>
      <c r="L434" s="2">
        <v>0</v>
      </c>
      <c r="M434" s="2">
        <v>0</v>
      </c>
      <c r="N434" s="2">
        <v>0</v>
      </c>
      <c r="O434" s="2">
        <v>0</v>
      </c>
      <c r="P434" s="2">
        <v>0</v>
      </c>
      <c r="Q434" s="2">
        <v>0</v>
      </c>
      <c r="R434" s="2">
        <v>0</v>
      </c>
      <c r="T434" s="2">
        <v>0</v>
      </c>
      <c r="U434" s="2">
        <v>0</v>
      </c>
      <c r="V434" s="2">
        <v>0</v>
      </c>
      <c r="W434" s="5">
        <v>0</v>
      </c>
      <c r="X434" s="5">
        <v>0</v>
      </c>
      <c r="Y434" s="5">
        <v>0</v>
      </c>
      <c r="Z434" s="5"/>
      <c r="AA434" s="5"/>
      <c r="AB434" s="5"/>
      <c r="AC434" s="5"/>
      <c r="AD434" s="5"/>
      <c r="AE434" s="5"/>
      <c r="AF434" s="5"/>
      <c r="AG434" s="5"/>
      <c r="AH434" s="5"/>
    </row>
    <row r="435" spans="1:34" s="2" customFormat="1" ht="12.75" x14ac:dyDescent="0.2">
      <c r="A435" s="4">
        <v>2021</v>
      </c>
      <c r="B435" s="2" t="s">
        <v>10</v>
      </c>
      <c r="C435" s="2" t="s">
        <v>738</v>
      </c>
      <c r="D435" s="2" t="s">
        <v>676</v>
      </c>
      <c r="E435" s="26">
        <v>13915801</v>
      </c>
      <c r="F435" s="27"/>
      <c r="G435" s="2">
        <v>0</v>
      </c>
      <c r="H435" s="2">
        <v>0</v>
      </c>
      <c r="I435" s="2">
        <v>0</v>
      </c>
      <c r="J435" s="2">
        <v>0</v>
      </c>
      <c r="K435" s="2">
        <v>0</v>
      </c>
      <c r="L435" s="2">
        <v>0</v>
      </c>
      <c r="M435" s="2">
        <v>0</v>
      </c>
      <c r="N435" s="2">
        <v>0</v>
      </c>
      <c r="O435" s="2">
        <v>0</v>
      </c>
      <c r="P435" s="2">
        <v>0</v>
      </c>
      <c r="Q435" s="2">
        <v>0</v>
      </c>
      <c r="R435" s="2">
        <v>0</v>
      </c>
      <c r="T435" s="2">
        <v>0</v>
      </c>
      <c r="U435" s="2">
        <v>0</v>
      </c>
      <c r="V435" s="2">
        <v>0</v>
      </c>
      <c r="W435" s="5">
        <v>0</v>
      </c>
      <c r="X435" s="5">
        <v>0</v>
      </c>
      <c r="Y435" s="5">
        <v>0</v>
      </c>
      <c r="Z435" s="5"/>
      <c r="AA435" s="5"/>
      <c r="AB435" s="5"/>
      <c r="AC435" s="5"/>
      <c r="AD435" s="5"/>
      <c r="AE435" s="5"/>
      <c r="AF435" s="5"/>
      <c r="AG435" s="5"/>
      <c r="AH435" s="5"/>
    </row>
    <row r="436" spans="1:34" s="2" customFormat="1" ht="12.75" x14ac:dyDescent="0.2">
      <c r="A436" s="4">
        <v>2021</v>
      </c>
      <c r="B436" s="2" t="s">
        <v>10</v>
      </c>
      <c r="C436" s="2" t="s">
        <v>739</v>
      </c>
      <c r="D436" s="2" t="s">
        <v>676</v>
      </c>
      <c r="E436" s="26">
        <v>23720098</v>
      </c>
      <c r="F436" s="26">
        <v>5431830</v>
      </c>
      <c r="G436" s="2">
        <v>0</v>
      </c>
      <c r="H436" s="2">
        <v>0</v>
      </c>
      <c r="I436" s="2">
        <v>0</v>
      </c>
      <c r="J436" s="2">
        <v>0</v>
      </c>
      <c r="K436" s="2">
        <v>0</v>
      </c>
      <c r="L436" s="2">
        <v>0</v>
      </c>
      <c r="M436" s="2">
        <v>0</v>
      </c>
      <c r="N436" s="2">
        <v>0</v>
      </c>
      <c r="O436" s="2">
        <v>0</v>
      </c>
      <c r="P436" s="2">
        <v>0</v>
      </c>
      <c r="Q436" s="2">
        <v>0</v>
      </c>
      <c r="R436" s="2">
        <v>0</v>
      </c>
      <c r="T436" s="2">
        <v>0</v>
      </c>
      <c r="U436" s="2">
        <v>0</v>
      </c>
      <c r="V436" s="2">
        <v>0</v>
      </c>
      <c r="W436" s="5">
        <v>0</v>
      </c>
      <c r="X436" s="5">
        <v>0</v>
      </c>
      <c r="Y436" s="5">
        <v>0</v>
      </c>
      <c r="Z436" s="5"/>
      <c r="AA436" s="5"/>
      <c r="AB436" s="5"/>
      <c r="AC436" s="5"/>
      <c r="AD436" s="5"/>
      <c r="AE436" s="5"/>
      <c r="AF436" s="5"/>
      <c r="AG436" s="5"/>
      <c r="AH436" s="5"/>
    </row>
    <row r="437" spans="1:34" s="2" customFormat="1" ht="12.75" x14ac:dyDescent="0.2">
      <c r="A437" s="4">
        <v>2021</v>
      </c>
      <c r="B437" s="2" t="s">
        <v>5</v>
      </c>
      <c r="C437" s="2" t="s">
        <v>740</v>
      </c>
      <c r="D437" s="2" t="s">
        <v>676</v>
      </c>
      <c r="E437" s="26">
        <v>9666880</v>
      </c>
      <c r="F437" s="27"/>
      <c r="G437" s="2">
        <v>0</v>
      </c>
      <c r="H437" s="2">
        <v>0</v>
      </c>
      <c r="I437" s="2">
        <v>0</v>
      </c>
      <c r="J437" s="2">
        <v>0</v>
      </c>
      <c r="K437" s="2">
        <v>0</v>
      </c>
      <c r="L437" s="2">
        <v>0</v>
      </c>
      <c r="M437" s="2">
        <v>0</v>
      </c>
      <c r="N437" s="2">
        <v>0</v>
      </c>
      <c r="O437" s="2">
        <v>0</v>
      </c>
      <c r="P437" s="2">
        <v>0</v>
      </c>
      <c r="Q437" s="2">
        <v>0</v>
      </c>
      <c r="R437" s="2">
        <v>0</v>
      </c>
      <c r="T437" s="2">
        <v>0</v>
      </c>
      <c r="U437" s="2">
        <v>0</v>
      </c>
      <c r="V437" s="2">
        <v>0</v>
      </c>
      <c r="W437" s="5">
        <v>0</v>
      </c>
      <c r="X437" s="5">
        <v>0</v>
      </c>
      <c r="Y437" s="5">
        <v>0</v>
      </c>
      <c r="Z437" s="5"/>
      <c r="AA437" s="5"/>
      <c r="AB437" s="5"/>
      <c r="AC437" s="5"/>
      <c r="AD437" s="5"/>
      <c r="AE437" s="5"/>
      <c r="AF437" s="5"/>
      <c r="AG437" s="5"/>
      <c r="AH437" s="5"/>
    </row>
    <row r="438" spans="1:34" s="2" customFormat="1" ht="12.75" x14ac:dyDescent="0.2">
      <c r="A438" s="4">
        <v>2021</v>
      </c>
      <c r="B438" s="2" t="s">
        <v>5</v>
      </c>
      <c r="C438" s="2" t="s">
        <v>29</v>
      </c>
      <c r="D438" s="2" t="s">
        <v>676</v>
      </c>
      <c r="E438" s="26">
        <v>7541350</v>
      </c>
      <c r="F438" s="27"/>
      <c r="G438" s="2">
        <v>0</v>
      </c>
      <c r="H438" s="2">
        <v>0</v>
      </c>
      <c r="I438" s="2">
        <v>0</v>
      </c>
      <c r="J438" s="2">
        <v>0</v>
      </c>
      <c r="K438" s="2">
        <v>0</v>
      </c>
      <c r="L438" s="2">
        <v>0</v>
      </c>
      <c r="M438" s="2">
        <v>0</v>
      </c>
      <c r="N438" s="2">
        <v>0</v>
      </c>
      <c r="O438" s="2">
        <v>0</v>
      </c>
      <c r="P438" s="2">
        <v>0</v>
      </c>
      <c r="Q438" s="2">
        <v>0</v>
      </c>
      <c r="R438" s="2">
        <v>0</v>
      </c>
      <c r="T438" s="2">
        <v>0</v>
      </c>
      <c r="U438" s="2">
        <v>0</v>
      </c>
      <c r="V438" s="2">
        <v>0</v>
      </c>
      <c r="W438" s="5">
        <v>0</v>
      </c>
      <c r="X438" s="5">
        <v>0</v>
      </c>
      <c r="Y438" s="5">
        <v>0</v>
      </c>
      <c r="Z438" s="5"/>
      <c r="AA438" s="5"/>
      <c r="AB438" s="5"/>
      <c r="AC438" s="5"/>
      <c r="AD438" s="5"/>
      <c r="AE438" s="5"/>
      <c r="AF438" s="5"/>
      <c r="AG438" s="5"/>
      <c r="AH438" s="5"/>
    </row>
    <row r="439" spans="1:34" s="2" customFormat="1" ht="12.75" x14ac:dyDescent="0.2">
      <c r="A439" s="4">
        <v>2021</v>
      </c>
      <c r="B439" s="2" t="s">
        <v>5</v>
      </c>
      <c r="C439" s="2" t="s">
        <v>723</v>
      </c>
      <c r="D439" s="2" t="s">
        <v>679</v>
      </c>
      <c r="E439" s="25">
        <v>0</v>
      </c>
      <c r="F439" s="26">
        <v>900000</v>
      </c>
      <c r="G439" s="2">
        <v>0</v>
      </c>
      <c r="H439" s="2">
        <v>0</v>
      </c>
      <c r="I439" s="2">
        <v>0</v>
      </c>
      <c r="J439" s="2">
        <v>0</v>
      </c>
      <c r="K439" s="2">
        <v>0</v>
      </c>
      <c r="L439" s="2">
        <v>0</v>
      </c>
      <c r="M439" s="2">
        <v>0</v>
      </c>
      <c r="N439" s="2">
        <v>0</v>
      </c>
      <c r="O439" s="2">
        <v>0</v>
      </c>
      <c r="P439" s="2">
        <v>0</v>
      </c>
      <c r="Q439" s="2">
        <v>1128319</v>
      </c>
      <c r="R439" s="2">
        <v>0</v>
      </c>
      <c r="T439" s="2">
        <v>0</v>
      </c>
      <c r="U439" s="2">
        <v>0</v>
      </c>
      <c r="V439" s="2">
        <v>0</v>
      </c>
      <c r="W439" s="5">
        <v>0</v>
      </c>
      <c r="X439" s="5">
        <v>0</v>
      </c>
      <c r="Y439" s="5">
        <v>0</v>
      </c>
      <c r="Z439" s="5"/>
      <c r="AA439" s="5"/>
      <c r="AB439" s="5"/>
      <c r="AC439" s="5"/>
      <c r="AD439" s="5"/>
      <c r="AE439" s="5"/>
      <c r="AF439" s="5"/>
      <c r="AG439" s="5"/>
      <c r="AH439" s="5"/>
    </row>
    <row r="440" spans="1:34" s="2" customFormat="1" ht="12.75" x14ac:dyDescent="0.2">
      <c r="A440" s="4">
        <v>2021</v>
      </c>
      <c r="B440" s="2" t="s">
        <v>5</v>
      </c>
      <c r="C440" s="2" t="s">
        <v>724</v>
      </c>
      <c r="D440" s="2" t="s">
        <v>679</v>
      </c>
      <c r="E440" s="25">
        <v>0</v>
      </c>
      <c r="F440" s="26">
        <v>1094000</v>
      </c>
      <c r="G440" s="2">
        <v>0</v>
      </c>
      <c r="H440" s="2">
        <v>0</v>
      </c>
      <c r="I440" s="2">
        <v>0</v>
      </c>
      <c r="J440" s="2">
        <v>0</v>
      </c>
      <c r="K440" s="2">
        <v>0</v>
      </c>
      <c r="L440" s="2">
        <v>0</v>
      </c>
      <c r="M440" s="2">
        <v>0</v>
      </c>
      <c r="N440" s="2">
        <v>0</v>
      </c>
      <c r="O440" s="2">
        <v>0</v>
      </c>
      <c r="P440" s="2">
        <v>0</v>
      </c>
      <c r="Q440" s="2">
        <v>1128319</v>
      </c>
      <c r="R440" s="2">
        <v>0</v>
      </c>
      <c r="T440" s="2">
        <v>0</v>
      </c>
      <c r="U440" s="2">
        <v>0</v>
      </c>
      <c r="V440" s="2">
        <v>0</v>
      </c>
      <c r="W440" s="5">
        <v>0</v>
      </c>
      <c r="X440" s="5">
        <v>0</v>
      </c>
      <c r="Y440" s="5">
        <v>0</v>
      </c>
      <c r="Z440" s="5"/>
      <c r="AA440" s="5"/>
      <c r="AB440" s="5"/>
      <c r="AC440" s="5"/>
      <c r="AD440" s="5"/>
      <c r="AE440" s="5"/>
      <c r="AF440" s="5"/>
      <c r="AG440" s="5"/>
      <c r="AH440" s="5"/>
    </row>
    <row r="441" spans="1:34" s="2" customFormat="1" ht="12.75" x14ac:dyDescent="0.2">
      <c r="A441" s="4">
        <v>2021</v>
      </c>
      <c r="B441" s="2" t="s">
        <v>5</v>
      </c>
      <c r="C441" s="2" t="s">
        <v>725</v>
      </c>
      <c r="D441" s="2" t="s">
        <v>679</v>
      </c>
      <c r="E441" s="25">
        <v>0</v>
      </c>
      <c r="F441" s="26">
        <v>1097500</v>
      </c>
      <c r="G441" s="2">
        <v>0</v>
      </c>
      <c r="H441" s="2">
        <v>0</v>
      </c>
      <c r="I441" s="2">
        <v>0</v>
      </c>
      <c r="J441" s="2">
        <v>0</v>
      </c>
      <c r="K441" s="2">
        <v>0</v>
      </c>
      <c r="L441" s="2">
        <v>0</v>
      </c>
      <c r="M441" s="2">
        <v>0</v>
      </c>
      <c r="N441" s="2">
        <v>0</v>
      </c>
      <c r="O441" s="2">
        <v>0</v>
      </c>
      <c r="P441" s="2">
        <v>0</v>
      </c>
      <c r="Q441" s="2">
        <v>1128319</v>
      </c>
      <c r="R441" s="2">
        <v>0</v>
      </c>
      <c r="T441" s="2">
        <v>0</v>
      </c>
      <c r="U441" s="2">
        <v>0</v>
      </c>
      <c r="V441" s="2">
        <v>0</v>
      </c>
      <c r="W441" s="5">
        <v>0</v>
      </c>
      <c r="X441" s="5">
        <v>0</v>
      </c>
      <c r="Y441" s="5">
        <v>0</v>
      </c>
      <c r="Z441" s="5"/>
      <c r="AA441" s="5"/>
      <c r="AB441" s="5"/>
      <c r="AC441" s="5"/>
      <c r="AD441" s="5"/>
      <c r="AE441" s="5"/>
      <c r="AF441" s="5"/>
      <c r="AG441" s="5"/>
      <c r="AH441" s="5"/>
    </row>
    <row r="442" spans="1:34" s="2" customFormat="1" ht="12.75" x14ac:dyDescent="0.2">
      <c r="A442" s="4">
        <v>2021</v>
      </c>
      <c r="B442" s="2" t="s">
        <v>5</v>
      </c>
      <c r="C442" s="2" t="s">
        <v>726</v>
      </c>
      <c r="D442" s="2" t="s">
        <v>679</v>
      </c>
      <c r="E442" s="25">
        <v>0</v>
      </c>
      <c r="F442" s="26">
        <v>1082000</v>
      </c>
      <c r="G442" s="2">
        <v>0</v>
      </c>
      <c r="H442" s="2">
        <v>0</v>
      </c>
      <c r="I442" s="2">
        <v>0</v>
      </c>
      <c r="J442" s="2">
        <v>0</v>
      </c>
      <c r="K442" s="2">
        <v>0</v>
      </c>
      <c r="L442" s="2">
        <v>0</v>
      </c>
      <c r="M442" s="2">
        <v>0</v>
      </c>
      <c r="N442" s="2">
        <v>0</v>
      </c>
      <c r="O442" s="2">
        <v>0</v>
      </c>
      <c r="P442" s="2">
        <v>0</v>
      </c>
      <c r="Q442" s="2">
        <v>1128319</v>
      </c>
      <c r="R442" s="2">
        <v>0</v>
      </c>
      <c r="T442" s="2">
        <v>0</v>
      </c>
      <c r="U442" s="2">
        <v>0</v>
      </c>
      <c r="V442" s="2">
        <v>0</v>
      </c>
      <c r="W442" s="5">
        <v>0</v>
      </c>
      <c r="X442" s="5">
        <v>0</v>
      </c>
      <c r="Y442" s="5">
        <v>0</v>
      </c>
      <c r="Z442" s="5"/>
      <c r="AA442" s="5"/>
      <c r="AB442" s="5"/>
      <c r="AC442" s="5"/>
      <c r="AD442" s="5"/>
      <c r="AE442" s="5"/>
      <c r="AF442" s="5"/>
      <c r="AG442" s="5"/>
      <c r="AH442" s="5"/>
    </row>
    <row r="443" spans="1:34" s="2" customFormat="1" ht="12.75" x14ac:dyDescent="0.2">
      <c r="A443" s="4">
        <v>2021</v>
      </c>
      <c r="B443" s="2" t="s">
        <v>10</v>
      </c>
      <c r="C443" s="2" t="s">
        <v>727</v>
      </c>
      <c r="D443" s="2" t="s">
        <v>679</v>
      </c>
      <c r="E443" s="25">
        <v>0</v>
      </c>
      <c r="F443" s="26">
        <v>1213820</v>
      </c>
      <c r="G443" s="2">
        <v>0</v>
      </c>
      <c r="H443" s="2">
        <v>0</v>
      </c>
      <c r="I443" s="2">
        <v>0</v>
      </c>
      <c r="J443" s="2">
        <v>0</v>
      </c>
      <c r="K443" s="2">
        <v>0</v>
      </c>
      <c r="L443" s="2">
        <v>0</v>
      </c>
      <c r="M443" s="2">
        <v>0</v>
      </c>
      <c r="N443" s="2">
        <v>0</v>
      </c>
      <c r="O443" s="2">
        <v>0</v>
      </c>
      <c r="P443" s="2">
        <v>0</v>
      </c>
      <c r="Q443" s="2">
        <v>1128319</v>
      </c>
      <c r="R443" s="2">
        <v>0</v>
      </c>
      <c r="T443" s="2">
        <v>0</v>
      </c>
      <c r="U443" s="2">
        <v>0</v>
      </c>
      <c r="V443" s="2">
        <v>0</v>
      </c>
      <c r="W443" s="5">
        <v>0</v>
      </c>
      <c r="X443" s="5">
        <v>0</v>
      </c>
      <c r="Y443" s="5">
        <v>0</v>
      </c>
      <c r="Z443" s="5"/>
      <c r="AA443" s="5"/>
      <c r="AB443" s="5"/>
      <c r="AC443" s="5"/>
      <c r="AD443" s="5"/>
      <c r="AE443" s="5"/>
      <c r="AF443" s="5"/>
      <c r="AG443" s="5"/>
      <c r="AH443" s="5"/>
    </row>
    <row r="444" spans="1:34" s="2" customFormat="1" ht="12.75" x14ac:dyDescent="0.2">
      <c r="A444" s="4">
        <v>2021</v>
      </c>
      <c r="B444" s="2" t="s">
        <v>5</v>
      </c>
      <c r="C444" s="2" t="s">
        <v>728</v>
      </c>
      <c r="D444" s="2" t="s">
        <v>679</v>
      </c>
      <c r="E444" s="25">
        <v>0</v>
      </c>
      <c r="F444" s="26">
        <v>1300000</v>
      </c>
      <c r="G444" s="2">
        <v>0</v>
      </c>
      <c r="H444" s="2">
        <v>0</v>
      </c>
      <c r="I444" s="2">
        <v>0</v>
      </c>
      <c r="J444" s="2">
        <v>0</v>
      </c>
      <c r="K444" s="2">
        <v>0</v>
      </c>
      <c r="L444" s="2">
        <v>0</v>
      </c>
      <c r="M444" s="2">
        <v>0</v>
      </c>
      <c r="N444" s="2">
        <v>0</v>
      </c>
      <c r="O444" s="2">
        <v>0</v>
      </c>
      <c r="P444" s="2">
        <v>0</v>
      </c>
      <c r="Q444" s="2">
        <v>1128319</v>
      </c>
      <c r="R444" s="2">
        <v>0</v>
      </c>
      <c r="T444" s="2">
        <v>0</v>
      </c>
      <c r="U444" s="2">
        <v>0</v>
      </c>
      <c r="V444" s="2">
        <v>0</v>
      </c>
      <c r="W444" s="5">
        <v>0</v>
      </c>
      <c r="X444" s="5">
        <v>0</v>
      </c>
      <c r="Y444" s="5">
        <v>0</v>
      </c>
      <c r="Z444" s="5"/>
      <c r="AA444" s="5"/>
      <c r="AB444" s="5"/>
      <c r="AC444" s="5"/>
      <c r="AD444" s="5"/>
      <c r="AE444" s="5"/>
      <c r="AF444" s="5"/>
      <c r="AG444" s="5"/>
      <c r="AH444" s="5"/>
    </row>
    <row r="445" spans="1:34" s="2" customFormat="1" ht="12.75" x14ac:dyDescent="0.2">
      <c r="A445" s="4">
        <v>2021</v>
      </c>
      <c r="B445" s="2" t="s">
        <v>10</v>
      </c>
      <c r="C445" s="2" t="s">
        <v>729</v>
      </c>
      <c r="D445" s="2" t="s">
        <v>679</v>
      </c>
      <c r="E445" s="25">
        <v>0</v>
      </c>
      <c r="F445" s="26">
        <v>1718315</v>
      </c>
      <c r="G445" s="2">
        <v>0</v>
      </c>
      <c r="H445" s="2">
        <v>0</v>
      </c>
      <c r="I445" s="2">
        <v>0</v>
      </c>
      <c r="J445" s="2">
        <v>0</v>
      </c>
      <c r="K445" s="2">
        <v>0</v>
      </c>
      <c r="L445" s="2">
        <v>0</v>
      </c>
      <c r="M445" s="2">
        <v>0</v>
      </c>
      <c r="N445" s="2">
        <v>0</v>
      </c>
      <c r="O445" s="2">
        <v>0</v>
      </c>
      <c r="P445" s="2">
        <v>0</v>
      </c>
      <c r="Q445" s="2">
        <v>1128319</v>
      </c>
      <c r="R445" s="2">
        <v>0</v>
      </c>
      <c r="T445" s="2">
        <v>0</v>
      </c>
      <c r="U445" s="2">
        <v>0</v>
      </c>
      <c r="V445" s="2">
        <v>0</v>
      </c>
      <c r="W445" s="5">
        <v>0</v>
      </c>
      <c r="X445" s="5">
        <v>0</v>
      </c>
      <c r="Y445" s="5">
        <v>0</v>
      </c>
      <c r="Z445" s="5"/>
      <c r="AA445" s="5"/>
      <c r="AB445" s="5"/>
      <c r="AC445" s="5"/>
      <c r="AD445" s="5"/>
      <c r="AE445" s="5"/>
      <c r="AF445" s="5"/>
      <c r="AG445" s="5"/>
      <c r="AH445" s="5"/>
    </row>
    <row r="446" spans="1:34" s="2" customFormat="1" ht="12.75" x14ac:dyDescent="0.2">
      <c r="A446" s="4">
        <v>2021</v>
      </c>
      <c r="B446" s="2" t="s">
        <v>10</v>
      </c>
      <c r="C446" s="2" t="s">
        <v>730</v>
      </c>
      <c r="D446" s="2" t="s">
        <v>679</v>
      </c>
      <c r="E446" s="25">
        <v>0</v>
      </c>
      <c r="F446" s="26">
        <v>1296400</v>
      </c>
      <c r="G446" s="2">
        <v>0</v>
      </c>
      <c r="H446" s="2">
        <v>0</v>
      </c>
      <c r="I446" s="2">
        <v>0</v>
      </c>
      <c r="J446" s="2">
        <v>0</v>
      </c>
      <c r="K446" s="2">
        <v>0</v>
      </c>
      <c r="L446" s="2">
        <v>0</v>
      </c>
      <c r="M446" s="2">
        <v>0</v>
      </c>
      <c r="N446" s="2">
        <v>0</v>
      </c>
      <c r="O446" s="2">
        <v>0</v>
      </c>
      <c r="P446" s="2">
        <v>0</v>
      </c>
      <c r="Q446" s="2">
        <v>1128319</v>
      </c>
      <c r="R446" s="2">
        <v>0</v>
      </c>
      <c r="T446" s="2">
        <v>0</v>
      </c>
      <c r="U446" s="2">
        <v>0</v>
      </c>
      <c r="V446" s="2">
        <v>0</v>
      </c>
      <c r="W446" s="5">
        <v>0</v>
      </c>
      <c r="X446" s="5">
        <v>0</v>
      </c>
      <c r="Y446" s="5">
        <v>0</v>
      </c>
      <c r="Z446" s="5"/>
      <c r="AA446" s="5"/>
      <c r="AB446" s="5"/>
      <c r="AC446" s="5"/>
      <c r="AD446" s="5"/>
      <c r="AE446" s="5"/>
      <c r="AF446" s="5"/>
      <c r="AG446" s="5"/>
      <c r="AH446" s="5"/>
    </row>
    <row r="447" spans="1:34" s="2" customFormat="1" ht="12.75" x14ac:dyDescent="0.2">
      <c r="A447" s="4">
        <v>2021</v>
      </c>
      <c r="B447" s="2" t="s">
        <v>10</v>
      </c>
      <c r="C447" s="2" t="s">
        <v>731</v>
      </c>
      <c r="D447" s="2" t="s">
        <v>679</v>
      </c>
      <c r="E447" s="25">
        <v>0</v>
      </c>
      <c r="F447" s="26">
        <v>1159000</v>
      </c>
      <c r="G447" s="2">
        <v>0</v>
      </c>
      <c r="H447" s="2">
        <v>0</v>
      </c>
      <c r="I447" s="2">
        <v>0</v>
      </c>
      <c r="J447" s="2">
        <v>0</v>
      </c>
      <c r="K447" s="2">
        <v>0</v>
      </c>
      <c r="L447" s="2">
        <v>0</v>
      </c>
      <c r="M447" s="2">
        <v>0</v>
      </c>
      <c r="N447" s="2">
        <v>0</v>
      </c>
      <c r="O447" s="2">
        <v>0</v>
      </c>
      <c r="P447" s="2">
        <v>0</v>
      </c>
      <c r="Q447" s="2">
        <v>1128319</v>
      </c>
      <c r="R447" s="2">
        <v>0</v>
      </c>
      <c r="T447" s="2">
        <v>0</v>
      </c>
      <c r="U447" s="2">
        <v>0</v>
      </c>
      <c r="V447" s="2">
        <v>0</v>
      </c>
      <c r="W447" s="5">
        <v>0</v>
      </c>
      <c r="X447" s="5">
        <v>0</v>
      </c>
      <c r="Y447" s="5">
        <v>0</v>
      </c>
      <c r="Z447" s="5"/>
      <c r="AA447" s="5"/>
      <c r="AB447" s="5"/>
      <c r="AC447" s="5"/>
      <c r="AD447" s="5"/>
      <c r="AE447" s="5"/>
      <c r="AF447" s="5"/>
      <c r="AG447" s="5"/>
      <c r="AH447" s="5"/>
    </row>
    <row r="448" spans="1:34" s="2" customFormat="1" ht="12.75" x14ac:dyDescent="0.2">
      <c r="A448" s="4">
        <v>2021</v>
      </c>
      <c r="B448" s="2" t="s">
        <v>5</v>
      </c>
      <c r="C448" s="2" t="s">
        <v>732</v>
      </c>
      <c r="D448" s="2" t="s">
        <v>679</v>
      </c>
      <c r="E448" s="25">
        <v>0</v>
      </c>
      <c r="F448" s="26">
        <v>1195000</v>
      </c>
      <c r="G448" s="2">
        <v>0</v>
      </c>
      <c r="H448" s="2">
        <v>0</v>
      </c>
      <c r="I448" s="2">
        <v>0</v>
      </c>
      <c r="J448" s="2">
        <v>0</v>
      </c>
      <c r="K448" s="2">
        <v>0</v>
      </c>
      <c r="L448" s="2">
        <v>0</v>
      </c>
      <c r="M448" s="2">
        <v>0</v>
      </c>
      <c r="N448" s="2">
        <v>0</v>
      </c>
      <c r="O448" s="2">
        <v>0</v>
      </c>
      <c r="P448" s="2">
        <v>0</v>
      </c>
      <c r="Q448" s="2">
        <v>1128319</v>
      </c>
      <c r="R448" s="2">
        <v>0</v>
      </c>
      <c r="T448" s="2">
        <v>0</v>
      </c>
      <c r="U448" s="2">
        <v>0</v>
      </c>
      <c r="V448" s="2">
        <v>0</v>
      </c>
      <c r="W448" s="5">
        <v>0</v>
      </c>
      <c r="X448" s="5">
        <v>0</v>
      </c>
      <c r="Y448" s="5">
        <v>0</v>
      </c>
      <c r="Z448" s="5"/>
      <c r="AA448" s="5"/>
      <c r="AB448" s="5"/>
      <c r="AC448" s="5"/>
      <c r="AD448" s="5"/>
      <c r="AE448" s="5"/>
      <c r="AF448" s="5"/>
      <c r="AG448" s="5"/>
      <c r="AH448" s="5"/>
    </row>
    <row r="449" spans="1:34" s="2" customFormat="1" ht="12.75" x14ac:dyDescent="0.2">
      <c r="A449" s="4">
        <v>2021</v>
      </c>
      <c r="B449" s="2" t="s">
        <v>5</v>
      </c>
      <c r="C449" s="2" t="s">
        <v>733</v>
      </c>
      <c r="D449" s="2" t="s">
        <v>679</v>
      </c>
      <c r="E449" s="25">
        <v>0</v>
      </c>
      <c r="F449" s="26">
        <v>1315000</v>
      </c>
      <c r="G449" s="2">
        <v>0</v>
      </c>
      <c r="H449" s="2">
        <v>0</v>
      </c>
      <c r="I449" s="2">
        <v>0</v>
      </c>
      <c r="J449" s="2">
        <v>0</v>
      </c>
      <c r="K449" s="2">
        <v>0</v>
      </c>
      <c r="L449" s="2">
        <v>0</v>
      </c>
      <c r="M449" s="2">
        <v>0</v>
      </c>
      <c r="N449" s="2">
        <v>0</v>
      </c>
      <c r="O449" s="2">
        <v>0</v>
      </c>
      <c r="P449" s="2">
        <v>0</v>
      </c>
      <c r="Q449" s="2">
        <v>1128319</v>
      </c>
      <c r="R449" s="2">
        <v>0</v>
      </c>
      <c r="T449" s="2">
        <v>0</v>
      </c>
      <c r="U449" s="2">
        <v>0</v>
      </c>
      <c r="V449" s="2">
        <v>0</v>
      </c>
      <c r="W449" s="5">
        <v>0</v>
      </c>
      <c r="X449" s="5">
        <v>0</v>
      </c>
      <c r="Y449" s="5">
        <v>0</v>
      </c>
      <c r="Z449" s="5"/>
      <c r="AA449" s="5"/>
      <c r="AB449" s="5"/>
      <c r="AC449" s="5"/>
      <c r="AD449" s="5"/>
      <c r="AE449" s="5"/>
      <c r="AF449" s="5"/>
      <c r="AG449" s="5"/>
      <c r="AH449" s="5"/>
    </row>
    <row r="450" spans="1:34" s="2" customFormat="1" ht="12.75" x14ac:dyDescent="0.2">
      <c r="A450" s="4">
        <v>2021</v>
      </c>
      <c r="B450" s="2" t="s">
        <v>5</v>
      </c>
      <c r="C450" s="2" t="s">
        <v>18</v>
      </c>
      <c r="D450" s="2" t="s">
        <v>679</v>
      </c>
      <c r="E450" s="25">
        <v>0</v>
      </c>
      <c r="F450" s="26">
        <v>525000</v>
      </c>
      <c r="G450" s="2">
        <v>0</v>
      </c>
      <c r="H450" s="2">
        <v>0</v>
      </c>
      <c r="I450" s="2">
        <v>0</v>
      </c>
      <c r="J450" s="2">
        <v>0</v>
      </c>
      <c r="K450" s="2">
        <v>0</v>
      </c>
      <c r="L450" s="2">
        <v>0</v>
      </c>
      <c r="M450" s="2">
        <v>0</v>
      </c>
      <c r="N450" s="2">
        <v>0</v>
      </c>
      <c r="O450" s="2">
        <v>0</v>
      </c>
      <c r="P450" s="2">
        <v>0</v>
      </c>
      <c r="Q450" s="2">
        <v>1128319</v>
      </c>
      <c r="R450" s="2">
        <v>0</v>
      </c>
      <c r="T450" s="2">
        <v>0</v>
      </c>
      <c r="U450" s="2">
        <v>0</v>
      </c>
      <c r="V450" s="2">
        <v>0</v>
      </c>
      <c r="W450" s="5">
        <v>0</v>
      </c>
      <c r="X450" s="5">
        <v>0</v>
      </c>
      <c r="Y450" s="5">
        <v>0</v>
      </c>
      <c r="Z450" s="5"/>
      <c r="AA450" s="5"/>
      <c r="AB450" s="5"/>
      <c r="AC450" s="5"/>
      <c r="AD450" s="5"/>
      <c r="AE450" s="5"/>
      <c r="AF450" s="5"/>
      <c r="AG450" s="5"/>
      <c r="AH450" s="5"/>
    </row>
    <row r="451" spans="1:34" s="2" customFormat="1" ht="12.75" x14ac:dyDescent="0.2">
      <c r="A451" s="4">
        <v>2021</v>
      </c>
      <c r="B451" s="2" t="s">
        <v>5</v>
      </c>
      <c r="C451" s="2" t="s">
        <v>19</v>
      </c>
      <c r="D451" s="2" t="s">
        <v>679</v>
      </c>
      <c r="E451" s="25">
        <v>0</v>
      </c>
      <c r="F451" s="26">
        <v>1180000</v>
      </c>
      <c r="G451" s="2">
        <v>0</v>
      </c>
      <c r="H451" s="2">
        <v>0</v>
      </c>
      <c r="I451" s="2">
        <v>0</v>
      </c>
      <c r="J451" s="2">
        <v>0</v>
      </c>
      <c r="K451" s="2">
        <v>0</v>
      </c>
      <c r="L451" s="2">
        <v>0</v>
      </c>
      <c r="M451" s="2">
        <v>0</v>
      </c>
      <c r="N451" s="2">
        <v>0</v>
      </c>
      <c r="O451" s="2">
        <v>0</v>
      </c>
      <c r="P451" s="2">
        <v>0</v>
      </c>
      <c r="Q451" s="2">
        <v>1128319</v>
      </c>
      <c r="R451" s="2">
        <v>0</v>
      </c>
      <c r="T451" s="2">
        <v>0</v>
      </c>
      <c r="U451" s="2">
        <v>0</v>
      </c>
      <c r="V451" s="2">
        <v>0</v>
      </c>
      <c r="W451" s="5">
        <v>0</v>
      </c>
      <c r="X451" s="5">
        <v>0</v>
      </c>
      <c r="Y451" s="5">
        <v>0</v>
      </c>
      <c r="Z451" s="5"/>
      <c r="AA451" s="5"/>
      <c r="AB451" s="5"/>
      <c r="AC451" s="5"/>
      <c r="AD451" s="5"/>
      <c r="AE451" s="5"/>
      <c r="AF451" s="5"/>
      <c r="AG451" s="5"/>
      <c r="AH451" s="5"/>
    </row>
    <row r="452" spans="1:34" s="2" customFormat="1" ht="12.75" x14ac:dyDescent="0.2">
      <c r="A452" s="4">
        <v>2021</v>
      </c>
      <c r="B452" s="2" t="s">
        <v>10</v>
      </c>
      <c r="C452" s="2" t="s">
        <v>20</v>
      </c>
      <c r="D452" s="2" t="s">
        <v>679</v>
      </c>
      <c r="E452" s="25">
        <v>0</v>
      </c>
      <c r="F452" s="26">
        <v>980000</v>
      </c>
      <c r="G452" s="2">
        <v>0</v>
      </c>
      <c r="H452" s="2">
        <v>0</v>
      </c>
      <c r="I452" s="2">
        <v>0</v>
      </c>
      <c r="J452" s="2">
        <v>0</v>
      </c>
      <c r="K452" s="2">
        <v>0</v>
      </c>
      <c r="L452" s="2">
        <v>0</v>
      </c>
      <c r="M452" s="2">
        <v>0</v>
      </c>
      <c r="N452" s="2">
        <v>0</v>
      </c>
      <c r="O452" s="2">
        <v>0</v>
      </c>
      <c r="P452" s="2">
        <v>0</v>
      </c>
      <c r="Q452" s="2">
        <v>1128319</v>
      </c>
      <c r="R452" s="2">
        <v>0</v>
      </c>
      <c r="T452" s="2">
        <v>0</v>
      </c>
      <c r="U452" s="2">
        <v>0</v>
      </c>
      <c r="V452" s="2">
        <v>0</v>
      </c>
      <c r="W452" s="5">
        <v>0</v>
      </c>
      <c r="X452" s="5">
        <v>0</v>
      </c>
      <c r="Y452" s="5">
        <v>0</v>
      </c>
      <c r="Z452" s="5"/>
      <c r="AA452" s="5"/>
      <c r="AB452" s="5"/>
      <c r="AC452" s="5"/>
      <c r="AD452" s="5"/>
      <c r="AE452" s="5"/>
      <c r="AF452" s="5"/>
      <c r="AG452" s="5"/>
      <c r="AH452" s="5"/>
    </row>
    <row r="453" spans="1:34" s="2" customFormat="1" ht="12.75" x14ac:dyDescent="0.2">
      <c r="A453" s="4">
        <v>2021</v>
      </c>
      <c r="B453" s="2" t="s">
        <v>10</v>
      </c>
      <c r="C453" s="2" t="s">
        <v>21</v>
      </c>
      <c r="D453" s="2" t="s">
        <v>679</v>
      </c>
      <c r="E453" s="25">
        <v>0</v>
      </c>
      <c r="F453" s="26">
        <v>1113000</v>
      </c>
      <c r="G453" s="2">
        <v>0</v>
      </c>
      <c r="H453" s="2">
        <v>0</v>
      </c>
      <c r="I453" s="2">
        <v>0</v>
      </c>
      <c r="J453" s="2">
        <v>0</v>
      </c>
      <c r="K453" s="2">
        <v>0</v>
      </c>
      <c r="L453" s="2">
        <v>0</v>
      </c>
      <c r="M453" s="2">
        <v>0</v>
      </c>
      <c r="N453" s="2">
        <v>0</v>
      </c>
      <c r="O453" s="2">
        <v>0</v>
      </c>
      <c r="P453" s="2">
        <v>0</v>
      </c>
      <c r="Q453" s="2">
        <v>1128319</v>
      </c>
      <c r="R453" s="2">
        <v>0</v>
      </c>
      <c r="T453" s="2">
        <v>0</v>
      </c>
      <c r="U453" s="2">
        <v>0</v>
      </c>
      <c r="V453" s="2">
        <v>0</v>
      </c>
      <c r="W453" s="5">
        <v>0</v>
      </c>
      <c r="X453" s="5">
        <v>0</v>
      </c>
      <c r="Y453" s="5">
        <v>0</v>
      </c>
      <c r="Z453" s="5"/>
      <c r="AA453" s="5"/>
      <c r="AB453" s="5"/>
      <c r="AC453" s="5"/>
      <c r="AD453" s="5"/>
      <c r="AE453" s="5"/>
      <c r="AF453" s="5"/>
      <c r="AG453" s="5"/>
      <c r="AH453" s="5"/>
    </row>
    <row r="454" spans="1:34" s="2" customFormat="1" ht="12.75" x14ac:dyDescent="0.2">
      <c r="A454" s="4">
        <v>2021</v>
      </c>
      <c r="B454" s="2" t="s">
        <v>5</v>
      </c>
      <c r="C454" s="2" t="s">
        <v>734</v>
      </c>
      <c r="D454" s="2" t="s">
        <v>679</v>
      </c>
      <c r="E454" s="25">
        <v>0</v>
      </c>
      <c r="F454" s="26">
        <v>526000</v>
      </c>
      <c r="G454" s="2">
        <v>0</v>
      </c>
      <c r="H454" s="2">
        <v>0</v>
      </c>
      <c r="I454" s="2">
        <v>0</v>
      </c>
      <c r="J454" s="2">
        <v>0</v>
      </c>
      <c r="K454" s="2">
        <v>0</v>
      </c>
      <c r="L454" s="2">
        <v>0</v>
      </c>
      <c r="M454" s="2">
        <v>0</v>
      </c>
      <c r="N454" s="2">
        <v>0</v>
      </c>
      <c r="O454" s="2">
        <v>0</v>
      </c>
      <c r="P454" s="2">
        <v>0</v>
      </c>
      <c r="Q454" s="2">
        <v>1128319</v>
      </c>
      <c r="R454" s="2">
        <v>0</v>
      </c>
      <c r="T454" s="2">
        <v>0</v>
      </c>
      <c r="U454" s="2">
        <v>0</v>
      </c>
      <c r="V454" s="2">
        <v>0</v>
      </c>
      <c r="W454" s="5">
        <v>0</v>
      </c>
      <c r="X454" s="5">
        <v>0</v>
      </c>
      <c r="Y454" s="5">
        <v>0</v>
      </c>
      <c r="Z454" s="5"/>
      <c r="AA454" s="5"/>
      <c r="AB454" s="5"/>
      <c r="AC454" s="5"/>
      <c r="AD454" s="5"/>
      <c r="AE454" s="5"/>
      <c r="AF454" s="5"/>
      <c r="AG454" s="5"/>
      <c r="AH454" s="5"/>
    </row>
    <row r="455" spans="1:34" s="2" customFormat="1" ht="12.75" x14ac:dyDescent="0.2">
      <c r="A455" s="4">
        <v>2021</v>
      </c>
      <c r="B455" s="2" t="s">
        <v>5</v>
      </c>
      <c r="C455" s="2" t="s">
        <v>735</v>
      </c>
      <c r="D455" s="2" t="s">
        <v>679</v>
      </c>
      <c r="E455" s="25">
        <v>0</v>
      </c>
      <c r="F455" s="26">
        <v>1037200</v>
      </c>
      <c r="G455" s="2">
        <v>0</v>
      </c>
      <c r="H455" s="2">
        <v>0</v>
      </c>
      <c r="I455" s="2">
        <v>0</v>
      </c>
      <c r="J455" s="2">
        <v>0</v>
      </c>
      <c r="K455" s="2">
        <v>0</v>
      </c>
      <c r="L455" s="2">
        <v>0</v>
      </c>
      <c r="M455" s="2">
        <v>0</v>
      </c>
      <c r="N455" s="2">
        <v>0</v>
      </c>
      <c r="O455" s="2">
        <v>0</v>
      </c>
      <c r="P455" s="2">
        <v>0</v>
      </c>
      <c r="Q455" s="2">
        <v>1128319</v>
      </c>
      <c r="R455" s="2">
        <v>0</v>
      </c>
      <c r="T455" s="2">
        <v>0</v>
      </c>
      <c r="U455" s="2">
        <v>0</v>
      </c>
      <c r="V455" s="2">
        <v>0</v>
      </c>
      <c r="W455" s="5">
        <v>0</v>
      </c>
      <c r="X455" s="5">
        <v>0</v>
      </c>
      <c r="Y455" s="5">
        <v>0</v>
      </c>
      <c r="Z455" s="5"/>
      <c r="AA455" s="5"/>
      <c r="AB455" s="5"/>
      <c r="AC455" s="5"/>
      <c r="AD455" s="5"/>
      <c r="AE455" s="5"/>
      <c r="AF455" s="5"/>
      <c r="AG455" s="5"/>
      <c r="AH455" s="5"/>
    </row>
    <row r="456" spans="1:34" s="2" customFormat="1" ht="12.75" x14ac:dyDescent="0.2">
      <c r="A456" s="4">
        <v>2021</v>
      </c>
      <c r="B456" s="2" t="s">
        <v>5</v>
      </c>
      <c r="C456" s="2" t="s">
        <v>736</v>
      </c>
      <c r="D456" s="2" t="s">
        <v>679</v>
      </c>
      <c r="E456" s="25">
        <v>0</v>
      </c>
      <c r="F456" s="26">
        <v>1323000</v>
      </c>
      <c r="G456" s="2">
        <v>0</v>
      </c>
      <c r="H456" s="2">
        <v>0</v>
      </c>
      <c r="I456" s="2">
        <v>0</v>
      </c>
      <c r="J456" s="2">
        <v>0</v>
      </c>
      <c r="K456" s="2">
        <v>0</v>
      </c>
      <c r="L456" s="2">
        <v>0</v>
      </c>
      <c r="M456" s="2">
        <v>0</v>
      </c>
      <c r="N456" s="2">
        <v>0</v>
      </c>
      <c r="O456" s="2">
        <v>0</v>
      </c>
      <c r="P456" s="2">
        <v>0</v>
      </c>
      <c r="Q456" s="2">
        <v>1128319</v>
      </c>
      <c r="R456" s="2">
        <v>0</v>
      </c>
      <c r="T456" s="2">
        <v>0</v>
      </c>
      <c r="U456" s="2">
        <v>0</v>
      </c>
      <c r="V456" s="2">
        <v>0</v>
      </c>
      <c r="W456" s="5">
        <v>0</v>
      </c>
      <c r="X456" s="5">
        <v>0</v>
      </c>
      <c r="Y456" s="5">
        <v>0</v>
      </c>
      <c r="Z456" s="5"/>
      <c r="AA456" s="5"/>
      <c r="AB456" s="5"/>
      <c r="AC456" s="5"/>
      <c r="AD456" s="5"/>
      <c r="AE456" s="5"/>
      <c r="AF456" s="5"/>
      <c r="AG456" s="5"/>
      <c r="AH456" s="5"/>
    </row>
    <row r="457" spans="1:34" s="2" customFormat="1" ht="12.75" x14ac:dyDescent="0.2">
      <c r="A457" s="4">
        <v>2021</v>
      </c>
      <c r="B457" s="2" t="s">
        <v>5</v>
      </c>
      <c r="C457" s="2" t="s">
        <v>737</v>
      </c>
      <c r="D457" s="2" t="s">
        <v>679</v>
      </c>
      <c r="E457" s="25">
        <v>0</v>
      </c>
      <c r="F457" s="26">
        <v>850401</v>
      </c>
      <c r="G457" s="2">
        <v>0</v>
      </c>
      <c r="H457" s="2">
        <v>0</v>
      </c>
      <c r="I457" s="2">
        <v>0</v>
      </c>
      <c r="J457" s="2">
        <v>0</v>
      </c>
      <c r="K457" s="2">
        <v>0</v>
      </c>
      <c r="L457" s="2">
        <v>0</v>
      </c>
      <c r="M457" s="2">
        <v>0</v>
      </c>
      <c r="N457" s="2">
        <v>0</v>
      </c>
      <c r="O457" s="2">
        <v>0</v>
      </c>
      <c r="P457" s="2">
        <v>0</v>
      </c>
      <c r="Q457" s="2">
        <v>1128319</v>
      </c>
      <c r="R457" s="2">
        <v>0</v>
      </c>
      <c r="T457" s="2">
        <v>0</v>
      </c>
      <c r="U457" s="2">
        <v>0</v>
      </c>
      <c r="V457" s="2">
        <v>0</v>
      </c>
      <c r="W457" s="5">
        <v>0</v>
      </c>
      <c r="X457" s="5">
        <v>0</v>
      </c>
      <c r="Y457" s="5">
        <v>0</v>
      </c>
      <c r="Z457" s="5"/>
      <c r="AA457" s="5"/>
      <c r="AB457" s="5"/>
      <c r="AC457" s="5"/>
      <c r="AD457" s="5"/>
      <c r="AE457" s="5"/>
      <c r="AF457" s="5"/>
      <c r="AG457" s="5"/>
      <c r="AH457" s="5"/>
    </row>
    <row r="458" spans="1:34" s="2" customFormat="1" ht="12.75" x14ac:dyDescent="0.2">
      <c r="A458" s="4">
        <v>2021</v>
      </c>
      <c r="B458" s="2" t="s">
        <v>10</v>
      </c>
      <c r="C458" s="2" t="s">
        <v>738</v>
      </c>
      <c r="D458" s="2" t="s">
        <v>679</v>
      </c>
      <c r="E458" s="25">
        <v>0</v>
      </c>
      <c r="F458" s="26">
        <v>1344000</v>
      </c>
      <c r="G458" s="2">
        <v>0</v>
      </c>
      <c r="H458" s="2">
        <v>0</v>
      </c>
      <c r="I458" s="2">
        <v>0</v>
      </c>
      <c r="J458" s="2">
        <v>0</v>
      </c>
      <c r="K458" s="2">
        <v>0</v>
      </c>
      <c r="L458" s="2">
        <v>0</v>
      </c>
      <c r="M458" s="2">
        <v>0</v>
      </c>
      <c r="N458" s="2">
        <v>0</v>
      </c>
      <c r="O458" s="2">
        <v>0</v>
      </c>
      <c r="P458" s="2">
        <v>0</v>
      </c>
      <c r="Q458" s="2">
        <v>1128319</v>
      </c>
      <c r="R458" s="2">
        <v>0</v>
      </c>
      <c r="T458" s="2">
        <v>0</v>
      </c>
      <c r="U458" s="2">
        <v>0</v>
      </c>
      <c r="V458" s="2">
        <v>0</v>
      </c>
      <c r="W458" s="5">
        <v>0</v>
      </c>
      <c r="X458" s="5">
        <v>0</v>
      </c>
      <c r="Y458" s="5">
        <v>0</v>
      </c>
      <c r="Z458" s="5"/>
      <c r="AA458" s="5"/>
      <c r="AB458" s="5"/>
      <c r="AC458" s="5"/>
      <c r="AD458" s="5"/>
      <c r="AE458" s="5"/>
      <c r="AF458" s="5"/>
      <c r="AG458" s="5"/>
      <c r="AH458" s="5"/>
    </row>
    <row r="459" spans="1:34" s="2" customFormat="1" ht="12.75" x14ac:dyDescent="0.2">
      <c r="A459" s="4">
        <v>2021</v>
      </c>
      <c r="B459" s="2" t="s">
        <v>10</v>
      </c>
      <c r="C459" s="2" t="s">
        <v>739</v>
      </c>
      <c r="D459" s="2" t="s">
        <v>679</v>
      </c>
      <c r="E459" s="25">
        <v>0</v>
      </c>
      <c r="F459" s="26">
        <v>684000</v>
      </c>
      <c r="G459" s="2">
        <v>0</v>
      </c>
      <c r="H459" s="2">
        <v>0</v>
      </c>
      <c r="I459" s="2">
        <v>0</v>
      </c>
      <c r="J459" s="2">
        <v>0</v>
      </c>
      <c r="K459" s="2">
        <v>0</v>
      </c>
      <c r="L459" s="2">
        <v>0</v>
      </c>
      <c r="M459" s="2">
        <v>0</v>
      </c>
      <c r="N459" s="2">
        <v>0</v>
      </c>
      <c r="O459" s="2">
        <v>0</v>
      </c>
      <c r="P459" s="2">
        <v>0</v>
      </c>
      <c r="Q459" s="2">
        <v>1128319</v>
      </c>
      <c r="R459" s="2">
        <v>0</v>
      </c>
      <c r="T459" s="2">
        <v>0</v>
      </c>
      <c r="U459" s="2">
        <v>0</v>
      </c>
      <c r="V459" s="2">
        <v>0</v>
      </c>
      <c r="W459" s="5">
        <v>0</v>
      </c>
      <c r="X459" s="5">
        <v>0</v>
      </c>
      <c r="Y459" s="5">
        <v>0</v>
      </c>
      <c r="Z459" s="5"/>
      <c r="AA459" s="5"/>
      <c r="AB459" s="5"/>
      <c r="AC459" s="5"/>
      <c r="AD459" s="5"/>
      <c r="AE459" s="5"/>
      <c r="AF459" s="5"/>
      <c r="AG459" s="5"/>
      <c r="AH459" s="5"/>
    </row>
    <row r="460" spans="1:34" s="2" customFormat="1" ht="12.75" x14ac:dyDescent="0.2">
      <c r="A460" s="4">
        <v>2021</v>
      </c>
      <c r="B460" s="2" t="s">
        <v>5</v>
      </c>
      <c r="C460" s="2" t="s">
        <v>740</v>
      </c>
      <c r="D460" s="2" t="s">
        <v>679</v>
      </c>
      <c r="E460" s="25">
        <v>0</v>
      </c>
      <c r="F460" s="26">
        <v>1304000</v>
      </c>
      <c r="G460" s="2">
        <v>0</v>
      </c>
      <c r="H460" s="2">
        <v>0</v>
      </c>
      <c r="I460" s="2">
        <v>0</v>
      </c>
      <c r="J460" s="2">
        <v>0</v>
      </c>
      <c r="K460" s="2">
        <v>0</v>
      </c>
      <c r="L460" s="2">
        <v>0</v>
      </c>
      <c r="M460" s="2">
        <v>0</v>
      </c>
      <c r="N460" s="2">
        <v>0</v>
      </c>
      <c r="O460" s="2">
        <v>0</v>
      </c>
      <c r="P460" s="2">
        <v>0</v>
      </c>
      <c r="Q460" s="2">
        <v>1128319</v>
      </c>
      <c r="R460" s="2">
        <v>0</v>
      </c>
      <c r="T460" s="2">
        <v>0</v>
      </c>
      <c r="U460" s="2">
        <v>0</v>
      </c>
      <c r="V460" s="2">
        <v>0</v>
      </c>
      <c r="W460" s="5">
        <v>0</v>
      </c>
      <c r="X460" s="5">
        <v>0</v>
      </c>
      <c r="Y460" s="5">
        <v>0</v>
      </c>
      <c r="Z460" s="5"/>
      <c r="AA460" s="5"/>
      <c r="AB460" s="5"/>
      <c r="AC460" s="5"/>
      <c r="AD460" s="5"/>
      <c r="AE460" s="5"/>
      <c r="AF460" s="5"/>
      <c r="AG460" s="5"/>
      <c r="AH460" s="5"/>
    </row>
    <row r="461" spans="1:34" s="2" customFormat="1" ht="12.75" x14ac:dyDescent="0.2">
      <c r="A461" s="4">
        <v>2021</v>
      </c>
      <c r="B461" s="2" t="s">
        <v>5</v>
      </c>
      <c r="C461" s="2" t="s">
        <v>29</v>
      </c>
      <c r="D461" s="2" t="s">
        <v>679</v>
      </c>
      <c r="E461" s="25">
        <v>0</v>
      </c>
      <c r="F461" s="27"/>
      <c r="G461" s="2">
        <v>0</v>
      </c>
      <c r="H461" s="2">
        <v>0</v>
      </c>
      <c r="I461" s="2">
        <v>0</v>
      </c>
      <c r="J461" s="2">
        <v>0</v>
      </c>
      <c r="K461" s="2">
        <v>0</v>
      </c>
      <c r="L461" s="2">
        <v>0</v>
      </c>
      <c r="M461" s="2">
        <v>0</v>
      </c>
      <c r="N461" s="2">
        <v>0</v>
      </c>
      <c r="O461" s="2">
        <v>0</v>
      </c>
      <c r="P461" s="2">
        <v>0</v>
      </c>
      <c r="Q461" s="2">
        <v>1128319</v>
      </c>
      <c r="R461" s="2">
        <v>0</v>
      </c>
      <c r="T461" s="2">
        <v>0</v>
      </c>
      <c r="U461" s="2">
        <v>0</v>
      </c>
      <c r="V461" s="2">
        <v>0</v>
      </c>
      <c r="W461" s="5">
        <v>0</v>
      </c>
      <c r="X461" s="5">
        <v>0</v>
      </c>
      <c r="Y461" s="5">
        <v>0</v>
      </c>
      <c r="Z461" s="5"/>
      <c r="AA461" s="5"/>
      <c r="AB461" s="5"/>
      <c r="AC461" s="5"/>
      <c r="AD461" s="5"/>
      <c r="AE461" s="5"/>
      <c r="AF461" s="5"/>
      <c r="AG461" s="5"/>
      <c r="AH461" s="5"/>
    </row>
    <row r="462" spans="1:34" s="2" customFormat="1" ht="12.75" x14ac:dyDescent="0.2">
      <c r="A462" s="4">
        <v>2021</v>
      </c>
      <c r="B462" s="2" t="s">
        <v>5</v>
      </c>
      <c r="C462" s="2" t="s">
        <v>723</v>
      </c>
      <c r="D462" s="2" t="s">
        <v>681</v>
      </c>
      <c r="E462" s="25">
        <v>0</v>
      </c>
      <c r="F462" s="26">
        <v>13079390</v>
      </c>
      <c r="G462" s="2">
        <v>0</v>
      </c>
      <c r="H462" s="2">
        <v>0</v>
      </c>
      <c r="I462" s="2">
        <v>0</v>
      </c>
      <c r="J462" s="2">
        <v>0</v>
      </c>
      <c r="K462" s="2">
        <v>0</v>
      </c>
      <c r="L462" s="2">
        <v>0</v>
      </c>
      <c r="M462" s="2">
        <v>0</v>
      </c>
      <c r="N462" s="2">
        <v>0</v>
      </c>
      <c r="O462" s="2">
        <v>0</v>
      </c>
      <c r="P462" s="2">
        <v>0</v>
      </c>
      <c r="Q462" s="2">
        <v>0</v>
      </c>
      <c r="R462" s="2">
        <v>0</v>
      </c>
      <c r="T462" s="2">
        <v>0</v>
      </c>
      <c r="U462" s="2">
        <v>0</v>
      </c>
      <c r="V462" s="2">
        <v>0</v>
      </c>
      <c r="W462" s="5">
        <v>0</v>
      </c>
      <c r="X462" s="5">
        <v>0</v>
      </c>
      <c r="Y462" s="5">
        <v>0</v>
      </c>
      <c r="Z462" s="5"/>
      <c r="AA462" s="5"/>
      <c r="AB462" s="5"/>
      <c r="AC462" s="5"/>
      <c r="AD462" s="5"/>
      <c r="AE462" s="5"/>
      <c r="AF462" s="5"/>
      <c r="AG462" s="5"/>
      <c r="AH462" s="5"/>
    </row>
    <row r="463" spans="1:34" s="2" customFormat="1" ht="12.75" x14ac:dyDescent="0.2">
      <c r="A463" s="4">
        <v>2021</v>
      </c>
      <c r="B463" s="2" t="s">
        <v>5</v>
      </c>
      <c r="C463" s="2" t="s">
        <v>724</v>
      </c>
      <c r="D463" s="2" t="s">
        <v>681</v>
      </c>
      <c r="E463" s="25">
        <v>0</v>
      </c>
      <c r="F463" s="26">
        <v>13709170</v>
      </c>
      <c r="G463" s="2">
        <v>0</v>
      </c>
      <c r="H463" s="2">
        <v>0</v>
      </c>
      <c r="I463" s="2">
        <v>0</v>
      </c>
      <c r="J463" s="2">
        <v>0</v>
      </c>
      <c r="K463" s="2">
        <v>0</v>
      </c>
      <c r="L463" s="2">
        <v>0</v>
      </c>
      <c r="M463" s="2">
        <v>0</v>
      </c>
      <c r="N463" s="2">
        <v>0</v>
      </c>
      <c r="O463" s="2">
        <v>0</v>
      </c>
      <c r="P463" s="2">
        <v>0</v>
      </c>
      <c r="Q463" s="2">
        <v>0</v>
      </c>
      <c r="R463" s="2">
        <v>0</v>
      </c>
      <c r="T463" s="2">
        <v>0</v>
      </c>
      <c r="U463" s="2">
        <v>0</v>
      </c>
      <c r="V463" s="2">
        <v>0</v>
      </c>
      <c r="W463" s="5">
        <v>0</v>
      </c>
      <c r="X463" s="5">
        <v>0</v>
      </c>
      <c r="Y463" s="5">
        <v>0</v>
      </c>
      <c r="Z463" s="5"/>
      <c r="AA463" s="5"/>
      <c r="AB463" s="5"/>
      <c r="AC463" s="5"/>
      <c r="AD463" s="5"/>
      <c r="AE463" s="5"/>
      <c r="AF463" s="5"/>
      <c r="AG463" s="5"/>
      <c r="AH463" s="5"/>
    </row>
    <row r="464" spans="1:34" s="2" customFormat="1" ht="12.75" x14ac:dyDescent="0.2">
      <c r="A464" s="4">
        <v>2021</v>
      </c>
      <c r="B464" s="2" t="s">
        <v>5</v>
      </c>
      <c r="C464" s="2" t="s">
        <v>725</v>
      </c>
      <c r="D464" s="2" t="s">
        <v>681</v>
      </c>
      <c r="E464" s="25">
        <v>0</v>
      </c>
      <c r="F464" s="26">
        <v>9963831</v>
      </c>
      <c r="G464" s="2">
        <v>0</v>
      </c>
      <c r="H464" s="2">
        <v>0</v>
      </c>
      <c r="I464" s="2">
        <v>0</v>
      </c>
      <c r="J464" s="2">
        <v>0</v>
      </c>
      <c r="K464" s="2">
        <v>0</v>
      </c>
      <c r="L464" s="2">
        <v>0</v>
      </c>
      <c r="M464" s="2">
        <v>0</v>
      </c>
      <c r="N464" s="2">
        <v>0</v>
      </c>
      <c r="O464" s="2">
        <v>0</v>
      </c>
      <c r="P464" s="2">
        <v>0</v>
      </c>
      <c r="Q464" s="2">
        <v>0</v>
      </c>
      <c r="R464" s="2">
        <v>0</v>
      </c>
      <c r="T464" s="2">
        <v>0</v>
      </c>
      <c r="U464" s="2">
        <v>0</v>
      </c>
      <c r="V464" s="2">
        <v>0</v>
      </c>
      <c r="W464" s="5">
        <v>0</v>
      </c>
      <c r="X464" s="5">
        <v>0</v>
      </c>
      <c r="Y464" s="5">
        <v>0</v>
      </c>
      <c r="Z464" s="5"/>
      <c r="AA464" s="5"/>
      <c r="AB464" s="5"/>
      <c r="AC464" s="5"/>
      <c r="AD464" s="5"/>
      <c r="AE464" s="5"/>
      <c r="AF464" s="5"/>
      <c r="AG464" s="5"/>
      <c r="AH464" s="5"/>
    </row>
    <row r="465" spans="1:34" s="2" customFormat="1" ht="12.75" x14ac:dyDescent="0.2">
      <c r="A465" s="4">
        <v>2021</v>
      </c>
      <c r="B465" s="2" t="s">
        <v>5</v>
      </c>
      <c r="C465" s="2" t="s">
        <v>726</v>
      </c>
      <c r="D465" s="2" t="s">
        <v>681</v>
      </c>
      <c r="E465" s="25">
        <v>0</v>
      </c>
      <c r="F465" s="26">
        <v>19544311</v>
      </c>
      <c r="G465" s="2">
        <v>0</v>
      </c>
      <c r="H465" s="2">
        <v>0</v>
      </c>
      <c r="I465" s="2">
        <v>0</v>
      </c>
      <c r="J465" s="2">
        <v>0</v>
      </c>
      <c r="K465" s="2">
        <v>0</v>
      </c>
      <c r="L465" s="2">
        <v>0</v>
      </c>
      <c r="M465" s="2">
        <v>0</v>
      </c>
      <c r="N465" s="2">
        <v>0</v>
      </c>
      <c r="O465" s="2">
        <v>0</v>
      </c>
      <c r="P465" s="2">
        <v>0</v>
      </c>
      <c r="Q465" s="2">
        <v>0</v>
      </c>
      <c r="R465" s="2">
        <v>0</v>
      </c>
      <c r="T465" s="2">
        <v>0</v>
      </c>
      <c r="U465" s="2">
        <v>0</v>
      </c>
      <c r="V465" s="2">
        <v>0</v>
      </c>
      <c r="W465" s="5">
        <v>0</v>
      </c>
      <c r="X465" s="5">
        <v>0</v>
      </c>
      <c r="Y465" s="5">
        <v>0</v>
      </c>
      <c r="Z465" s="5"/>
      <c r="AA465" s="5"/>
      <c r="AB465" s="5"/>
      <c r="AC465" s="5"/>
      <c r="AD465" s="5"/>
      <c r="AE465" s="5"/>
      <c r="AF465" s="5"/>
      <c r="AG465" s="5"/>
      <c r="AH465" s="5"/>
    </row>
    <row r="466" spans="1:34" s="2" customFormat="1" ht="12.75" x14ac:dyDescent="0.2">
      <c r="A466" s="4">
        <v>2021</v>
      </c>
      <c r="B466" s="2" t="s">
        <v>10</v>
      </c>
      <c r="C466" s="2" t="s">
        <v>727</v>
      </c>
      <c r="D466" s="2" t="s">
        <v>681</v>
      </c>
      <c r="E466" s="25">
        <v>0</v>
      </c>
      <c r="F466" s="26">
        <v>11173602</v>
      </c>
      <c r="G466" s="2">
        <v>0</v>
      </c>
      <c r="H466" s="2">
        <v>0</v>
      </c>
      <c r="I466" s="2">
        <v>0</v>
      </c>
      <c r="J466" s="2">
        <v>0</v>
      </c>
      <c r="K466" s="2">
        <v>0</v>
      </c>
      <c r="L466" s="2">
        <v>0</v>
      </c>
      <c r="M466" s="2">
        <v>0</v>
      </c>
      <c r="N466" s="2">
        <v>0</v>
      </c>
      <c r="O466" s="2">
        <v>0</v>
      </c>
      <c r="P466" s="2">
        <v>0</v>
      </c>
      <c r="Q466" s="2">
        <v>0</v>
      </c>
      <c r="R466" s="2">
        <v>0</v>
      </c>
      <c r="T466" s="2">
        <v>0</v>
      </c>
      <c r="U466" s="2">
        <v>0</v>
      </c>
      <c r="V466" s="2">
        <v>0</v>
      </c>
      <c r="W466" s="5">
        <v>0</v>
      </c>
      <c r="X466" s="5">
        <v>0</v>
      </c>
      <c r="Y466" s="5">
        <v>0</v>
      </c>
      <c r="Z466" s="5"/>
      <c r="AA466" s="5"/>
      <c r="AB466" s="5"/>
      <c r="AC466" s="5"/>
      <c r="AD466" s="5"/>
      <c r="AE466" s="5"/>
      <c r="AF466" s="5"/>
      <c r="AG466" s="5"/>
      <c r="AH466" s="5"/>
    </row>
    <row r="467" spans="1:34" s="2" customFormat="1" ht="12.75" x14ac:dyDescent="0.2">
      <c r="A467" s="4">
        <v>2021</v>
      </c>
      <c r="B467" s="2" t="s">
        <v>5</v>
      </c>
      <c r="C467" s="2" t="s">
        <v>728</v>
      </c>
      <c r="D467" s="2" t="s">
        <v>681</v>
      </c>
      <c r="E467" s="25">
        <v>0</v>
      </c>
      <c r="F467" s="26">
        <v>15092635</v>
      </c>
      <c r="G467" s="2">
        <v>0</v>
      </c>
      <c r="H467" s="2">
        <v>0</v>
      </c>
      <c r="I467" s="2">
        <v>0</v>
      </c>
      <c r="J467" s="2">
        <v>0</v>
      </c>
      <c r="K467" s="2">
        <v>0</v>
      </c>
      <c r="L467" s="2">
        <v>0</v>
      </c>
      <c r="M467" s="2">
        <v>0</v>
      </c>
      <c r="N467" s="2">
        <v>0</v>
      </c>
      <c r="O467" s="2">
        <v>0</v>
      </c>
      <c r="P467" s="2">
        <v>0</v>
      </c>
      <c r="Q467" s="2">
        <v>0</v>
      </c>
      <c r="R467" s="2">
        <v>0</v>
      </c>
      <c r="T467" s="2">
        <v>0</v>
      </c>
      <c r="U467" s="2">
        <v>0</v>
      </c>
      <c r="V467" s="2">
        <v>0</v>
      </c>
      <c r="W467" s="5">
        <v>0</v>
      </c>
      <c r="X467" s="5">
        <v>0</v>
      </c>
      <c r="Y467" s="5">
        <v>0</v>
      </c>
      <c r="Z467" s="5"/>
      <c r="AA467" s="5"/>
      <c r="AB467" s="5"/>
      <c r="AC467" s="5"/>
      <c r="AD467" s="5"/>
      <c r="AE467" s="5"/>
      <c r="AF467" s="5"/>
      <c r="AG467" s="5"/>
      <c r="AH467" s="5"/>
    </row>
    <row r="468" spans="1:34" s="2" customFormat="1" ht="12.75" x14ac:dyDescent="0.2">
      <c r="A468" s="4">
        <v>2021</v>
      </c>
      <c r="B468" s="2" t="s">
        <v>10</v>
      </c>
      <c r="C468" s="2" t="s">
        <v>729</v>
      </c>
      <c r="D468" s="2" t="s">
        <v>681</v>
      </c>
      <c r="E468" s="25">
        <v>0</v>
      </c>
      <c r="F468" s="26">
        <v>11615963</v>
      </c>
      <c r="G468" s="2">
        <v>0</v>
      </c>
      <c r="H468" s="2">
        <v>0</v>
      </c>
      <c r="I468" s="2">
        <v>0</v>
      </c>
      <c r="J468" s="2">
        <v>0</v>
      </c>
      <c r="K468" s="2">
        <v>0</v>
      </c>
      <c r="L468" s="2">
        <v>0</v>
      </c>
      <c r="M468" s="2">
        <v>0</v>
      </c>
      <c r="N468" s="2">
        <v>0</v>
      </c>
      <c r="O468" s="2">
        <v>0</v>
      </c>
      <c r="P468" s="2">
        <v>0</v>
      </c>
      <c r="Q468" s="2">
        <v>0</v>
      </c>
      <c r="R468" s="2">
        <v>0</v>
      </c>
      <c r="T468" s="2">
        <v>0</v>
      </c>
      <c r="U468" s="2">
        <v>0</v>
      </c>
      <c r="V468" s="2">
        <v>0</v>
      </c>
      <c r="W468" s="5">
        <v>0</v>
      </c>
      <c r="X468" s="5">
        <v>0</v>
      </c>
      <c r="Y468" s="5">
        <v>0</v>
      </c>
      <c r="Z468" s="5"/>
      <c r="AA468" s="5"/>
      <c r="AB468" s="5"/>
      <c r="AC468" s="5"/>
      <c r="AD468" s="5"/>
      <c r="AE468" s="5"/>
      <c r="AF468" s="5"/>
      <c r="AG468" s="5"/>
      <c r="AH468" s="5"/>
    </row>
    <row r="469" spans="1:34" s="2" customFormat="1" ht="12.75" x14ac:dyDescent="0.2">
      <c r="A469" s="4">
        <v>2021</v>
      </c>
      <c r="B469" s="2" t="s">
        <v>10</v>
      </c>
      <c r="C469" s="2" t="s">
        <v>730</v>
      </c>
      <c r="D469" s="2" t="s">
        <v>681</v>
      </c>
      <c r="E469" s="25">
        <v>0</v>
      </c>
      <c r="F469" s="26">
        <v>9345806</v>
      </c>
      <c r="G469" s="2">
        <v>0</v>
      </c>
      <c r="H469" s="2">
        <v>0</v>
      </c>
      <c r="I469" s="2">
        <v>0</v>
      </c>
      <c r="J469" s="2">
        <v>0</v>
      </c>
      <c r="K469" s="2">
        <v>0</v>
      </c>
      <c r="L469" s="2">
        <v>0</v>
      </c>
      <c r="M469" s="2">
        <v>0</v>
      </c>
      <c r="N469" s="2">
        <v>0</v>
      </c>
      <c r="O469" s="2">
        <v>0</v>
      </c>
      <c r="P469" s="2">
        <v>0</v>
      </c>
      <c r="Q469" s="2">
        <v>0</v>
      </c>
      <c r="R469" s="2">
        <v>0</v>
      </c>
      <c r="T469" s="2">
        <v>0</v>
      </c>
      <c r="U469" s="2">
        <v>0</v>
      </c>
      <c r="V469" s="2">
        <v>0</v>
      </c>
      <c r="W469" s="5">
        <v>0</v>
      </c>
      <c r="X469" s="5">
        <v>0</v>
      </c>
      <c r="Y469" s="5">
        <v>0</v>
      </c>
      <c r="Z469" s="5"/>
      <c r="AA469" s="5"/>
      <c r="AB469" s="5"/>
      <c r="AC469" s="5"/>
      <c r="AD469" s="5"/>
      <c r="AE469" s="5"/>
      <c r="AF469" s="5"/>
      <c r="AG469" s="5"/>
      <c r="AH469" s="5"/>
    </row>
    <row r="470" spans="1:34" s="2" customFormat="1" ht="12.75" x14ac:dyDescent="0.2">
      <c r="A470" s="4">
        <v>2021</v>
      </c>
      <c r="B470" s="2" t="s">
        <v>10</v>
      </c>
      <c r="C470" s="2" t="s">
        <v>731</v>
      </c>
      <c r="D470" s="2" t="s">
        <v>681</v>
      </c>
      <c r="E470" s="25">
        <v>0</v>
      </c>
      <c r="F470" s="26">
        <v>9398685</v>
      </c>
      <c r="G470" s="2">
        <v>0</v>
      </c>
      <c r="H470" s="2">
        <v>0</v>
      </c>
      <c r="I470" s="2">
        <v>0</v>
      </c>
      <c r="J470" s="2">
        <v>0</v>
      </c>
      <c r="K470" s="2">
        <v>0</v>
      </c>
      <c r="L470" s="2">
        <v>0</v>
      </c>
      <c r="M470" s="2">
        <v>0</v>
      </c>
      <c r="N470" s="2">
        <v>0</v>
      </c>
      <c r="O470" s="2">
        <v>0</v>
      </c>
      <c r="P470" s="2">
        <v>0</v>
      </c>
      <c r="Q470" s="2">
        <v>0</v>
      </c>
      <c r="R470" s="2">
        <v>0</v>
      </c>
      <c r="T470" s="2">
        <v>0</v>
      </c>
      <c r="U470" s="2">
        <v>0</v>
      </c>
      <c r="V470" s="2">
        <v>0</v>
      </c>
      <c r="W470" s="5">
        <v>0</v>
      </c>
      <c r="X470" s="5">
        <v>0</v>
      </c>
      <c r="Y470" s="5">
        <v>0</v>
      </c>
      <c r="Z470" s="5"/>
      <c r="AA470" s="5"/>
      <c r="AB470" s="5"/>
      <c r="AC470" s="5"/>
      <c r="AD470" s="5"/>
      <c r="AE470" s="5"/>
      <c r="AF470" s="5"/>
      <c r="AG470" s="5"/>
      <c r="AH470" s="5"/>
    </row>
    <row r="471" spans="1:34" s="2" customFormat="1" ht="12.75" x14ac:dyDescent="0.2">
      <c r="A471" s="4">
        <v>2021</v>
      </c>
      <c r="B471" s="2" t="s">
        <v>5</v>
      </c>
      <c r="C471" s="2" t="s">
        <v>732</v>
      </c>
      <c r="D471" s="2" t="s">
        <v>681</v>
      </c>
      <c r="E471" s="25">
        <v>0</v>
      </c>
      <c r="F471" s="26">
        <v>11012934</v>
      </c>
      <c r="G471" s="2">
        <v>0</v>
      </c>
      <c r="H471" s="2">
        <v>0</v>
      </c>
      <c r="I471" s="2">
        <v>0</v>
      </c>
      <c r="J471" s="2">
        <v>0</v>
      </c>
      <c r="K471" s="2">
        <v>0</v>
      </c>
      <c r="L471" s="2">
        <v>0</v>
      </c>
      <c r="M471" s="2">
        <v>0</v>
      </c>
      <c r="N471" s="2">
        <v>0</v>
      </c>
      <c r="O471" s="2">
        <v>0</v>
      </c>
      <c r="P471" s="2">
        <v>0</v>
      </c>
      <c r="Q471" s="2">
        <v>0</v>
      </c>
      <c r="R471" s="2">
        <v>0</v>
      </c>
      <c r="T471" s="2">
        <v>0</v>
      </c>
      <c r="U471" s="2">
        <v>0</v>
      </c>
      <c r="V471" s="2">
        <v>0</v>
      </c>
      <c r="W471" s="5">
        <v>0</v>
      </c>
      <c r="X471" s="5">
        <v>0</v>
      </c>
      <c r="Y471" s="5">
        <v>0</v>
      </c>
      <c r="Z471" s="5"/>
      <c r="AA471" s="5"/>
      <c r="AB471" s="5"/>
      <c r="AC471" s="5"/>
      <c r="AD471" s="5"/>
      <c r="AE471" s="5"/>
      <c r="AF471" s="5"/>
      <c r="AG471" s="5"/>
      <c r="AH471" s="5"/>
    </row>
    <row r="472" spans="1:34" s="2" customFormat="1" ht="12.75" x14ac:dyDescent="0.2">
      <c r="A472" s="4">
        <v>2021</v>
      </c>
      <c r="B472" s="2" t="s">
        <v>5</v>
      </c>
      <c r="C472" s="2" t="s">
        <v>733</v>
      </c>
      <c r="D472" s="2" t="s">
        <v>681</v>
      </c>
      <c r="E472" s="25">
        <v>0</v>
      </c>
      <c r="F472" s="26">
        <v>22740758</v>
      </c>
      <c r="G472" s="2">
        <v>0</v>
      </c>
      <c r="H472" s="2">
        <v>0</v>
      </c>
      <c r="I472" s="2">
        <v>0</v>
      </c>
      <c r="J472" s="2">
        <v>0</v>
      </c>
      <c r="K472" s="2">
        <v>0</v>
      </c>
      <c r="L472" s="2">
        <v>0</v>
      </c>
      <c r="M472" s="2">
        <v>0</v>
      </c>
      <c r="N472" s="2">
        <v>0</v>
      </c>
      <c r="O472" s="2">
        <v>0</v>
      </c>
      <c r="P472" s="2">
        <v>0</v>
      </c>
      <c r="Q472" s="2">
        <v>0</v>
      </c>
      <c r="R472" s="2">
        <v>0</v>
      </c>
      <c r="T472" s="2">
        <v>0</v>
      </c>
      <c r="U472" s="2">
        <v>0</v>
      </c>
      <c r="V472" s="2">
        <v>0</v>
      </c>
      <c r="W472" s="5">
        <v>0</v>
      </c>
      <c r="X472" s="5">
        <v>0</v>
      </c>
      <c r="Y472" s="5">
        <v>0</v>
      </c>
      <c r="Z472" s="5"/>
      <c r="AA472" s="5"/>
      <c r="AB472" s="5"/>
      <c r="AC472" s="5"/>
      <c r="AD472" s="5"/>
      <c r="AE472" s="5"/>
      <c r="AF472" s="5"/>
      <c r="AG472" s="5"/>
      <c r="AH472" s="5"/>
    </row>
    <row r="473" spans="1:34" s="2" customFormat="1" ht="12.75" x14ac:dyDescent="0.2">
      <c r="A473" s="4">
        <v>2021</v>
      </c>
      <c r="B473" s="2" t="s">
        <v>5</v>
      </c>
      <c r="C473" s="2" t="s">
        <v>18</v>
      </c>
      <c r="D473" s="2" t="s">
        <v>681</v>
      </c>
      <c r="E473" s="25">
        <v>0</v>
      </c>
      <c r="F473" s="26">
        <v>8280259</v>
      </c>
      <c r="G473" s="2">
        <v>0</v>
      </c>
      <c r="H473" s="2">
        <v>0</v>
      </c>
      <c r="I473" s="2">
        <v>0</v>
      </c>
      <c r="J473" s="2">
        <v>0</v>
      </c>
      <c r="K473" s="2">
        <v>0</v>
      </c>
      <c r="L473" s="2">
        <v>0</v>
      </c>
      <c r="M473" s="2">
        <v>0</v>
      </c>
      <c r="N473" s="2">
        <v>0</v>
      </c>
      <c r="O473" s="2">
        <v>0</v>
      </c>
      <c r="P473" s="2">
        <v>0</v>
      </c>
      <c r="Q473" s="2">
        <v>0</v>
      </c>
      <c r="R473" s="2">
        <v>0</v>
      </c>
      <c r="T473" s="2">
        <v>0</v>
      </c>
      <c r="U473" s="2">
        <v>0</v>
      </c>
      <c r="V473" s="2">
        <v>0</v>
      </c>
      <c r="W473" s="5">
        <v>0</v>
      </c>
      <c r="X473" s="5">
        <v>0</v>
      </c>
      <c r="Y473" s="5">
        <v>0</v>
      </c>
      <c r="Z473" s="5"/>
      <c r="AA473" s="5"/>
      <c r="AB473" s="5"/>
      <c r="AC473" s="5"/>
      <c r="AD473" s="5"/>
      <c r="AE473" s="5"/>
      <c r="AF473" s="5"/>
      <c r="AG473" s="5"/>
      <c r="AH473" s="5"/>
    </row>
    <row r="474" spans="1:34" s="2" customFormat="1" ht="12.75" x14ac:dyDescent="0.2">
      <c r="A474" s="4">
        <v>2021</v>
      </c>
      <c r="B474" s="2" t="s">
        <v>5</v>
      </c>
      <c r="C474" s="2" t="s">
        <v>19</v>
      </c>
      <c r="D474" s="2" t="s">
        <v>681</v>
      </c>
      <c r="E474" s="25">
        <v>0</v>
      </c>
      <c r="F474" s="26">
        <v>7333661</v>
      </c>
      <c r="G474" s="2">
        <v>0</v>
      </c>
      <c r="H474" s="2">
        <v>0</v>
      </c>
      <c r="I474" s="2">
        <v>0</v>
      </c>
      <c r="J474" s="2">
        <v>0</v>
      </c>
      <c r="K474" s="2">
        <v>0</v>
      </c>
      <c r="L474" s="2">
        <v>0</v>
      </c>
      <c r="M474" s="2">
        <v>0</v>
      </c>
      <c r="N474" s="2">
        <v>0</v>
      </c>
      <c r="O474" s="2">
        <v>0</v>
      </c>
      <c r="P474" s="2">
        <v>0</v>
      </c>
      <c r="Q474" s="2">
        <v>0</v>
      </c>
      <c r="R474" s="2">
        <v>0</v>
      </c>
      <c r="T474" s="2">
        <v>0</v>
      </c>
      <c r="U474" s="2">
        <v>0</v>
      </c>
      <c r="V474" s="2">
        <v>0</v>
      </c>
      <c r="W474" s="5">
        <v>0</v>
      </c>
      <c r="X474" s="5">
        <v>0</v>
      </c>
      <c r="Y474" s="5">
        <v>0</v>
      </c>
      <c r="Z474" s="5"/>
      <c r="AA474" s="5"/>
      <c r="AB474" s="5"/>
      <c r="AC474" s="5"/>
      <c r="AD474" s="5"/>
      <c r="AE474" s="5"/>
      <c r="AF474" s="5"/>
      <c r="AG474" s="5"/>
      <c r="AH474" s="5"/>
    </row>
    <row r="475" spans="1:34" s="2" customFormat="1" ht="12.75" x14ac:dyDescent="0.2">
      <c r="A475" s="4">
        <v>2021</v>
      </c>
      <c r="B475" s="2" t="s">
        <v>10</v>
      </c>
      <c r="C475" s="2" t="s">
        <v>20</v>
      </c>
      <c r="D475" s="2" t="s">
        <v>681</v>
      </c>
      <c r="E475" s="25">
        <v>0</v>
      </c>
      <c r="F475" s="26">
        <v>53321477</v>
      </c>
      <c r="G475" s="2">
        <v>0</v>
      </c>
      <c r="H475" s="2">
        <v>0</v>
      </c>
      <c r="I475" s="2">
        <v>0</v>
      </c>
      <c r="J475" s="2">
        <v>0</v>
      </c>
      <c r="K475" s="2">
        <v>0</v>
      </c>
      <c r="L475" s="2">
        <v>0</v>
      </c>
      <c r="M475" s="2">
        <v>0</v>
      </c>
      <c r="N475" s="2">
        <v>0</v>
      </c>
      <c r="O475" s="2">
        <v>0</v>
      </c>
      <c r="P475" s="2">
        <v>0</v>
      </c>
      <c r="Q475" s="2">
        <v>0</v>
      </c>
      <c r="R475" s="2">
        <v>0</v>
      </c>
      <c r="T475" s="2">
        <v>0</v>
      </c>
      <c r="U475" s="2">
        <v>0</v>
      </c>
      <c r="V475" s="2">
        <v>0</v>
      </c>
      <c r="W475" s="5">
        <v>0</v>
      </c>
      <c r="X475" s="5">
        <v>0</v>
      </c>
      <c r="Y475" s="5">
        <v>0</v>
      </c>
      <c r="Z475" s="5"/>
      <c r="AA475" s="5"/>
      <c r="AB475" s="5"/>
      <c r="AC475" s="5"/>
      <c r="AD475" s="5"/>
      <c r="AE475" s="5"/>
      <c r="AF475" s="5"/>
      <c r="AG475" s="5"/>
      <c r="AH475" s="5"/>
    </row>
    <row r="476" spans="1:34" s="2" customFormat="1" ht="12.75" x14ac:dyDescent="0.2">
      <c r="A476" s="4">
        <v>2021</v>
      </c>
      <c r="B476" s="2" t="s">
        <v>10</v>
      </c>
      <c r="C476" s="2" t="s">
        <v>21</v>
      </c>
      <c r="D476" s="2" t="s">
        <v>681</v>
      </c>
      <c r="E476" s="25">
        <v>0</v>
      </c>
      <c r="F476" s="26">
        <v>8990619</v>
      </c>
      <c r="G476" s="2">
        <v>0</v>
      </c>
      <c r="H476" s="2">
        <v>0</v>
      </c>
      <c r="I476" s="2">
        <v>0</v>
      </c>
      <c r="J476" s="2">
        <v>0</v>
      </c>
      <c r="K476" s="2">
        <v>0</v>
      </c>
      <c r="L476" s="2">
        <v>0</v>
      </c>
      <c r="M476" s="2">
        <v>0</v>
      </c>
      <c r="N476" s="2">
        <v>0</v>
      </c>
      <c r="O476" s="2">
        <v>0</v>
      </c>
      <c r="P476" s="2">
        <v>0</v>
      </c>
      <c r="Q476" s="2">
        <v>0</v>
      </c>
      <c r="R476" s="2">
        <v>0</v>
      </c>
      <c r="T476" s="2">
        <v>0</v>
      </c>
      <c r="U476" s="2">
        <v>0</v>
      </c>
      <c r="V476" s="2">
        <v>0</v>
      </c>
      <c r="W476" s="5">
        <v>0</v>
      </c>
      <c r="X476" s="5">
        <v>0</v>
      </c>
      <c r="Y476" s="5">
        <v>0</v>
      </c>
      <c r="Z476" s="5"/>
      <c r="AA476" s="5"/>
      <c r="AB476" s="5"/>
      <c r="AC476" s="5"/>
      <c r="AD476" s="5"/>
      <c r="AE476" s="5"/>
      <c r="AF476" s="5"/>
      <c r="AG476" s="5"/>
      <c r="AH476" s="5"/>
    </row>
    <row r="477" spans="1:34" s="2" customFormat="1" ht="12.75" x14ac:dyDescent="0.2">
      <c r="A477" s="4">
        <v>2021</v>
      </c>
      <c r="B477" s="2" t="s">
        <v>5</v>
      </c>
      <c r="C477" s="2" t="s">
        <v>734</v>
      </c>
      <c r="D477" s="2" t="s">
        <v>681</v>
      </c>
      <c r="E477" s="25">
        <v>0</v>
      </c>
      <c r="F477" s="26">
        <v>13452092</v>
      </c>
      <c r="G477" s="2">
        <v>0</v>
      </c>
      <c r="H477" s="2">
        <v>0</v>
      </c>
      <c r="I477" s="2">
        <v>0</v>
      </c>
      <c r="J477" s="2">
        <v>0</v>
      </c>
      <c r="K477" s="2">
        <v>0</v>
      </c>
      <c r="L477" s="2">
        <v>0</v>
      </c>
      <c r="M477" s="2">
        <v>0</v>
      </c>
      <c r="N477" s="2">
        <v>0</v>
      </c>
      <c r="O477" s="2">
        <v>0</v>
      </c>
      <c r="P477" s="2">
        <v>0</v>
      </c>
      <c r="Q477" s="2">
        <v>0</v>
      </c>
      <c r="R477" s="2">
        <v>0</v>
      </c>
      <c r="T477" s="2">
        <v>0</v>
      </c>
      <c r="U477" s="2">
        <v>0</v>
      </c>
      <c r="V477" s="2">
        <v>0</v>
      </c>
      <c r="W477" s="5">
        <v>0</v>
      </c>
      <c r="X477" s="5">
        <v>0</v>
      </c>
      <c r="Y477" s="5">
        <v>0</v>
      </c>
      <c r="Z477" s="5"/>
      <c r="AA477" s="5"/>
      <c r="AB477" s="5"/>
      <c r="AC477" s="5"/>
      <c r="AD477" s="5"/>
      <c r="AE477" s="5"/>
      <c r="AF477" s="5"/>
      <c r="AG477" s="5"/>
      <c r="AH477" s="5"/>
    </row>
    <row r="478" spans="1:34" s="2" customFormat="1" ht="12.75" x14ac:dyDescent="0.2">
      <c r="A478" s="4">
        <v>2021</v>
      </c>
      <c r="B478" s="2" t="s">
        <v>5</v>
      </c>
      <c r="C478" s="2" t="s">
        <v>735</v>
      </c>
      <c r="D478" s="2" t="s">
        <v>681</v>
      </c>
      <c r="E478" s="25">
        <v>0</v>
      </c>
      <c r="F478" s="26">
        <v>6187800</v>
      </c>
      <c r="G478" s="2">
        <v>0</v>
      </c>
      <c r="H478" s="2">
        <v>0</v>
      </c>
      <c r="I478" s="2">
        <v>0</v>
      </c>
      <c r="J478" s="2">
        <v>0</v>
      </c>
      <c r="K478" s="2">
        <v>0</v>
      </c>
      <c r="L478" s="2">
        <v>0</v>
      </c>
      <c r="M478" s="2">
        <v>0</v>
      </c>
      <c r="N478" s="2">
        <v>0</v>
      </c>
      <c r="O478" s="2">
        <v>0</v>
      </c>
      <c r="P478" s="2">
        <v>0</v>
      </c>
      <c r="Q478" s="2">
        <v>0</v>
      </c>
      <c r="R478" s="2">
        <v>0</v>
      </c>
      <c r="T478" s="2">
        <v>0</v>
      </c>
      <c r="U478" s="2">
        <v>0</v>
      </c>
      <c r="V478" s="2">
        <v>0</v>
      </c>
      <c r="W478" s="5">
        <v>0</v>
      </c>
      <c r="X478" s="5">
        <v>0</v>
      </c>
      <c r="Y478" s="5">
        <v>0</v>
      </c>
      <c r="Z478" s="5"/>
      <c r="AA478" s="5"/>
      <c r="AB478" s="5"/>
      <c r="AC478" s="5"/>
      <c r="AD478" s="5"/>
      <c r="AE478" s="5"/>
      <c r="AF478" s="5"/>
      <c r="AG478" s="5"/>
      <c r="AH478" s="5"/>
    </row>
    <row r="479" spans="1:34" s="2" customFormat="1" ht="12.75" x14ac:dyDescent="0.2">
      <c r="A479" s="4">
        <v>2021</v>
      </c>
      <c r="B479" s="2" t="s">
        <v>5</v>
      </c>
      <c r="C479" s="2" t="s">
        <v>736</v>
      </c>
      <c r="D479" s="2" t="s">
        <v>681</v>
      </c>
      <c r="E479" s="25">
        <v>0</v>
      </c>
      <c r="F479" s="26">
        <v>5986382</v>
      </c>
      <c r="G479" s="2">
        <v>0</v>
      </c>
      <c r="H479" s="2">
        <v>0</v>
      </c>
      <c r="I479" s="2">
        <v>0</v>
      </c>
      <c r="J479" s="2">
        <v>0</v>
      </c>
      <c r="K479" s="2">
        <v>0</v>
      </c>
      <c r="L479" s="2">
        <v>0</v>
      </c>
      <c r="M479" s="2">
        <v>0</v>
      </c>
      <c r="N479" s="2">
        <v>0</v>
      </c>
      <c r="O479" s="2">
        <v>0</v>
      </c>
      <c r="P479" s="2">
        <v>0</v>
      </c>
      <c r="Q479" s="2">
        <v>0</v>
      </c>
      <c r="R479" s="2">
        <v>0</v>
      </c>
      <c r="T479" s="2">
        <v>0</v>
      </c>
      <c r="U479" s="2">
        <v>0</v>
      </c>
      <c r="V479" s="2">
        <v>0</v>
      </c>
      <c r="W479" s="5">
        <v>0</v>
      </c>
      <c r="X479" s="5">
        <v>0</v>
      </c>
      <c r="Y479" s="5">
        <v>0</v>
      </c>
      <c r="Z479" s="5"/>
      <c r="AA479" s="5"/>
      <c r="AB479" s="5"/>
      <c r="AC479" s="5"/>
      <c r="AD479" s="5"/>
      <c r="AE479" s="5"/>
      <c r="AF479" s="5"/>
      <c r="AG479" s="5"/>
      <c r="AH479" s="5"/>
    </row>
    <row r="480" spans="1:34" s="2" customFormat="1" ht="12.75" x14ac:dyDescent="0.2">
      <c r="A480" s="4">
        <v>2021</v>
      </c>
      <c r="B480" s="2" t="s">
        <v>5</v>
      </c>
      <c r="C480" s="2" t="s">
        <v>737</v>
      </c>
      <c r="D480" s="2" t="s">
        <v>681</v>
      </c>
      <c r="E480" s="25">
        <v>0</v>
      </c>
      <c r="F480" s="26">
        <v>10196057</v>
      </c>
      <c r="G480" s="2">
        <v>0</v>
      </c>
      <c r="H480" s="2">
        <v>0</v>
      </c>
      <c r="I480" s="2">
        <v>0</v>
      </c>
      <c r="J480" s="2">
        <v>0</v>
      </c>
      <c r="K480" s="2">
        <v>0</v>
      </c>
      <c r="L480" s="2">
        <v>0</v>
      </c>
      <c r="M480" s="2">
        <v>0</v>
      </c>
      <c r="N480" s="2">
        <v>0</v>
      </c>
      <c r="O480" s="2">
        <v>0</v>
      </c>
      <c r="P480" s="2">
        <v>0</v>
      </c>
      <c r="Q480" s="2">
        <v>0</v>
      </c>
      <c r="R480" s="2">
        <v>0</v>
      </c>
      <c r="T480" s="2">
        <v>0</v>
      </c>
      <c r="U480" s="2">
        <v>0</v>
      </c>
      <c r="V480" s="2">
        <v>0</v>
      </c>
      <c r="W480" s="5">
        <v>0</v>
      </c>
      <c r="X480" s="5">
        <v>0</v>
      </c>
      <c r="Y480" s="5">
        <v>0</v>
      </c>
      <c r="Z480" s="5"/>
      <c r="AA480" s="5"/>
      <c r="AB480" s="5"/>
      <c r="AC480" s="5"/>
      <c r="AD480" s="5"/>
      <c r="AE480" s="5"/>
      <c r="AF480" s="5"/>
      <c r="AG480" s="5"/>
      <c r="AH480" s="5"/>
    </row>
    <row r="481" spans="1:34" s="2" customFormat="1" ht="12.75" x14ac:dyDescent="0.2">
      <c r="A481" s="4">
        <v>2021</v>
      </c>
      <c r="B481" s="2" t="s">
        <v>10</v>
      </c>
      <c r="C481" s="2" t="s">
        <v>738</v>
      </c>
      <c r="D481" s="2" t="s">
        <v>681</v>
      </c>
      <c r="E481" s="25">
        <v>0</v>
      </c>
      <c r="F481" s="26">
        <v>8322871</v>
      </c>
      <c r="G481" s="2">
        <v>0</v>
      </c>
      <c r="H481" s="2">
        <v>0</v>
      </c>
      <c r="I481" s="2">
        <v>0</v>
      </c>
      <c r="J481" s="2">
        <v>0</v>
      </c>
      <c r="K481" s="2">
        <v>0</v>
      </c>
      <c r="L481" s="2">
        <v>0</v>
      </c>
      <c r="M481" s="2">
        <v>0</v>
      </c>
      <c r="N481" s="2">
        <v>0</v>
      </c>
      <c r="O481" s="2">
        <v>0</v>
      </c>
      <c r="P481" s="2">
        <v>0</v>
      </c>
      <c r="Q481" s="2">
        <v>0</v>
      </c>
      <c r="R481" s="2">
        <v>0</v>
      </c>
      <c r="T481" s="2">
        <v>0</v>
      </c>
      <c r="U481" s="2">
        <v>0</v>
      </c>
      <c r="V481" s="2">
        <v>0</v>
      </c>
      <c r="W481" s="5">
        <v>0</v>
      </c>
      <c r="X481" s="5">
        <v>0</v>
      </c>
      <c r="Y481" s="5">
        <v>0</v>
      </c>
      <c r="Z481" s="5"/>
      <c r="AA481" s="5"/>
      <c r="AB481" s="5"/>
      <c r="AC481" s="5"/>
      <c r="AD481" s="5"/>
      <c r="AE481" s="5"/>
      <c r="AF481" s="5"/>
      <c r="AG481" s="5"/>
      <c r="AH481" s="5"/>
    </row>
    <row r="482" spans="1:34" s="2" customFormat="1" ht="12.75" x14ac:dyDescent="0.2">
      <c r="A482" s="4">
        <v>2021</v>
      </c>
      <c r="B482" s="2" t="s">
        <v>10</v>
      </c>
      <c r="C482" s="2" t="s">
        <v>739</v>
      </c>
      <c r="D482" s="2" t="s">
        <v>681</v>
      </c>
      <c r="E482" s="25">
        <v>0</v>
      </c>
      <c r="F482" s="26">
        <v>13288028</v>
      </c>
      <c r="G482" s="2">
        <v>0</v>
      </c>
      <c r="H482" s="2">
        <v>0</v>
      </c>
      <c r="I482" s="2">
        <v>0</v>
      </c>
      <c r="J482" s="2">
        <v>0</v>
      </c>
      <c r="K482" s="2">
        <v>0</v>
      </c>
      <c r="L482" s="2">
        <v>0</v>
      </c>
      <c r="M482" s="2">
        <v>0</v>
      </c>
      <c r="N482" s="2">
        <v>0</v>
      </c>
      <c r="O482" s="2">
        <v>0</v>
      </c>
      <c r="P482" s="2">
        <v>0</v>
      </c>
      <c r="Q482" s="2">
        <v>0</v>
      </c>
      <c r="R482" s="2">
        <v>0</v>
      </c>
      <c r="T482" s="2">
        <v>0</v>
      </c>
      <c r="U482" s="2">
        <v>0</v>
      </c>
      <c r="V482" s="2">
        <v>0</v>
      </c>
      <c r="W482" s="5">
        <v>0</v>
      </c>
      <c r="X482" s="5">
        <v>0</v>
      </c>
      <c r="Y482" s="5">
        <v>0</v>
      </c>
      <c r="Z482" s="5"/>
      <c r="AA482" s="5"/>
      <c r="AB482" s="5"/>
      <c r="AC482" s="5"/>
      <c r="AD482" s="5"/>
      <c r="AE482" s="5"/>
      <c r="AF482" s="5"/>
      <c r="AG482" s="5"/>
      <c r="AH482" s="5"/>
    </row>
    <row r="483" spans="1:34" s="2" customFormat="1" ht="12.75" x14ac:dyDescent="0.2">
      <c r="A483" s="4">
        <v>2021</v>
      </c>
      <c r="B483" s="2" t="s">
        <v>5</v>
      </c>
      <c r="C483" s="2" t="s">
        <v>740</v>
      </c>
      <c r="D483" s="2" t="s">
        <v>681</v>
      </c>
      <c r="E483" s="25">
        <v>0</v>
      </c>
      <c r="F483" s="26">
        <v>6733841</v>
      </c>
      <c r="G483" s="2">
        <v>0</v>
      </c>
      <c r="H483" s="2">
        <v>0</v>
      </c>
      <c r="I483" s="2">
        <v>0</v>
      </c>
      <c r="J483" s="2">
        <v>0</v>
      </c>
      <c r="K483" s="2">
        <v>0</v>
      </c>
      <c r="L483" s="2">
        <v>0</v>
      </c>
      <c r="M483" s="2">
        <v>0</v>
      </c>
      <c r="N483" s="2">
        <v>0</v>
      </c>
      <c r="O483" s="2">
        <v>0</v>
      </c>
      <c r="P483" s="2">
        <v>0</v>
      </c>
      <c r="Q483" s="2">
        <v>0</v>
      </c>
      <c r="R483" s="2">
        <v>0</v>
      </c>
      <c r="T483" s="2">
        <v>0</v>
      </c>
      <c r="U483" s="2">
        <v>0</v>
      </c>
      <c r="V483" s="2">
        <v>0</v>
      </c>
      <c r="W483" s="5">
        <v>0</v>
      </c>
      <c r="X483" s="5">
        <v>0</v>
      </c>
      <c r="Y483" s="5">
        <v>0</v>
      </c>
      <c r="Z483" s="5"/>
      <c r="AA483" s="5"/>
      <c r="AB483" s="5"/>
      <c r="AC483" s="5"/>
      <c r="AD483" s="5"/>
      <c r="AE483" s="5"/>
      <c r="AF483" s="5"/>
      <c r="AG483" s="5"/>
      <c r="AH483" s="5"/>
    </row>
    <row r="484" spans="1:34" s="2" customFormat="1" ht="12.75" x14ac:dyDescent="0.2">
      <c r="A484" s="4">
        <v>2021</v>
      </c>
      <c r="B484" s="2" t="s">
        <v>5</v>
      </c>
      <c r="C484" s="2" t="s">
        <v>29</v>
      </c>
      <c r="D484" s="2" t="s">
        <v>681</v>
      </c>
      <c r="E484" s="25">
        <v>0</v>
      </c>
      <c r="F484" s="26">
        <v>16800342</v>
      </c>
      <c r="G484" s="2">
        <v>0</v>
      </c>
      <c r="H484" s="2">
        <v>0</v>
      </c>
      <c r="I484" s="2">
        <v>0</v>
      </c>
      <c r="J484" s="2">
        <v>0</v>
      </c>
      <c r="K484" s="2">
        <v>0</v>
      </c>
      <c r="L484" s="2">
        <v>0</v>
      </c>
      <c r="M484" s="2">
        <v>0</v>
      </c>
      <c r="N484" s="2">
        <v>0</v>
      </c>
      <c r="O484" s="2">
        <v>0</v>
      </c>
      <c r="P484" s="2">
        <v>0</v>
      </c>
      <c r="Q484" s="2">
        <v>0</v>
      </c>
      <c r="R484" s="2">
        <v>0</v>
      </c>
      <c r="T484" s="2">
        <v>0</v>
      </c>
      <c r="U484" s="2">
        <v>0</v>
      </c>
      <c r="V484" s="2">
        <v>0</v>
      </c>
      <c r="W484" s="5">
        <v>0</v>
      </c>
      <c r="X484" s="5">
        <v>0</v>
      </c>
      <c r="Y484" s="5">
        <v>0</v>
      </c>
      <c r="Z484" s="5"/>
      <c r="AA484" s="5"/>
      <c r="AB484" s="5"/>
      <c r="AC484" s="5"/>
      <c r="AD484" s="5"/>
      <c r="AE484" s="5"/>
      <c r="AF484" s="5"/>
      <c r="AG484" s="5"/>
      <c r="AH484" s="5"/>
    </row>
    <row r="485" spans="1:34" s="2" customFormat="1" x14ac:dyDescent="0.2">
      <c r="A485" s="4">
        <v>2020</v>
      </c>
      <c r="B485" s="2" t="s">
        <v>5</v>
      </c>
      <c r="C485" s="2" t="s">
        <v>723</v>
      </c>
      <c r="D485" s="2" t="s">
        <v>692</v>
      </c>
      <c r="H485" s="2">
        <v>0</v>
      </c>
      <c r="P485" s="2">
        <v>0</v>
      </c>
      <c r="Q485" s="2">
        <v>0</v>
      </c>
      <c r="R485" s="2">
        <v>0</v>
      </c>
      <c r="T485" s="2">
        <v>0</v>
      </c>
      <c r="U485" s="2">
        <v>0</v>
      </c>
      <c r="V485" s="2">
        <v>0</v>
      </c>
      <c r="W485" s="5">
        <v>0</v>
      </c>
      <c r="X485" s="5">
        <v>0</v>
      </c>
      <c r="Y485" s="5">
        <v>0</v>
      </c>
      <c r="Z485" s="5">
        <v>39.06</v>
      </c>
      <c r="AA485" s="5">
        <v>18.34</v>
      </c>
      <c r="AB485" s="5"/>
      <c r="AC485" s="5"/>
      <c r="AD485" s="5"/>
      <c r="AE485" s="5"/>
      <c r="AF485" s="5"/>
      <c r="AG485" s="5"/>
      <c r="AH485" s="5"/>
    </row>
    <row r="486" spans="1:34" s="2" customFormat="1" x14ac:dyDescent="0.2">
      <c r="A486" s="4">
        <v>2020</v>
      </c>
      <c r="B486" s="2" t="s">
        <v>5</v>
      </c>
      <c r="C486" s="2" t="s">
        <v>724</v>
      </c>
      <c r="D486" s="2" t="s">
        <v>692</v>
      </c>
      <c r="H486" s="2">
        <v>0</v>
      </c>
      <c r="P486" s="2">
        <v>0</v>
      </c>
      <c r="Q486" s="2">
        <v>0</v>
      </c>
      <c r="R486" s="2">
        <v>0</v>
      </c>
      <c r="T486" s="2">
        <v>0</v>
      </c>
      <c r="U486" s="2">
        <v>0</v>
      </c>
      <c r="V486" s="2">
        <v>0</v>
      </c>
      <c r="W486" s="5">
        <v>0</v>
      </c>
      <c r="X486" s="5">
        <v>0</v>
      </c>
      <c r="Y486" s="5">
        <v>0</v>
      </c>
      <c r="Z486" s="5">
        <v>59.7</v>
      </c>
      <c r="AA486" s="5">
        <v>13.84</v>
      </c>
      <c r="AB486" s="5"/>
      <c r="AC486" s="5"/>
      <c r="AD486" s="5"/>
      <c r="AE486" s="5"/>
      <c r="AF486" s="5"/>
      <c r="AG486" s="5"/>
      <c r="AH486" s="5"/>
    </row>
    <row r="487" spans="1:34" s="2" customFormat="1" x14ac:dyDescent="0.2">
      <c r="A487" s="4">
        <v>2020</v>
      </c>
      <c r="B487" s="2" t="s">
        <v>5</v>
      </c>
      <c r="C487" s="2" t="s">
        <v>725</v>
      </c>
      <c r="D487" s="2" t="s">
        <v>692</v>
      </c>
      <c r="H487" s="2">
        <v>0</v>
      </c>
      <c r="P487" s="2">
        <v>0</v>
      </c>
      <c r="Q487" s="2">
        <v>0</v>
      </c>
      <c r="R487" s="2">
        <v>0</v>
      </c>
      <c r="T487" s="2">
        <v>0</v>
      </c>
      <c r="U487" s="2">
        <v>0</v>
      </c>
      <c r="V487" s="2">
        <v>0</v>
      </c>
      <c r="W487" s="5">
        <v>0</v>
      </c>
      <c r="X487" s="5">
        <v>0</v>
      </c>
      <c r="Y487" s="5">
        <v>0</v>
      </c>
      <c r="Z487" s="5">
        <v>30.91</v>
      </c>
      <c r="AA487" s="5">
        <v>12.87</v>
      </c>
      <c r="AB487" s="5"/>
      <c r="AC487" s="5"/>
      <c r="AD487" s="5"/>
      <c r="AE487" s="5"/>
      <c r="AF487" s="5"/>
      <c r="AG487" s="5"/>
      <c r="AH487" s="5"/>
    </row>
    <row r="488" spans="1:34" s="2" customFormat="1" x14ac:dyDescent="0.2">
      <c r="A488" s="4">
        <v>2020</v>
      </c>
      <c r="B488" s="2" t="s">
        <v>5</v>
      </c>
      <c r="C488" s="2" t="s">
        <v>726</v>
      </c>
      <c r="D488" s="2" t="s">
        <v>692</v>
      </c>
      <c r="H488" s="2">
        <v>0</v>
      </c>
      <c r="P488" s="2">
        <v>0</v>
      </c>
      <c r="Q488" s="2">
        <v>0</v>
      </c>
      <c r="R488" s="2">
        <v>0</v>
      </c>
      <c r="T488" s="2">
        <v>0</v>
      </c>
      <c r="U488" s="2">
        <v>0</v>
      </c>
      <c r="V488" s="2">
        <v>0</v>
      </c>
      <c r="W488" s="5">
        <v>0</v>
      </c>
      <c r="X488" s="5">
        <v>0</v>
      </c>
      <c r="Y488" s="5">
        <v>0</v>
      </c>
      <c r="Z488" s="5">
        <v>25.43</v>
      </c>
      <c r="AA488" s="5">
        <v>20.2</v>
      </c>
      <c r="AB488" s="5"/>
      <c r="AC488" s="5"/>
      <c r="AD488" s="5"/>
      <c r="AE488" s="5"/>
      <c r="AF488" s="5"/>
      <c r="AG488" s="5"/>
      <c r="AH488" s="5"/>
    </row>
    <row r="489" spans="1:34" s="2" customFormat="1" x14ac:dyDescent="0.2">
      <c r="A489" s="4">
        <v>2020</v>
      </c>
      <c r="B489" s="2" t="s">
        <v>10</v>
      </c>
      <c r="C489" s="2" t="s">
        <v>727</v>
      </c>
      <c r="D489" s="2" t="s">
        <v>692</v>
      </c>
      <c r="H489" s="2">
        <v>0</v>
      </c>
      <c r="P489" s="2">
        <v>0</v>
      </c>
      <c r="Q489" s="2">
        <v>0</v>
      </c>
      <c r="R489" s="2">
        <v>0</v>
      </c>
      <c r="T489" s="2">
        <v>0</v>
      </c>
      <c r="U489" s="2">
        <v>0</v>
      </c>
      <c r="V489" s="2">
        <v>0</v>
      </c>
      <c r="W489" s="5">
        <v>0</v>
      </c>
      <c r="X489" s="5">
        <v>0</v>
      </c>
      <c r="Y489" s="5">
        <v>0</v>
      </c>
      <c r="Z489" s="5">
        <v>32.479999999999997</v>
      </c>
      <c r="AA489" s="5">
        <v>15.08</v>
      </c>
      <c r="AB489" s="5"/>
      <c r="AC489" s="5"/>
      <c r="AD489" s="5"/>
      <c r="AE489" s="5"/>
      <c r="AF489" s="5"/>
      <c r="AG489" s="5"/>
      <c r="AH489" s="5"/>
    </row>
    <row r="490" spans="1:34" s="2" customFormat="1" x14ac:dyDescent="0.2">
      <c r="A490" s="4">
        <v>2020</v>
      </c>
      <c r="B490" s="2" t="s">
        <v>5</v>
      </c>
      <c r="C490" s="2" t="s">
        <v>728</v>
      </c>
      <c r="D490" s="2" t="s">
        <v>692</v>
      </c>
      <c r="H490" s="2">
        <v>0</v>
      </c>
      <c r="P490" s="2">
        <v>0</v>
      </c>
      <c r="Q490" s="2">
        <v>0</v>
      </c>
      <c r="R490" s="2">
        <v>0</v>
      </c>
      <c r="T490" s="2">
        <v>0</v>
      </c>
      <c r="U490" s="2">
        <v>0</v>
      </c>
      <c r="V490" s="2">
        <v>0</v>
      </c>
      <c r="W490" s="5">
        <v>0</v>
      </c>
      <c r="X490" s="5">
        <v>0</v>
      </c>
      <c r="Y490" s="5">
        <v>0</v>
      </c>
      <c r="Z490" s="5">
        <v>28.98</v>
      </c>
      <c r="AA490" s="5">
        <v>13.21</v>
      </c>
      <c r="AB490" s="5"/>
      <c r="AC490" s="5"/>
      <c r="AD490" s="5"/>
      <c r="AE490" s="5"/>
      <c r="AF490" s="5"/>
      <c r="AG490" s="5"/>
      <c r="AH490" s="5"/>
    </row>
    <row r="491" spans="1:34" s="2" customFormat="1" x14ac:dyDescent="0.2">
      <c r="A491" s="4">
        <v>2020</v>
      </c>
      <c r="B491" s="2" t="s">
        <v>10</v>
      </c>
      <c r="C491" s="2" t="s">
        <v>729</v>
      </c>
      <c r="D491" s="2" t="s">
        <v>692</v>
      </c>
      <c r="H491" s="2">
        <v>0</v>
      </c>
      <c r="P491" s="2">
        <v>0</v>
      </c>
      <c r="Q491" s="2">
        <v>0</v>
      </c>
      <c r="R491" s="2">
        <v>0</v>
      </c>
      <c r="T491" s="2">
        <v>0</v>
      </c>
      <c r="U491" s="2">
        <v>0</v>
      </c>
      <c r="V491" s="2">
        <v>0</v>
      </c>
      <c r="W491" s="5">
        <v>0</v>
      </c>
      <c r="X491" s="5">
        <v>0</v>
      </c>
      <c r="Y491" s="5">
        <v>0</v>
      </c>
      <c r="Z491" s="5">
        <v>62.34</v>
      </c>
      <c r="AA491" s="5">
        <v>14.08</v>
      </c>
      <c r="AB491" s="5"/>
      <c r="AC491" s="5"/>
      <c r="AD491" s="5"/>
      <c r="AE491" s="5"/>
      <c r="AF491" s="5"/>
      <c r="AG491" s="5"/>
      <c r="AH491" s="5"/>
    </row>
    <row r="492" spans="1:34" s="2" customFormat="1" x14ac:dyDescent="0.2">
      <c r="A492" s="4">
        <v>2020</v>
      </c>
      <c r="B492" s="2" t="s">
        <v>10</v>
      </c>
      <c r="C492" s="2" t="s">
        <v>730</v>
      </c>
      <c r="D492" s="2" t="s">
        <v>692</v>
      </c>
      <c r="H492" s="2">
        <v>0</v>
      </c>
      <c r="P492" s="2">
        <v>0</v>
      </c>
      <c r="Q492" s="2">
        <v>0</v>
      </c>
      <c r="R492" s="2">
        <v>0</v>
      </c>
      <c r="T492" s="2">
        <v>0</v>
      </c>
      <c r="U492" s="2">
        <v>0</v>
      </c>
      <c r="V492" s="2">
        <v>0</v>
      </c>
      <c r="W492" s="5">
        <v>0</v>
      </c>
      <c r="X492" s="5">
        <v>0</v>
      </c>
      <c r="Y492" s="5">
        <v>0</v>
      </c>
      <c r="Z492" s="5">
        <v>106.41</v>
      </c>
      <c r="AA492" s="5">
        <v>17.02</v>
      </c>
      <c r="AB492" s="5"/>
      <c r="AC492" s="5"/>
      <c r="AD492" s="5"/>
      <c r="AE492" s="5"/>
      <c r="AF492" s="5"/>
      <c r="AG492" s="5"/>
      <c r="AH492" s="5"/>
    </row>
    <row r="493" spans="1:34" s="2" customFormat="1" x14ac:dyDescent="0.2">
      <c r="A493" s="4">
        <v>2020</v>
      </c>
      <c r="B493" s="2" t="s">
        <v>10</v>
      </c>
      <c r="C493" s="2" t="s">
        <v>731</v>
      </c>
      <c r="D493" s="2" t="s">
        <v>692</v>
      </c>
      <c r="H493" s="2">
        <v>0</v>
      </c>
      <c r="P493" s="2">
        <v>0</v>
      </c>
      <c r="Q493" s="2">
        <v>0</v>
      </c>
      <c r="R493" s="2">
        <v>0</v>
      </c>
      <c r="T493" s="2">
        <v>0</v>
      </c>
      <c r="U493" s="2">
        <v>0</v>
      </c>
      <c r="V493" s="2">
        <v>0</v>
      </c>
      <c r="W493" s="5">
        <v>0</v>
      </c>
      <c r="X493" s="5">
        <v>0</v>
      </c>
      <c r="Y493" s="5">
        <v>0</v>
      </c>
      <c r="Z493" s="5">
        <v>62.42</v>
      </c>
      <c r="AA493" s="5">
        <v>13.06</v>
      </c>
      <c r="AB493" s="5"/>
      <c r="AC493" s="5"/>
      <c r="AD493" s="5"/>
      <c r="AE493" s="5"/>
      <c r="AF493" s="5"/>
      <c r="AG493" s="5"/>
      <c r="AH493" s="5"/>
    </row>
    <row r="494" spans="1:34" s="2" customFormat="1" x14ac:dyDescent="0.2">
      <c r="A494" s="4">
        <v>2020</v>
      </c>
      <c r="B494" s="2" t="s">
        <v>5</v>
      </c>
      <c r="C494" s="2" t="s">
        <v>732</v>
      </c>
      <c r="D494" s="2" t="s">
        <v>692</v>
      </c>
      <c r="H494" s="2">
        <v>0</v>
      </c>
      <c r="P494" s="2">
        <v>0</v>
      </c>
      <c r="Q494" s="2">
        <v>0</v>
      </c>
      <c r="R494" s="2">
        <v>0</v>
      </c>
      <c r="T494" s="2">
        <v>0</v>
      </c>
      <c r="U494" s="2">
        <v>0</v>
      </c>
      <c r="V494" s="2">
        <v>0</v>
      </c>
      <c r="W494" s="5">
        <v>0</v>
      </c>
      <c r="X494" s="5">
        <v>0</v>
      </c>
      <c r="Y494" s="5">
        <v>0</v>
      </c>
      <c r="Z494" s="5">
        <v>86.39</v>
      </c>
      <c r="AA494" s="5">
        <v>19.23</v>
      </c>
      <c r="AB494" s="5"/>
      <c r="AC494" s="5"/>
      <c r="AD494" s="5"/>
      <c r="AE494" s="5"/>
      <c r="AF494" s="5"/>
      <c r="AG494" s="5"/>
      <c r="AH494" s="5"/>
    </row>
    <row r="495" spans="1:34" s="2" customFormat="1" x14ac:dyDescent="0.2">
      <c r="A495" s="4">
        <v>2020</v>
      </c>
      <c r="B495" s="2" t="s">
        <v>5</v>
      </c>
      <c r="C495" s="2" t="s">
        <v>733</v>
      </c>
      <c r="D495" s="2" t="s">
        <v>692</v>
      </c>
      <c r="H495" s="2">
        <v>0</v>
      </c>
      <c r="P495" s="2">
        <v>0</v>
      </c>
      <c r="Q495" s="2">
        <v>0</v>
      </c>
      <c r="R495" s="2">
        <v>0</v>
      </c>
      <c r="T495" s="2">
        <v>0</v>
      </c>
      <c r="U495" s="2">
        <v>0</v>
      </c>
      <c r="V495" s="2">
        <v>0</v>
      </c>
      <c r="W495" s="5">
        <v>0</v>
      </c>
      <c r="X495" s="5">
        <v>0</v>
      </c>
      <c r="Y495" s="5">
        <v>0</v>
      </c>
      <c r="Z495" s="5">
        <v>17.34</v>
      </c>
      <c r="AA495" s="5">
        <v>18.489999999999998</v>
      </c>
      <c r="AB495" s="5"/>
      <c r="AC495" s="5"/>
      <c r="AD495" s="5"/>
      <c r="AE495" s="5"/>
      <c r="AF495" s="5"/>
      <c r="AG495" s="5"/>
      <c r="AH495" s="5"/>
    </row>
    <row r="496" spans="1:34" s="2" customFormat="1" x14ac:dyDescent="0.2">
      <c r="A496" s="4">
        <v>2020</v>
      </c>
      <c r="B496" s="2" t="s">
        <v>5</v>
      </c>
      <c r="C496" s="2" t="s">
        <v>18</v>
      </c>
      <c r="D496" s="2" t="s">
        <v>692</v>
      </c>
      <c r="H496" s="2">
        <v>0</v>
      </c>
      <c r="P496" s="2">
        <v>0</v>
      </c>
      <c r="Q496" s="2">
        <v>0</v>
      </c>
      <c r="R496" s="2">
        <v>0</v>
      </c>
      <c r="T496" s="2">
        <v>0</v>
      </c>
      <c r="U496" s="2">
        <v>0</v>
      </c>
      <c r="V496" s="2">
        <v>0</v>
      </c>
      <c r="W496" s="5">
        <v>0</v>
      </c>
      <c r="X496" s="5">
        <v>0</v>
      </c>
      <c r="Y496" s="5">
        <v>0</v>
      </c>
      <c r="Z496" s="5">
        <v>18.97</v>
      </c>
      <c r="AA496" s="5">
        <v>6.9</v>
      </c>
      <c r="AB496" s="5"/>
      <c r="AC496" s="5"/>
      <c r="AD496" s="5"/>
      <c r="AE496" s="5"/>
      <c r="AF496" s="5"/>
      <c r="AG496" s="5"/>
      <c r="AH496" s="5"/>
    </row>
    <row r="497" spans="1:34" s="2" customFormat="1" x14ac:dyDescent="0.2">
      <c r="A497" s="4">
        <v>2020</v>
      </c>
      <c r="B497" s="2" t="s">
        <v>5</v>
      </c>
      <c r="C497" s="2" t="s">
        <v>19</v>
      </c>
      <c r="D497" s="2" t="s">
        <v>692</v>
      </c>
      <c r="H497" s="2">
        <v>0</v>
      </c>
      <c r="P497" s="2">
        <v>0</v>
      </c>
      <c r="Q497" s="2">
        <v>0</v>
      </c>
      <c r="R497" s="2">
        <v>0</v>
      </c>
      <c r="T497" s="2">
        <v>0</v>
      </c>
      <c r="U497" s="2">
        <v>0</v>
      </c>
      <c r="V497" s="2">
        <v>0</v>
      </c>
      <c r="W497" s="5">
        <v>0</v>
      </c>
      <c r="X497" s="5">
        <v>0</v>
      </c>
      <c r="Y497" s="5">
        <v>0</v>
      </c>
      <c r="Z497" s="5">
        <v>5.27</v>
      </c>
      <c r="AA497" s="5">
        <v>14.94</v>
      </c>
      <c r="AB497" s="5"/>
      <c r="AC497" s="5"/>
      <c r="AD497" s="5"/>
      <c r="AE497" s="5"/>
      <c r="AF497" s="5"/>
      <c r="AG497" s="5"/>
      <c r="AH497" s="5"/>
    </row>
    <row r="498" spans="1:34" s="2" customFormat="1" x14ac:dyDescent="0.2">
      <c r="A498" s="4">
        <v>2020</v>
      </c>
      <c r="B498" s="2" t="s">
        <v>10</v>
      </c>
      <c r="C498" s="2" t="s">
        <v>20</v>
      </c>
      <c r="D498" s="2" t="s">
        <v>692</v>
      </c>
      <c r="H498" s="2">
        <v>0</v>
      </c>
      <c r="P498" s="2">
        <v>0</v>
      </c>
      <c r="Q498" s="2">
        <v>0</v>
      </c>
      <c r="R498" s="2">
        <v>0</v>
      </c>
      <c r="T498" s="2">
        <v>0</v>
      </c>
      <c r="U498" s="2">
        <v>0</v>
      </c>
      <c r="V498" s="2">
        <v>0</v>
      </c>
      <c r="W498" s="5">
        <v>0</v>
      </c>
      <c r="X498" s="5">
        <v>0</v>
      </c>
      <c r="Y498" s="5">
        <v>0</v>
      </c>
      <c r="Z498" s="5">
        <v>18.649999999999999</v>
      </c>
      <c r="AA498" s="5">
        <v>10.44</v>
      </c>
      <c r="AB498" s="5"/>
      <c r="AC498" s="5"/>
      <c r="AD498" s="5"/>
      <c r="AE498" s="5"/>
      <c r="AF498" s="5"/>
      <c r="AG498" s="5"/>
      <c r="AH498" s="5"/>
    </row>
    <row r="499" spans="1:34" s="2" customFormat="1" x14ac:dyDescent="0.2">
      <c r="A499" s="4">
        <v>2020</v>
      </c>
      <c r="B499" s="2" t="s">
        <v>10</v>
      </c>
      <c r="C499" s="2" t="s">
        <v>21</v>
      </c>
      <c r="D499" s="2" t="s">
        <v>692</v>
      </c>
      <c r="H499" s="2">
        <v>0</v>
      </c>
      <c r="P499" s="2">
        <v>0</v>
      </c>
      <c r="Q499" s="2">
        <v>0</v>
      </c>
      <c r="R499" s="2">
        <v>0</v>
      </c>
      <c r="T499" s="2">
        <v>0</v>
      </c>
      <c r="U499" s="2">
        <v>0</v>
      </c>
      <c r="V499" s="2">
        <v>0</v>
      </c>
      <c r="W499" s="5">
        <v>0</v>
      </c>
      <c r="X499" s="5">
        <v>0</v>
      </c>
      <c r="Y499" s="5">
        <v>0</v>
      </c>
      <c r="Z499" s="5">
        <v>22.69</v>
      </c>
      <c r="AA499" s="5">
        <v>10.8</v>
      </c>
      <c r="AB499" s="5"/>
      <c r="AC499" s="5"/>
      <c r="AD499" s="5"/>
      <c r="AE499" s="5"/>
      <c r="AF499" s="5"/>
      <c r="AG499" s="5"/>
      <c r="AH499" s="5"/>
    </row>
    <row r="500" spans="1:34" s="2" customFormat="1" x14ac:dyDescent="0.2">
      <c r="A500" s="4">
        <v>2020</v>
      </c>
      <c r="B500" s="2" t="s">
        <v>5</v>
      </c>
      <c r="C500" s="2" t="s">
        <v>734</v>
      </c>
      <c r="D500" s="2" t="s">
        <v>692</v>
      </c>
      <c r="H500" s="2">
        <v>0</v>
      </c>
      <c r="P500" s="2">
        <v>0</v>
      </c>
      <c r="Q500" s="2">
        <v>0</v>
      </c>
      <c r="R500" s="2">
        <v>0</v>
      </c>
      <c r="T500" s="2">
        <v>0</v>
      </c>
      <c r="U500" s="2">
        <v>0</v>
      </c>
      <c r="V500" s="2">
        <v>0</v>
      </c>
      <c r="W500" s="5">
        <v>0</v>
      </c>
      <c r="X500" s="5">
        <v>0</v>
      </c>
      <c r="Y500" s="5">
        <v>0</v>
      </c>
      <c r="Z500" s="5">
        <v>18.420000000000002</v>
      </c>
      <c r="AA500" s="5">
        <v>19.32</v>
      </c>
      <c r="AB500" s="5"/>
      <c r="AC500" s="5"/>
      <c r="AD500" s="5"/>
      <c r="AE500" s="5"/>
      <c r="AF500" s="5"/>
      <c r="AG500" s="5"/>
      <c r="AH500" s="5"/>
    </row>
    <row r="501" spans="1:34" s="2" customFormat="1" x14ac:dyDescent="0.2">
      <c r="A501" s="4">
        <v>2020</v>
      </c>
      <c r="B501" s="2" t="s">
        <v>5</v>
      </c>
      <c r="C501" s="2" t="s">
        <v>735</v>
      </c>
      <c r="D501" s="2" t="s">
        <v>692</v>
      </c>
      <c r="H501" s="2">
        <v>0</v>
      </c>
      <c r="P501" s="2">
        <v>0</v>
      </c>
      <c r="Q501" s="2">
        <v>0</v>
      </c>
      <c r="R501" s="2">
        <v>0</v>
      </c>
      <c r="T501" s="2">
        <v>0</v>
      </c>
      <c r="U501" s="2">
        <v>0</v>
      </c>
      <c r="V501" s="2">
        <v>0</v>
      </c>
      <c r="W501" s="5">
        <v>0</v>
      </c>
      <c r="X501" s="5">
        <v>0</v>
      </c>
      <c r="Y501" s="5">
        <v>0</v>
      </c>
      <c r="Z501" s="5">
        <v>24.21</v>
      </c>
      <c r="AA501" s="5">
        <v>15.93</v>
      </c>
      <c r="AB501" s="5"/>
      <c r="AC501" s="5"/>
      <c r="AD501" s="5"/>
      <c r="AE501" s="5"/>
      <c r="AF501" s="5"/>
      <c r="AG501" s="5"/>
      <c r="AH501" s="5"/>
    </row>
    <row r="502" spans="1:34" s="2" customFormat="1" x14ac:dyDescent="0.2">
      <c r="A502" s="4">
        <v>2020</v>
      </c>
      <c r="B502" s="2" t="s">
        <v>5</v>
      </c>
      <c r="C502" s="2" t="s">
        <v>736</v>
      </c>
      <c r="D502" s="2" t="s">
        <v>692</v>
      </c>
      <c r="H502" s="2">
        <v>0</v>
      </c>
      <c r="P502" s="2">
        <v>0</v>
      </c>
      <c r="Q502" s="2">
        <v>0</v>
      </c>
      <c r="R502" s="2">
        <v>0</v>
      </c>
      <c r="T502" s="2">
        <v>0</v>
      </c>
      <c r="U502" s="2">
        <v>0</v>
      </c>
      <c r="V502" s="2">
        <v>0</v>
      </c>
      <c r="W502" s="5">
        <v>0</v>
      </c>
      <c r="X502" s="5">
        <v>0</v>
      </c>
      <c r="Y502" s="5">
        <v>0</v>
      </c>
      <c r="Z502" s="5">
        <v>12.11</v>
      </c>
      <c r="AA502" s="5">
        <v>12.87</v>
      </c>
      <c r="AB502" s="5"/>
      <c r="AC502" s="5"/>
      <c r="AD502" s="5"/>
      <c r="AE502" s="5"/>
      <c r="AF502" s="5"/>
      <c r="AG502" s="5"/>
      <c r="AH502" s="5"/>
    </row>
    <row r="503" spans="1:34" s="2" customFormat="1" x14ac:dyDescent="0.2">
      <c r="A503" s="4">
        <v>2020</v>
      </c>
      <c r="B503" s="2" t="s">
        <v>5</v>
      </c>
      <c r="C503" s="2" t="s">
        <v>737</v>
      </c>
      <c r="D503" s="2" t="s">
        <v>692</v>
      </c>
      <c r="H503" s="2">
        <v>0</v>
      </c>
      <c r="P503" s="2">
        <v>0</v>
      </c>
      <c r="Q503" s="2">
        <v>0</v>
      </c>
      <c r="R503" s="2">
        <v>0</v>
      </c>
      <c r="T503" s="2">
        <v>0</v>
      </c>
      <c r="U503" s="2">
        <v>0</v>
      </c>
      <c r="V503" s="2">
        <v>0</v>
      </c>
      <c r="W503" s="5">
        <v>0</v>
      </c>
      <c r="X503" s="5">
        <v>0</v>
      </c>
      <c r="Y503" s="5">
        <v>0</v>
      </c>
      <c r="Z503" s="5">
        <v>29.99</v>
      </c>
      <c r="AA503" s="5">
        <v>17.7</v>
      </c>
      <c r="AB503" s="5"/>
      <c r="AC503" s="5"/>
      <c r="AD503" s="5"/>
      <c r="AE503" s="5"/>
      <c r="AF503" s="5"/>
      <c r="AG503" s="5"/>
      <c r="AH503" s="5"/>
    </row>
    <row r="504" spans="1:34" s="2" customFormat="1" x14ac:dyDescent="0.2">
      <c r="A504" s="4">
        <v>2020</v>
      </c>
      <c r="B504" s="2" t="s">
        <v>10</v>
      </c>
      <c r="C504" s="2" t="s">
        <v>738</v>
      </c>
      <c r="D504" s="2" t="s">
        <v>692</v>
      </c>
      <c r="H504" s="2">
        <v>0</v>
      </c>
      <c r="P504" s="2">
        <v>0</v>
      </c>
      <c r="Q504" s="2">
        <v>0</v>
      </c>
      <c r="R504" s="2">
        <v>0</v>
      </c>
      <c r="T504" s="2">
        <v>0</v>
      </c>
      <c r="U504" s="2">
        <v>0</v>
      </c>
      <c r="V504" s="2">
        <v>0</v>
      </c>
      <c r="W504" s="5">
        <v>0</v>
      </c>
      <c r="X504" s="5">
        <v>0</v>
      </c>
      <c r="Y504" s="5">
        <v>0</v>
      </c>
      <c r="Z504" s="5">
        <v>38.93</v>
      </c>
      <c r="AA504" s="5">
        <v>13.08</v>
      </c>
      <c r="AB504" s="5"/>
      <c r="AC504" s="5"/>
      <c r="AD504" s="5"/>
      <c r="AE504" s="5"/>
      <c r="AF504" s="5"/>
      <c r="AG504" s="5"/>
      <c r="AH504" s="5"/>
    </row>
    <row r="505" spans="1:34" s="2" customFormat="1" x14ac:dyDescent="0.2">
      <c r="A505" s="4">
        <v>2020</v>
      </c>
      <c r="B505" s="2" t="s">
        <v>10</v>
      </c>
      <c r="C505" s="2" t="s">
        <v>739</v>
      </c>
      <c r="D505" s="2" t="s">
        <v>692</v>
      </c>
      <c r="H505" s="2">
        <v>0</v>
      </c>
      <c r="P505" s="2">
        <v>0</v>
      </c>
      <c r="Q505" s="2">
        <v>0</v>
      </c>
      <c r="R505" s="2">
        <v>0</v>
      </c>
      <c r="T505" s="2">
        <v>0</v>
      </c>
      <c r="U505" s="2">
        <v>0</v>
      </c>
      <c r="V505" s="2">
        <v>0</v>
      </c>
      <c r="W505" s="5">
        <v>0</v>
      </c>
      <c r="X505" s="5">
        <v>0</v>
      </c>
      <c r="Y505" s="5">
        <v>0</v>
      </c>
      <c r="Z505" s="5">
        <v>28.38</v>
      </c>
      <c r="AA505" s="5">
        <v>18.89</v>
      </c>
      <c r="AB505" s="5"/>
      <c r="AC505" s="5"/>
      <c r="AD505" s="5"/>
      <c r="AE505" s="5"/>
      <c r="AF505" s="5"/>
      <c r="AG505" s="5"/>
      <c r="AH505" s="5"/>
    </row>
    <row r="506" spans="1:34" s="2" customFormat="1" x14ac:dyDescent="0.2">
      <c r="A506" s="4">
        <v>2020</v>
      </c>
      <c r="B506" s="2" t="s">
        <v>5</v>
      </c>
      <c r="C506" s="2" t="s">
        <v>740</v>
      </c>
      <c r="D506" s="2" t="s">
        <v>692</v>
      </c>
      <c r="H506" s="2">
        <v>0</v>
      </c>
      <c r="P506" s="2">
        <v>0</v>
      </c>
      <c r="Q506" s="2">
        <v>0</v>
      </c>
      <c r="R506" s="2">
        <v>0</v>
      </c>
      <c r="T506" s="2">
        <v>0</v>
      </c>
      <c r="U506" s="2">
        <v>0</v>
      </c>
      <c r="V506" s="2">
        <v>0</v>
      </c>
      <c r="W506" s="5">
        <v>0</v>
      </c>
      <c r="X506" s="5">
        <v>0</v>
      </c>
      <c r="Y506" s="5">
        <v>0</v>
      </c>
      <c r="Z506" s="5">
        <v>31.39</v>
      </c>
      <c r="AA506" s="5">
        <v>19.190000000000001</v>
      </c>
      <c r="AB506" s="5"/>
      <c r="AC506" s="5"/>
      <c r="AD506" s="5"/>
      <c r="AE506" s="5"/>
      <c r="AF506" s="5"/>
      <c r="AG506" s="5"/>
      <c r="AH506" s="5"/>
    </row>
    <row r="507" spans="1:34" s="2" customFormat="1" x14ac:dyDescent="0.2">
      <c r="A507" s="4">
        <v>2020</v>
      </c>
      <c r="B507" s="2" t="s">
        <v>5</v>
      </c>
      <c r="C507" s="2" t="s">
        <v>29</v>
      </c>
      <c r="D507" s="2" t="s">
        <v>692</v>
      </c>
      <c r="H507" s="2">
        <v>0</v>
      </c>
      <c r="P507" s="2">
        <v>0</v>
      </c>
      <c r="Q507" s="2">
        <v>0</v>
      </c>
      <c r="R507" s="2">
        <v>0</v>
      </c>
      <c r="T507" s="2">
        <v>0</v>
      </c>
      <c r="U507" s="2">
        <v>0</v>
      </c>
      <c r="V507" s="2">
        <v>0</v>
      </c>
      <c r="W507" s="5">
        <v>0</v>
      </c>
      <c r="X507" s="5">
        <v>0</v>
      </c>
      <c r="Y507" s="5">
        <v>0</v>
      </c>
      <c r="Z507" s="5">
        <v>14.46</v>
      </c>
      <c r="AA507" s="5">
        <v>17.600000000000001</v>
      </c>
      <c r="AB507" s="5"/>
      <c r="AC507" s="5"/>
      <c r="AD507" s="5"/>
      <c r="AE507" s="5"/>
      <c r="AF507" s="5"/>
      <c r="AG507" s="5"/>
      <c r="AH507" s="5"/>
    </row>
    <row r="508" spans="1:34" s="2" customFormat="1" x14ac:dyDescent="0.2">
      <c r="A508" s="4">
        <v>2021</v>
      </c>
      <c r="B508" s="2" t="s">
        <v>5</v>
      </c>
      <c r="C508" s="2" t="s">
        <v>723</v>
      </c>
      <c r="D508" s="2" t="s">
        <v>692</v>
      </c>
      <c r="H508" s="2">
        <v>0</v>
      </c>
      <c r="P508" s="2">
        <v>0</v>
      </c>
      <c r="Q508" s="2">
        <v>0</v>
      </c>
      <c r="R508" s="2">
        <v>0</v>
      </c>
      <c r="T508" s="2">
        <v>0</v>
      </c>
      <c r="U508" s="2">
        <v>0</v>
      </c>
      <c r="V508" s="2">
        <v>0</v>
      </c>
      <c r="W508" s="5">
        <v>0</v>
      </c>
      <c r="X508" s="5">
        <v>0</v>
      </c>
      <c r="Y508" s="5">
        <v>0</v>
      </c>
      <c r="Z508" s="5">
        <v>39.83</v>
      </c>
      <c r="AA508" s="5">
        <v>18.809999999999999</v>
      </c>
      <c r="AB508" s="5"/>
      <c r="AC508" s="5"/>
      <c r="AD508" s="5"/>
      <c r="AE508" s="5"/>
      <c r="AF508" s="5"/>
      <c r="AG508" s="5"/>
      <c r="AH508" s="5"/>
    </row>
    <row r="509" spans="1:34" s="2" customFormat="1" x14ac:dyDescent="0.2">
      <c r="A509" s="4">
        <v>2021</v>
      </c>
      <c r="B509" s="2" t="s">
        <v>5</v>
      </c>
      <c r="C509" s="2" t="s">
        <v>724</v>
      </c>
      <c r="D509" s="2" t="s">
        <v>692</v>
      </c>
      <c r="H509" s="2">
        <v>0</v>
      </c>
      <c r="P509" s="2">
        <v>0</v>
      </c>
      <c r="Q509" s="2">
        <v>0</v>
      </c>
      <c r="R509" s="2">
        <v>0</v>
      </c>
      <c r="T509" s="2">
        <v>0</v>
      </c>
      <c r="U509" s="2">
        <v>0</v>
      </c>
      <c r="V509" s="2">
        <v>0</v>
      </c>
      <c r="W509" s="5">
        <v>0</v>
      </c>
      <c r="X509" s="5">
        <v>0</v>
      </c>
      <c r="Y509" s="5">
        <v>0</v>
      </c>
      <c r="Z509" s="5">
        <v>60.26</v>
      </c>
      <c r="AA509" s="5">
        <v>14.05</v>
      </c>
      <c r="AB509" s="5"/>
      <c r="AC509" s="5"/>
      <c r="AD509" s="5"/>
      <c r="AE509" s="5"/>
      <c r="AF509" s="5"/>
      <c r="AG509" s="5"/>
      <c r="AH509" s="5"/>
    </row>
    <row r="510" spans="1:34" s="2" customFormat="1" x14ac:dyDescent="0.2">
      <c r="A510" s="4">
        <v>2021</v>
      </c>
      <c r="B510" s="2" t="s">
        <v>5</v>
      </c>
      <c r="C510" s="2" t="s">
        <v>725</v>
      </c>
      <c r="D510" s="2" t="s">
        <v>692</v>
      </c>
      <c r="H510" s="2">
        <v>0</v>
      </c>
      <c r="P510" s="2">
        <v>0</v>
      </c>
      <c r="Q510" s="2">
        <v>0</v>
      </c>
      <c r="R510" s="2">
        <v>0</v>
      </c>
      <c r="T510" s="2">
        <v>0</v>
      </c>
      <c r="U510" s="2">
        <v>0</v>
      </c>
      <c r="V510" s="2">
        <v>0</v>
      </c>
      <c r="W510" s="5">
        <v>0</v>
      </c>
      <c r="X510" s="5">
        <v>0</v>
      </c>
      <c r="Y510" s="5">
        <v>0</v>
      </c>
      <c r="Z510" s="5">
        <v>32.25</v>
      </c>
      <c r="AA510" s="5">
        <v>13.18</v>
      </c>
      <c r="AB510" s="5"/>
      <c r="AC510" s="5"/>
      <c r="AD510" s="5"/>
      <c r="AE510" s="5"/>
      <c r="AF510" s="5"/>
      <c r="AG510" s="5"/>
      <c r="AH510" s="5"/>
    </row>
    <row r="511" spans="1:34" s="2" customFormat="1" x14ac:dyDescent="0.2">
      <c r="A511" s="4">
        <v>2021</v>
      </c>
      <c r="B511" s="2" t="s">
        <v>5</v>
      </c>
      <c r="C511" s="2" t="s">
        <v>726</v>
      </c>
      <c r="D511" s="2" t="s">
        <v>692</v>
      </c>
      <c r="H511" s="2">
        <v>0</v>
      </c>
      <c r="P511" s="2">
        <v>0</v>
      </c>
      <c r="Q511" s="2">
        <v>0</v>
      </c>
      <c r="R511" s="2">
        <v>0</v>
      </c>
      <c r="T511" s="2">
        <v>0</v>
      </c>
      <c r="U511" s="2">
        <v>0</v>
      </c>
      <c r="V511" s="2">
        <v>0</v>
      </c>
      <c r="W511" s="5">
        <v>0</v>
      </c>
      <c r="X511" s="5">
        <v>0</v>
      </c>
      <c r="Y511" s="5">
        <v>0</v>
      </c>
      <c r="Z511" s="5">
        <v>25.48</v>
      </c>
      <c r="AA511" s="5">
        <v>20.36</v>
      </c>
      <c r="AB511" s="5"/>
      <c r="AC511" s="5"/>
      <c r="AD511" s="5"/>
      <c r="AE511" s="5"/>
      <c r="AF511" s="5"/>
      <c r="AG511" s="5"/>
      <c r="AH511" s="5"/>
    </row>
    <row r="512" spans="1:34" s="2" customFormat="1" x14ac:dyDescent="0.2">
      <c r="A512" s="4">
        <v>2021</v>
      </c>
      <c r="B512" s="2" t="s">
        <v>10</v>
      </c>
      <c r="C512" s="2" t="s">
        <v>727</v>
      </c>
      <c r="D512" s="2" t="s">
        <v>692</v>
      </c>
      <c r="H512" s="2">
        <v>0</v>
      </c>
      <c r="P512" s="2">
        <v>0</v>
      </c>
      <c r="Q512" s="2">
        <v>0</v>
      </c>
      <c r="R512" s="2">
        <v>0</v>
      </c>
      <c r="T512" s="2">
        <v>0</v>
      </c>
      <c r="U512" s="2">
        <v>0</v>
      </c>
      <c r="V512" s="2">
        <v>0</v>
      </c>
      <c r="W512" s="5">
        <v>0</v>
      </c>
      <c r="X512" s="5">
        <v>0</v>
      </c>
      <c r="Y512" s="5">
        <v>0</v>
      </c>
      <c r="Z512" s="5">
        <v>32.72</v>
      </c>
      <c r="AA512" s="5">
        <v>15.26</v>
      </c>
      <c r="AB512" s="5"/>
      <c r="AC512" s="5"/>
      <c r="AD512" s="5"/>
      <c r="AE512" s="5"/>
      <c r="AF512" s="5"/>
      <c r="AG512" s="5"/>
      <c r="AH512" s="5"/>
    </row>
    <row r="513" spans="1:34" s="2" customFormat="1" x14ac:dyDescent="0.2">
      <c r="A513" s="4">
        <v>2021</v>
      </c>
      <c r="B513" s="2" t="s">
        <v>5</v>
      </c>
      <c r="C513" s="2" t="s">
        <v>728</v>
      </c>
      <c r="D513" s="2" t="s">
        <v>692</v>
      </c>
      <c r="H513" s="2">
        <v>0</v>
      </c>
      <c r="P513" s="2">
        <v>0</v>
      </c>
      <c r="Q513" s="2">
        <v>0</v>
      </c>
      <c r="R513" s="2">
        <v>0</v>
      </c>
      <c r="T513" s="2">
        <v>0</v>
      </c>
      <c r="U513" s="2">
        <v>0</v>
      </c>
      <c r="V513" s="2">
        <v>0</v>
      </c>
      <c r="W513" s="5">
        <v>0</v>
      </c>
      <c r="X513" s="5">
        <v>0</v>
      </c>
      <c r="Y513" s="5">
        <v>0</v>
      </c>
      <c r="Z513" s="5">
        <v>29.31</v>
      </c>
      <c r="AA513" s="5">
        <v>13.41</v>
      </c>
      <c r="AB513" s="5"/>
      <c r="AC513" s="5"/>
      <c r="AD513" s="5"/>
      <c r="AE513" s="5"/>
      <c r="AF513" s="5"/>
      <c r="AG513" s="5"/>
      <c r="AH513" s="5"/>
    </row>
    <row r="514" spans="1:34" s="2" customFormat="1" x14ac:dyDescent="0.2">
      <c r="A514" s="4">
        <v>2021</v>
      </c>
      <c r="B514" s="2" t="s">
        <v>10</v>
      </c>
      <c r="C514" s="2" t="s">
        <v>729</v>
      </c>
      <c r="D514" s="2" t="s">
        <v>692</v>
      </c>
      <c r="H514" s="2">
        <v>0</v>
      </c>
      <c r="P514" s="2">
        <v>0</v>
      </c>
      <c r="Q514" s="2">
        <v>0</v>
      </c>
      <c r="R514" s="2">
        <v>0</v>
      </c>
      <c r="T514" s="2">
        <v>0</v>
      </c>
      <c r="U514" s="2">
        <v>0</v>
      </c>
      <c r="V514" s="2">
        <v>0</v>
      </c>
      <c r="W514" s="5">
        <v>0</v>
      </c>
      <c r="X514" s="5">
        <v>0</v>
      </c>
      <c r="Y514" s="5">
        <v>0</v>
      </c>
      <c r="Z514" s="5">
        <v>63.69</v>
      </c>
      <c r="AA514" s="5">
        <v>14.45</v>
      </c>
      <c r="AB514" s="5"/>
      <c r="AC514" s="5"/>
      <c r="AD514" s="5"/>
      <c r="AE514" s="5"/>
      <c r="AF514" s="5"/>
      <c r="AG514" s="5"/>
      <c r="AH514" s="5"/>
    </row>
    <row r="515" spans="1:34" s="2" customFormat="1" x14ac:dyDescent="0.2">
      <c r="A515" s="4">
        <v>2021</v>
      </c>
      <c r="B515" s="2" t="s">
        <v>10</v>
      </c>
      <c r="C515" s="2" t="s">
        <v>730</v>
      </c>
      <c r="D515" s="2" t="s">
        <v>692</v>
      </c>
      <c r="H515" s="2">
        <v>0</v>
      </c>
      <c r="P515" s="2">
        <v>0</v>
      </c>
      <c r="Q515" s="2">
        <v>0</v>
      </c>
      <c r="R515" s="2">
        <v>0</v>
      </c>
      <c r="T515" s="2">
        <v>0</v>
      </c>
      <c r="U515" s="2">
        <v>0</v>
      </c>
      <c r="V515" s="2">
        <v>0</v>
      </c>
      <c r="W515" s="5">
        <v>0</v>
      </c>
      <c r="X515" s="5">
        <v>0</v>
      </c>
      <c r="Y515" s="5">
        <v>0</v>
      </c>
      <c r="Z515" s="5">
        <v>109.49</v>
      </c>
      <c r="AA515" s="5">
        <v>17.43</v>
      </c>
      <c r="AB515" s="5"/>
      <c r="AC515" s="5"/>
      <c r="AD515" s="5"/>
      <c r="AE515" s="5"/>
      <c r="AF515" s="5"/>
      <c r="AG515" s="5"/>
      <c r="AH515" s="5"/>
    </row>
    <row r="516" spans="1:34" s="2" customFormat="1" x14ac:dyDescent="0.2">
      <c r="A516" s="4">
        <v>2021</v>
      </c>
      <c r="B516" s="2" t="s">
        <v>10</v>
      </c>
      <c r="C516" s="2" t="s">
        <v>731</v>
      </c>
      <c r="D516" s="2" t="s">
        <v>692</v>
      </c>
      <c r="H516" s="2">
        <v>0</v>
      </c>
      <c r="P516" s="2">
        <v>0</v>
      </c>
      <c r="Q516" s="2">
        <v>0</v>
      </c>
      <c r="R516" s="2">
        <v>0</v>
      </c>
      <c r="T516" s="2">
        <v>0</v>
      </c>
      <c r="U516" s="2">
        <v>0</v>
      </c>
      <c r="V516" s="2">
        <v>0</v>
      </c>
      <c r="W516" s="5">
        <v>0</v>
      </c>
      <c r="X516" s="5">
        <v>0</v>
      </c>
      <c r="Y516" s="5">
        <v>0</v>
      </c>
      <c r="Z516" s="5">
        <v>63.02</v>
      </c>
      <c r="AA516" s="5">
        <v>13.25</v>
      </c>
      <c r="AB516" s="5"/>
      <c r="AC516" s="5"/>
      <c r="AD516" s="5"/>
      <c r="AE516" s="5"/>
      <c r="AF516" s="5"/>
      <c r="AG516" s="5"/>
      <c r="AH516" s="5"/>
    </row>
    <row r="517" spans="1:34" s="2" customFormat="1" x14ac:dyDescent="0.2">
      <c r="A517" s="4">
        <v>2021</v>
      </c>
      <c r="B517" s="2" t="s">
        <v>5</v>
      </c>
      <c r="C517" s="2" t="s">
        <v>732</v>
      </c>
      <c r="D517" s="2" t="s">
        <v>692</v>
      </c>
      <c r="H517" s="2">
        <v>0</v>
      </c>
      <c r="P517" s="2">
        <v>0</v>
      </c>
      <c r="Q517" s="2">
        <v>0</v>
      </c>
      <c r="R517" s="2">
        <v>0</v>
      </c>
      <c r="T517" s="2">
        <v>0</v>
      </c>
      <c r="U517" s="2">
        <v>0</v>
      </c>
      <c r="V517" s="2">
        <v>0</v>
      </c>
      <c r="W517" s="5">
        <v>0</v>
      </c>
      <c r="X517" s="5">
        <v>0</v>
      </c>
      <c r="Y517" s="5">
        <v>0</v>
      </c>
      <c r="Z517" s="5">
        <v>88.53</v>
      </c>
      <c r="AA517" s="5">
        <v>19.59</v>
      </c>
      <c r="AB517" s="5"/>
      <c r="AC517" s="5"/>
      <c r="AD517" s="5"/>
      <c r="AE517" s="5"/>
      <c r="AF517" s="5"/>
      <c r="AG517" s="5"/>
      <c r="AH517" s="5"/>
    </row>
    <row r="518" spans="1:34" s="2" customFormat="1" x14ac:dyDescent="0.2">
      <c r="A518" s="4">
        <v>2021</v>
      </c>
      <c r="B518" s="2" t="s">
        <v>5</v>
      </c>
      <c r="C518" s="2" t="s">
        <v>733</v>
      </c>
      <c r="D518" s="2" t="s">
        <v>692</v>
      </c>
      <c r="H518" s="2">
        <v>0</v>
      </c>
      <c r="P518" s="2">
        <v>0</v>
      </c>
      <c r="Q518" s="2">
        <v>0</v>
      </c>
      <c r="R518" s="2">
        <v>0</v>
      </c>
      <c r="T518" s="2">
        <v>0</v>
      </c>
      <c r="U518" s="2">
        <v>0</v>
      </c>
      <c r="V518" s="2">
        <v>0</v>
      </c>
      <c r="W518" s="5">
        <v>0</v>
      </c>
      <c r="X518" s="5">
        <v>0</v>
      </c>
      <c r="Y518" s="5">
        <v>0</v>
      </c>
      <c r="Z518" s="5">
        <v>18.25</v>
      </c>
      <c r="AA518" s="5">
        <v>15.33</v>
      </c>
      <c r="AB518" s="5"/>
      <c r="AC518" s="5"/>
      <c r="AD518" s="5"/>
      <c r="AE518" s="5"/>
      <c r="AF518" s="5"/>
      <c r="AG518" s="5"/>
      <c r="AH518" s="5"/>
    </row>
    <row r="519" spans="1:34" s="2" customFormat="1" x14ac:dyDescent="0.2">
      <c r="A519" s="4">
        <v>2021</v>
      </c>
      <c r="B519" s="2" t="s">
        <v>5</v>
      </c>
      <c r="C519" s="2" t="s">
        <v>18</v>
      </c>
      <c r="D519" s="2" t="s">
        <v>692</v>
      </c>
      <c r="H519" s="2">
        <v>0</v>
      </c>
      <c r="P519" s="2">
        <v>0</v>
      </c>
      <c r="Q519" s="2">
        <v>0</v>
      </c>
      <c r="R519" s="2">
        <v>0</v>
      </c>
      <c r="T519" s="2">
        <v>0</v>
      </c>
      <c r="U519" s="2">
        <v>0</v>
      </c>
      <c r="V519" s="2">
        <v>0</v>
      </c>
      <c r="W519" s="5">
        <v>0</v>
      </c>
      <c r="X519" s="5">
        <v>0</v>
      </c>
      <c r="Y519" s="5">
        <v>0</v>
      </c>
      <c r="Z519" s="5">
        <v>20.95</v>
      </c>
      <c r="AA519" s="5">
        <v>7.61</v>
      </c>
      <c r="AB519" s="5"/>
      <c r="AC519" s="5"/>
      <c r="AD519" s="5"/>
      <c r="AE519" s="5"/>
      <c r="AF519" s="5"/>
      <c r="AG519" s="5"/>
      <c r="AH519" s="5"/>
    </row>
    <row r="520" spans="1:34" s="2" customFormat="1" x14ac:dyDescent="0.2">
      <c r="A520" s="4">
        <v>2021</v>
      </c>
      <c r="B520" s="2" t="s">
        <v>5</v>
      </c>
      <c r="C520" s="2" t="s">
        <v>19</v>
      </c>
      <c r="D520" s="2" t="s">
        <v>692</v>
      </c>
      <c r="H520" s="2">
        <v>0</v>
      </c>
      <c r="P520" s="2">
        <v>0</v>
      </c>
      <c r="Q520" s="2">
        <v>0</v>
      </c>
      <c r="R520" s="2">
        <v>0</v>
      </c>
      <c r="T520" s="2">
        <v>0</v>
      </c>
      <c r="U520" s="2">
        <v>0</v>
      </c>
      <c r="V520" s="2">
        <v>0</v>
      </c>
      <c r="W520" s="5">
        <v>0</v>
      </c>
      <c r="X520" s="5">
        <v>0</v>
      </c>
      <c r="Y520" s="5">
        <v>0</v>
      </c>
      <c r="Z520" s="5">
        <v>5.33</v>
      </c>
      <c r="AA520" s="5">
        <v>15.32</v>
      </c>
      <c r="AB520" s="5"/>
      <c r="AC520" s="5"/>
      <c r="AD520" s="5"/>
      <c r="AE520" s="5"/>
      <c r="AF520" s="5"/>
      <c r="AG520" s="5"/>
      <c r="AH520" s="5"/>
    </row>
    <row r="521" spans="1:34" s="2" customFormat="1" x14ac:dyDescent="0.2">
      <c r="A521" s="4">
        <v>2021</v>
      </c>
      <c r="B521" s="2" t="s">
        <v>10</v>
      </c>
      <c r="C521" s="2" t="s">
        <v>20</v>
      </c>
      <c r="D521" s="2" t="s">
        <v>692</v>
      </c>
      <c r="H521" s="2">
        <v>0</v>
      </c>
      <c r="P521" s="2">
        <v>0</v>
      </c>
      <c r="Q521" s="2">
        <v>0</v>
      </c>
      <c r="R521" s="2">
        <v>0</v>
      </c>
      <c r="T521" s="2">
        <v>0</v>
      </c>
      <c r="U521" s="2">
        <v>0</v>
      </c>
      <c r="V521" s="2">
        <v>0</v>
      </c>
      <c r="W521" s="5">
        <v>0</v>
      </c>
      <c r="X521" s="5">
        <v>0</v>
      </c>
      <c r="Y521" s="5">
        <v>0</v>
      </c>
      <c r="Z521" s="5">
        <v>19.78</v>
      </c>
      <c r="AA521" s="5">
        <v>10.96</v>
      </c>
      <c r="AB521" s="5"/>
      <c r="AC521" s="5"/>
      <c r="AD521" s="5"/>
      <c r="AE521" s="5"/>
      <c r="AF521" s="5"/>
      <c r="AG521" s="5"/>
      <c r="AH521" s="5"/>
    </row>
    <row r="522" spans="1:34" s="2" customFormat="1" x14ac:dyDescent="0.2">
      <c r="A522" s="4">
        <v>2021</v>
      </c>
      <c r="B522" s="2" t="s">
        <v>10</v>
      </c>
      <c r="C522" s="2" t="s">
        <v>21</v>
      </c>
      <c r="D522" s="2" t="s">
        <v>692</v>
      </c>
      <c r="H522" s="2">
        <v>0</v>
      </c>
      <c r="P522" s="2">
        <v>0</v>
      </c>
      <c r="Q522" s="2">
        <v>0</v>
      </c>
      <c r="R522" s="2">
        <v>0</v>
      </c>
      <c r="T522" s="2">
        <v>0</v>
      </c>
      <c r="U522" s="2">
        <v>0</v>
      </c>
      <c r="V522" s="2">
        <v>0</v>
      </c>
      <c r="W522" s="5">
        <v>0</v>
      </c>
      <c r="X522" s="5">
        <v>0</v>
      </c>
      <c r="Y522" s="5">
        <v>0</v>
      </c>
      <c r="Z522" s="5">
        <v>23.38</v>
      </c>
      <c r="AA522" s="5">
        <v>11.16</v>
      </c>
      <c r="AB522" s="5"/>
      <c r="AC522" s="5"/>
      <c r="AD522" s="5"/>
      <c r="AE522" s="5"/>
      <c r="AF522" s="5"/>
      <c r="AG522" s="5"/>
      <c r="AH522" s="5"/>
    </row>
    <row r="523" spans="1:34" s="2" customFormat="1" x14ac:dyDescent="0.2">
      <c r="A523" s="4">
        <v>2021</v>
      </c>
      <c r="B523" s="2" t="s">
        <v>5</v>
      </c>
      <c r="C523" s="2" t="s">
        <v>734</v>
      </c>
      <c r="D523" s="2" t="s">
        <v>692</v>
      </c>
      <c r="H523" s="2">
        <v>0</v>
      </c>
      <c r="P523" s="2">
        <v>0</v>
      </c>
      <c r="Q523" s="2">
        <v>0</v>
      </c>
      <c r="R523" s="2">
        <v>0</v>
      </c>
      <c r="T523" s="2">
        <v>0</v>
      </c>
      <c r="U523" s="2">
        <v>0</v>
      </c>
      <c r="V523" s="2">
        <v>0</v>
      </c>
      <c r="W523" s="5">
        <v>0</v>
      </c>
      <c r="X523" s="5">
        <v>0</v>
      </c>
      <c r="Y523" s="5">
        <v>0</v>
      </c>
      <c r="Z523" s="5">
        <v>18.61</v>
      </c>
      <c r="AA523" s="5">
        <v>19.64</v>
      </c>
      <c r="AB523" s="5"/>
      <c r="AC523" s="5"/>
      <c r="AD523" s="5"/>
      <c r="AE523" s="5"/>
      <c r="AF523" s="5"/>
      <c r="AG523" s="5"/>
      <c r="AH523" s="5"/>
    </row>
    <row r="524" spans="1:34" s="2" customFormat="1" x14ac:dyDescent="0.2">
      <c r="A524" s="4">
        <v>2021</v>
      </c>
      <c r="B524" s="2" t="s">
        <v>5</v>
      </c>
      <c r="C524" s="2" t="s">
        <v>735</v>
      </c>
      <c r="D524" s="2" t="s">
        <v>692</v>
      </c>
      <c r="H524" s="2">
        <v>0</v>
      </c>
      <c r="P524" s="2">
        <v>0</v>
      </c>
      <c r="Q524" s="2">
        <v>0</v>
      </c>
      <c r="R524" s="2">
        <v>0</v>
      </c>
      <c r="T524" s="2">
        <v>0</v>
      </c>
      <c r="U524" s="2">
        <v>0</v>
      </c>
      <c r="V524" s="2">
        <v>0</v>
      </c>
      <c r="W524" s="5">
        <v>0</v>
      </c>
      <c r="X524" s="5">
        <v>0</v>
      </c>
      <c r="Y524" s="5">
        <v>0</v>
      </c>
      <c r="Z524" s="5">
        <v>25.06</v>
      </c>
      <c r="AA524" s="5">
        <v>16.34</v>
      </c>
      <c r="AB524" s="5"/>
      <c r="AC524" s="5"/>
      <c r="AD524" s="5"/>
      <c r="AE524" s="5"/>
      <c r="AF524" s="5"/>
      <c r="AG524" s="5"/>
      <c r="AH524" s="5"/>
    </row>
    <row r="525" spans="1:34" s="2" customFormat="1" x14ac:dyDescent="0.2">
      <c r="A525" s="4">
        <v>2021</v>
      </c>
      <c r="B525" s="2" t="s">
        <v>5</v>
      </c>
      <c r="C525" s="2" t="s">
        <v>736</v>
      </c>
      <c r="D525" s="2" t="s">
        <v>692</v>
      </c>
      <c r="H525" s="2">
        <v>0</v>
      </c>
      <c r="P525" s="2">
        <v>0</v>
      </c>
      <c r="Q525" s="2">
        <v>0</v>
      </c>
      <c r="R525" s="2">
        <v>0</v>
      </c>
      <c r="T525" s="2">
        <v>0</v>
      </c>
      <c r="U525" s="2">
        <v>0</v>
      </c>
      <c r="V525" s="2">
        <v>0</v>
      </c>
      <c r="W525" s="5">
        <v>0</v>
      </c>
      <c r="X525" s="5">
        <v>0</v>
      </c>
      <c r="Y525" s="5">
        <v>0</v>
      </c>
      <c r="Z525" s="5">
        <v>12.63</v>
      </c>
      <c r="AA525" s="5">
        <v>13.23</v>
      </c>
      <c r="AB525" s="5"/>
      <c r="AC525" s="5"/>
      <c r="AD525" s="5"/>
      <c r="AE525" s="5"/>
      <c r="AF525" s="5"/>
      <c r="AG525" s="5"/>
      <c r="AH525" s="5"/>
    </row>
    <row r="526" spans="1:34" s="2" customFormat="1" x14ac:dyDescent="0.2">
      <c r="A526" s="4">
        <v>2021</v>
      </c>
      <c r="B526" s="2" t="s">
        <v>5</v>
      </c>
      <c r="C526" s="2" t="s">
        <v>737</v>
      </c>
      <c r="D526" s="2" t="s">
        <v>692</v>
      </c>
      <c r="H526" s="2">
        <v>0</v>
      </c>
      <c r="P526" s="2">
        <v>0</v>
      </c>
      <c r="Q526" s="2">
        <v>0</v>
      </c>
      <c r="R526" s="2">
        <v>0</v>
      </c>
      <c r="T526" s="2">
        <v>0</v>
      </c>
      <c r="U526" s="2">
        <v>0</v>
      </c>
      <c r="V526" s="2">
        <v>0</v>
      </c>
      <c r="W526" s="5">
        <v>0</v>
      </c>
      <c r="X526" s="5">
        <v>0</v>
      </c>
      <c r="Y526" s="5">
        <v>0</v>
      </c>
      <c r="Z526" s="5">
        <v>30.71</v>
      </c>
      <c r="AA526" s="5">
        <v>18.23</v>
      </c>
      <c r="AB526" s="5"/>
      <c r="AC526" s="5"/>
      <c r="AD526" s="5"/>
      <c r="AE526" s="5"/>
      <c r="AF526" s="5"/>
      <c r="AG526" s="5"/>
      <c r="AH526" s="5"/>
    </row>
    <row r="527" spans="1:34" s="2" customFormat="1" x14ac:dyDescent="0.2">
      <c r="A527" s="4">
        <v>2021</v>
      </c>
      <c r="B527" s="2" t="s">
        <v>10</v>
      </c>
      <c r="C527" s="2" t="s">
        <v>738</v>
      </c>
      <c r="D527" s="2" t="s">
        <v>692</v>
      </c>
      <c r="H527" s="2">
        <v>0</v>
      </c>
      <c r="P527" s="2">
        <v>0</v>
      </c>
      <c r="Q527" s="2">
        <v>0</v>
      </c>
      <c r="R527" s="2">
        <v>0</v>
      </c>
      <c r="T527" s="2">
        <v>0</v>
      </c>
      <c r="U527" s="2">
        <v>0</v>
      </c>
      <c r="V527" s="2">
        <v>0</v>
      </c>
      <c r="W527" s="5">
        <v>0</v>
      </c>
      <c r="X527" s="5">
        <v>0</v>
      </c>
      <c r="Y527" s="5">
        <v>0</v>
      </c>
      <c r="Z527" s="5">
        <v>40.03</v>
      </c>
      <c r="AA527" s="5">
        <v>13.34</v>
      </c>
      <c r="AB527" s="5"/>
      <c r="AC527" s="5"/>
      <c r="AD527" s="5"/>
      <c r="AE527" s="5"/>
      <c r="AF527" s="5"/>
      <c r="AG527" s="5"/>
      <c r="AH527" s="5"/>
    </row>
    <row r="528" spans="1:34" s="2" customFormat="1" x14ac:dyDescent="0.2">
      <c r="A528" s="4">
        <v>2021</v>
      </c>
      <c r="B528" s="2" t="s">
        <v>10</v>
      </c>
      <c r="C528" s="2" t="s">
        <v>739</v>
      </c>
      <c r="D528" s="2" t="s">
        <v>692</v>
      </c>
      <c r="H528" s="2">
        <v>0</v>
      </c>
      <c r="P528" s="2">
        <v>0</v>
      </c>
      <c r="Q528" s="2">
        <v>0</v>
      </c>
      <c r="R528" s="2">
        <v>0</v>
      </c>
      <c r="T528" s="2">
        <v>0</v>
      </c>
      <c r="U528" s="2">
        <v>0</v>
      </c>
      <c r="V528" s="2">
        <v>0</v>
      </c>
      <c r="W528" s="5">
        <v>0</v>
      </c>
      <c r="X528" s="5">
        <v>0</v>
      </c>
      <c r="Y528" s="5">
        <v>0</v>
      </c>
      <c r="Z528" s="5">
        <v>28.69</v>
      </c>
      <c r="AA528" s="5">
        <v>19.16</v>
      </c>
      <c r="AB528" s="5"/>
      <c r="AC528" s="5"/>
      <c r="AD528" s="5"/>
      <c r="AE528" s="5"/>
      <c r="AF528" s="5"/>
      <c r="AG528" s="5"/>
      <c r="AH528" s="5"/>
    </row>
    <row r="529" spans="1:34" s="2" customFormat="1" x14ac:dyDescent="0.2">
      <c r="A529" s="4">
        <v>2021</v>
      </c>
      <c r="B529" s="2" t="s">
        <v>5</v>
      </c>
      <c r="C529" s="2" t="s">
        <v>740</v>
      </c>
      <c r="D529" s="2" t="s">
        <v>692</v>
      </c>
      <c r="H529" s="2">
        <v>0</v>
      </c>
      <c r="P529" s="2">
        <v>0</v>
      </c>
      <c r="Q529" s="2">
        <v>0</v>
      </c>
      <c r="R529" s="2">
        <v>0</v>
      </c>
      <c r="T529" s="2">
        <v>0</v>
      </c>
      <c r="U529" s="2">
        <v>0</v>
      </c>
      <c r="V529" s="2">
        <v>0</v>
      </c>
      <c r="W529" s="5">
        <v>0</v>
      </c>
      <c r="X529" s="5">
        <v>0</v>
      </c>
      <c r="Y529" s="5">
        <v>0</v>
      </c>
      <c r="Z529" s="5">
        <v>31.79</v>
      </c>
      <c r="AA529" s="5">
        <v>19.55</v>
      </c>
      <c r="AB529" s="5"/>
      <c r="AC529" s="5"/>
      <c r="AD529" s="5"/>
      <c r="AE529" s="5"/>
      <c r="AF529" s="5"/>
      <c r="AG529" s="5"/>
      <c r="AH529" s="5"/>
    </row>
    <row r="530" spans="1:34" s="2" customFormat="1" x14ac:dyDescent="0.2">
      <c r="A530" s="4">
        <v>2021</v>
      </c>
      <c r="B530" s="2" t="s">
        <v>5</v>
      </c>
      <c r="C530" s="2" t="s">
        <v>29</v>
      </c>
      <c r="D530" s="2" t="s">
        <v>692</v>
      </c>
      <c r="H530" s="2">
        <v>0</v>
      </c>
      <c r="P530" s="2">
        <v>0</v>
      </c>
      <c r="Q530" s="2">
        <v>0</v>
      </c>
      <c r="R530" s="2">
        <v>0</v>
      </c>
      <c r="T530" s="2">
        <v>0</v>
      </c>
      <c r="U530" s="2">
        <v>0</v>
      </c>
      <c r="V530" s="2">
        <v>0</v>
      </c>
      <c r="W530" s="5">
        <v>0</v>
      </c>
      <c r="X530" s="5">
        <v>0</v>
      </c>
      <c r="Y530" s="5">
        <v>0</v>
      </c>
      <c r="Z530" s="5"/>
      <c r="AA530" s="5">
        <v>17.649999999999999</v>
      </c>
      <c r="AB530" s="5"/>
      <c r="AC530" s="5"/>
      <c r="AD530" s="5"/>
      <c r="AE530" s="5"/>
      <c r="AF530" s="5"/>
      <c r="AG530" s="5"/>
      <c r="AH530" s="5"/>
    </row>
    <row r="531" spans="1:34" s="2" customFormat="1" ht="12.75" x14ac:dyDescent="0.2">
      <c r="A531" s="4">
        <v>2021</v>
      </c>
      <c r="B531" s="2" t="s">
        <v>5</v>
      </c>
      <c r="C531" s="2" t="s">
        <v>723</v>
      </c>
      <c r="D531" s="2" t="s">
        <v>675</v>
      </c>
      <c r="H531" s="34" t="s">
        <v>748</v>
      </c>
      <c r="W531" s="5"/>
      <c r="X531" s="5"/>
      <c r="Y531" s="5"/>
      <c r="Z531" s="5"/>
      <c r="AA531" s="5"/>
      <c r="AB531" s="5"/>
      <c r="AC531" s="5"/>
      <c r="AD531" s="5"/>
      <c r="AE531" s="5"/>
      <c r="AF531" s="5"/>
      <c r="AG531" s="5"/>
      <c r="AH531" s="5"/>
    </row>
    <row r="532" spans="1:34" s="2" customFormat="1" ht="12.75" x14ac:dyDescent="0.2">
      <c r="A532" s="4">
        <v>2021</v>
      </c>
      <c r="B532" s="2" t="s">
        <v>5</v>
      </c>
      <c r="C532" s="2" t="s">
        <v>724</v>
      </c>
      <c r="D532" s="2" t="s">
        <v>675</v>
      </c>
      <c r="H532" s="28">
        <v>510721</v>
      </c>
      <c r="W532" s="5"/>
      <c r="X532" s="5"/>
      <c r="Y532" s="5"/>
      <c r="Z532" s="5"/>
      <c r="AA532" s="5"/>
      <c r="AB532" s="5"/>
      <c r="AC532" s="5"/>
      <c r="AD532" s="5"/>
      <c r="AE532" s="5"/>
      <c r="AF532" s="5"/>
      <c r="AG532" s="5"/>
      <c r="AH532" s="5"/>
    </row>
    <row r="533" spans="1:34" s="2" customFormat="1" ht="12.75" x14ac:dyDescent="0.2">
      <c r="A533" s="4">
        <v>2021</v>
      </c>
      <c r="B533" s="2" t="s">
        <v>5</v>
      </c>
      <c r="C533" s="2" t="s">
        <v>725</v>
      </c>
      <c r="D533" s="2" t="s">
        <v>675</v>
      </c>
      <c r="H533" s="34" t="s">
        <v>748</v>
      </c>
      <c r="W533" s="5"/>
      <c r="X533" s="5"/>
      <c r="Y533" s="5"/>
      <c r="Z533" s="5"/>
      <c r="AA533" s="5"/>
      <c r="AB533" s="5"/>
      <c r="AC533" s="5"/>
      <c r="AD533" s="5"/>
      <c r="AE533" s="5"/>
      <c r="AF533" s="5"/>
      <c r="AG533" s="5"/>
      <c r="AH533" s="5"/>
    </row>
    <row r="534" spans="1:34" s="2" customFormat="1" ht="12.75" x14ac:dyDescent="0.2">
      <c r="A534" s="4">
        <v>2021</v>
      </c>
      <c r="B534" s="2" t="s">
        <v>5</v>
      </c>
      <c r="C534" s="2" t="s">
        <v>726</v>
      </c>
      <c r="D534" s="2" t="s">
        <v>675</v>
      </c>
      <c r="H534" s="34" t="s">
        <v>748</v>
      </c>
      <c r="W534" s="5"/>
      <c r="X534" s="5"/>
      <c r="Y534" s="5"/>
      <c r="Z534" s="5"/>
      <c r="AA534" s="5"/>
      <c r="AB534" s="5"/>
      <c r="AC534" s="5"/>
      <c r="AD534" s="5"/>
      <c r="AE534" s="5"/>
      <c r="AF534" s="5"/>
      <c r="AG534" s="5"/>
      <c r="AH534" s="5"/>
    </row>
    <row r="535" spans="1:34" s="2" customFormat="1" ht="12.75" x14ac:dyDescent="0.2">
      <c r="A535" s="4">
        <v>2021</v>
      </c>
      <c r="B535" s="2" t="s">
        <v>10</v>
      </c>
      <c r="C535" s="2" t="s">
        <v>727</v>
      </c>
      <c r="D535" s="2" t="s">
        <v>675</v>
      </c>
      <c r="H535" s="34" t="s">
        <v>748</v>
      </c>
      <c r="W535" s="5"/>
      <c r="X535" s="5"/>
      <c r="Y535" s="5"/>
      <c r="Z535" s="5"/>
      <c r="AA535" s="5"/>
      <c r="AB535" s="5"/>
      <c r="AC535" s="5"/>
      <c r="AD535" s="5"/>
      <c r="AE535" s="5"/>
      <c r="AF535" s="5"/>
      <c r="AG535" s="5"/>
      <c r="AH535" s="5"/>
    </row>
    <row r="536" spans="1:34" s="2" customFormat="1" ht="12.75" x14ac:dyDescent="0.2">
      <c r="A536" s="4">
        <v>2021</v>
      </c>
      <c r="B536" s="2" t="s">
        <v>5</v>
      </c>
      <c r="C536" s="2" t="s">
        <v>728</v>
      </c>
      <c r="D536" s="2" t="s">
        <v>675</v>
      </c>
      <c r="H536" s="34" t="s">
        <v>748</v>
      </c>
      <c r="W536" s="5"/>
      <c r="X536" s="5"/>
      <c r="Y536" s="5"/>
      <c r="Z536" s="5"/>
      <c r="AA536" s="5"/>
      <c r="AB536" s="5"/>
      <c r="AC536" s="5"/>
      <c r="AD536" s="5"/>
      <c r="AE536" s="5"/>
      <c r="AF536" s="5"/>
      <c r="AG536" s="5"/>
      <c r="AH536" s="5"/>
    </row>
    <row r="537" spans="1:34" s="2" customFormat="1" ht="12.75" x14ac:dyDescent="0.2">
      <c r="A537" s="4">
        <v>2021</v>
      </c>
      <c r="B537" s="2" t="s">
        <v>10</v>
      </c>
      <c r="C537" s="2" t="s">
        <v>729</v>
      </c>
      <c r="D537" s="2" t="s">
        <v>675</v>
      </c>
      <c r="H537" s="34" t="s">
        <v>748</v>
      </c>
      <c r="W537" s="5"/>
      <c r="X537" s="5"/>
      <c r="Y537" s="5"/>
      <c r="Z537" s="5"/>
      <c r="AA537" s="5"/>
      <c r="AB537" s="5"/>
      <c r="AC537" s="5"/>
      <c r="AD537" s="5"/>
      <c r="AE537" s="5"/>
      <c r="AF537" s="5"/>
      <c r="AG537" s="5"/>
      <c r="AH537" s="5"/>
    </row>
    <row r="538" spans="1:34" s="2" customFormat="1" ht="12.75" x14ac:dyDescent="0.2">
      <c r="A538" s="4">
        <v>2021</v>
      </c>
      <c r="B538" s="2" t="s">
        <v>10</v>
      </c>
      <c r="C538" s="2" t="s">
        <v>730</v>
      </c>
      <c r="D538" s="2" t="s">
        <v>675</v>
      </c>
      <c r="H538" s="28">
        <v>547095</v>
      </c>
      <c r="W538" s="5"/>
      <c r="X538" s="5"/>
      <c r="Y538" s="5"/>
      <c r="Z538" s="5"/>
      <c r="AA538" s="5"/>
      <c r="AB538" s="5"/>
      <c r="AC538" s="5"/>
      <c r="AD538" s="5"/>
      <c r="AE538" s="5"/>
      <c r="AF538" s="5"/>
      <c r="AG538" s="5"/>
      <c r="AH538" s="5"/>
    </row>
    <row r="539" spans="1:34" s="2" customFormat="1" ht="12.75" x14ac:dyDescent="0.2">
      <c r="A539" s="4">
        <v>2021</v>
      </c>
      <c r="B539" s="2" t="s">
        <v>10</v>
      </c>
      <c r="C539" s="2" t="s">
        <v>731</v>
      </c>
      <c r="D539" s="2" t="s">
        <v>675</v>
      </c>
      <c r="H539" s="28">
        <v>469078</v>
      </c>
      <c r="W539" s="5"/>
      <c r="X539" s="5"/>
      <c r="Y539" s="5"/>
      <c r="Z539" s="5"/>
      <c r="AA539" s="5"/>
      <c r="AB539" s="5"/>
      <c r="AC539" s="5"/>
      <c r="AD539" s="5"/>
      <c r="AE539" s="5"/>
      <c r="AF539" s="5"/>
      <c r="AG539" s="5"/>
      <c r="AH539" s="5"/>
    </row>
    <row r="540" spans="1:34" s="2" customFormat="1" ht="12.75" x14ac:dyDescent="0.2">
      <c r="A540" s="4">
        <v>2021</v>
      </c>
      <c r="B540" s="2" t="s">
        <v>5</v>
      </c>
      <c r="C540" s="2" t="s">
        <v>732</v>
      </c>
      <c r="D540" s="2" t="s">
        <v>675</v>
      </c>
      <c r="H540" s="34" t="s">
        <v>748</v>
      </c>
      <c r="W540" s="5"/>
      <c r="X540" s="5"/>
      <c r="Y540" s="5"/>
      <c r="Z540" s="5"/>
      <c r="AA540" s="5"/>
      <c r="AB540" s="5"/>
      <c r="AC540" s="5"/>
      <c r="AD540" s="5"/>
      <c r="AE540" s="5"/>
      <c r="AF540" s="5"/>
      <c r="AG540" s="5"/>
      <c r="AH540" s="5"/>
    </row>
    <row r="541" spans="1:34" s="2" customFormat="1" ht="12.75" x14ac:dyDescent="0.2">
      <c r="A541" s="4">
        <v>2021</v>
      </c>
      <c r="B541" s="2" t="s">
        <v>5</v>
      </c>
      <c r="C541" s="2" t="s">
        <v>733</v>
      </c>
      <c r="D541" s="2" t="s">
        <v>675</v>
      </c>
      <c r="H541" s="34" t="s">
        <v>748</v>
      </c>
      <c r="W541" s="5"/>
      <c r="X541" s="5"/>
      <c r="Y541" s="5"/>
      <c r="Z541" s="5"/>
      <c r="AA541" s="5"/>
      <c r="AB541" s="5"/>
      <c r="AC541" s="5"/>
      <c r="AD541" s="5"/>
      <c r="AE541" s="5"/>
      <c r="AF541" s="5"/>
      <c r="AG541" s="5"/>
      <c r="AH541" s="5"/>
    </row>
    <row r="542" spans="1:34" s="2" customFormat="1" ht="12.75" x14ac:dyDescent="0.2">
      <c r="A542" s="4">
        <v>2021</v>
      </c>
      <c r="B542" s="2" t="s">
        <v>5</v>
      </c>
      <c r="C542" s="2" t="s">
        <v>18</v>
      </c>
      <c r="D542" s="2" t="s">
        <v>675</v>
      </c>
      <c r="H542" s="28">
        <v>527785</v>
      </c>
      <c r="W542" s="5"/>
      <c r="X542" s="5"/>
      <c r="Y542" s="5"/>
      <c r="Z542" s="5"/>
      <c r="AA542" s="5"/>
      <c r="AB542" s="5"/>
      <c r="AC542" s="5"/>
      <c r="AD542" s="5"/>
      <c r="AE542" s="5"/>
      <c r="AF542" s="5"/>
      <c r="AG542" s="5"/>
      <c r="AH542" s="5"/>
    </row>
    <row r="543" spans="1:34" s="2" customFormat="1" ht="12.75" x14ac:dyDescent="0.2">
      <c r="A543" s="4">
        <v>2021</v>
      </c>
      <c r="B543" s="2" t="s">
        <v>5</v>
      </c>
      <c r="C543" s="2" t="s">
        <v>19</v>
      </c>
      <c r="D543" s="2" t="s">
        <v>675</v>
      </c>
      <c r="H543" s="34" t="s">
        <v>748</v>
      </c>
      <c r="W543" s="5"/>
      <c r="X543" s="5"/>
      <c r="Y543" s="5"/>
      <c r="Z543" s="5"/>
      <c r="AA543" s="5"/>
      <c r="AB543" s="5"/>
      <c r="AC543" s="5"/>
      <c r="AD543" s="5"/>
      <c r="AE543" s="5"/>
      <c r="AF543" s="5"/>
      <c r="AG543" s="5"/>
      <c r="AH543" s="5"/>
    </row>
    <row r="544" spans="1:34" s="2" customFormat="1" ht="12.75" x14ac:dyDescent="0.2">
      <c r="A544" s="4">
        <v>2021</v>
      </c>
      <c r="B544" s="2" t="s">
        <v>10</v>
      </c>
      <c r="C544" s="2" t="s">
        <v>20</v>
      </c>
      <c r="D544" s="2" t="s">
        <v>675</v>
      </c>
      <c r="H544" s="34" t="s">
        <v>748</v>
      </c>
      <c r="W544" s="5"/>
      <c r="X544" s="5"/>
      <c r="Y544" s="5"/>
      <c r="Z544" s="5"/>
      <c r="AA544" s="5"/>
      <c r="AB544" s="5"/>
      <c r="AC544" s="5"/>
      <c r="AD544" s="5"/>
      <c r="AE544" s="5"/>
      <c r="AF544" s="5"/>
      <c r="AG544" s="5"/>
      <c r="AH544" s="5"/>
    </row>
    <row r="545" spans="1:35" ht="12.75" x14ac:dyDescent="0.2">
      <c r="A545" s="4">
        <v>2021</v>
      </c>
      <c r="B545" s="2" t="s">
        <v>10</v>
      </c>
      <c r="C545" s="2" t="s">
        <v>21</v>
      </c>
      <c r="D545" s="2" t="s">
        <v>675</v>
      </c>
      <c r="H545" s="34" t="s">
        <v>748</v>
      </c>
      <c r="S545" s="2"/>
      <c r="T545" s="2"/>
      <c r="U545" s="2"/>
      <c r="V545" s="2"/>
      <c r="AB545" s="5"/>
      <c r="AC545" s="5"/>
      <c r="AD545" s="5"/>
      <c r="AE545" s="5"/>
      <c r="AF545" s="5"/>
      <c r="AG545" s="5"/>
      <c r="AH545" s="5"/>
      <c r="AI545" s="2"/>
    </row>
    <row r="546" spans="1:35" ht="12.75" x14ac:dyDescent="0.2">
      <c r="A546" s="4">
        <v>2021</v>
      </c>
      <c r="B546" s="2" t="s">
        <v>5</v>
      </c>
      <c r="C546" s="2" t="s">
        <v>734</v>
      </c>
      <c r="D546" s="2" t="s">
        <v>675</v>
      </c>
      <c r="H546" s="34" t="s">
        <v>748</v>
      </c>
      <c r="S546" s="2"/>
      <c r="T546" s="2"/>
      <c r="U546" s="2"/>
      <c r="V546" s="2"/>
      <c r="AB546" s="5"/>
      <c r="AC546" s="5"/>
      <c r="AD546" s="5"/>
      <c r="AE546" s="5"/>
      <c r="AF546" s="5"/>
      <c r="AG546" s="5"/>
      <c r="AH546" s="5"/>
      <c r="AI546" s="2"/>
    </row>
    <row r="547" spans="1:35" ht="12.75" x14ac:dyDescent="0.2">
      <c r="A547" s="4">
        <v>2021</v>
      </c>
      <c r="B547" s="2" t="s">
        <v>5</v>
      </c>
      <c r="C547" s="2" t="s">
        <v>735</v>
      </c>
      <c r="D547" s="2" t="s">
        <v>675</v>
      </c>
      <c r="H547" s="34" t="s">
        <v>748</v>
      </c>
      <c r="S547" s="2"/>
      <c r="T547" s="2"/>
      <c r="U547" s="2"/>
      <c r="V547" s="2"/>
      <c r="AB547" s="5"/>
      <c r="AC547" s="5"/>
      <c r="AD547" s="5"/>
      <c r="AE547" s="5"/>
      <c r="AF547" s="5"/>
      <c r="AG547" s="5"/>
      <c r="AH547" s="5"/>
      <c r="AI547" s="2"/>
    </row>
    <row r="548" spans="1:35" ht="12.75" x14ac:dyDescent="0.2">
      <c r="A548" s="4">
        <v>2021</v>
      </c>
      <c r="B548" s="2" t="s">
        <v>5</v>
      </c>
      <c r="C548" s="2" t="s">
        <v>736</v>
      </c>
      <c r="D548" s="2" t="s">
        <v>675</v>
      </c>
      <c r="H548" s="34" t="s">
        <v>748</v>
      </c>
      <c r="S548" s="2"/>
      <c r="T548" s="2"/>
      <c r="U548" s="2"/>
      <c r="V548" s="2"/>
      <c r="AB548" s="5"/>
      <c r="AC548" s="5"/>
      <c r="AD548" s="5"/>
      <c r="AE548" s="5"/>
      <c r="AF548" s="5"/>
      <c r="AG548" s="5"/>
      <c r="AH548" s="5"/>
      <c r="AI548" s="2"/>
    </row>
    <row r="549" spans="1:35" ht="12.75" x14ac:dyDescent="0.2">
      <c r="A549" s="4">
        <v>2021</v>
      </c>
      <c r="B549" s="2" t="s">
        <v>5</v>
      </c>
      <c r="C549" s="2" t="s">
        <v>737</v>
      </c>
      <c r="D549" s="2" t="s">
        <v>675</v>
      </c>
      <c r="H549" s="34" t="s">
        <v>748</v>
      </c>
      <c r="S549" s="2"/>
      <c r="T549" s="2"/>
      <c r="U549" s="2"/>
      <c r="V549" s="2"/>
      <c r="AB549" s="5"/>
      <c r="AC549" s="5"/>
      <c r="AD549" s="5"/>
      <c r="AE549" s="5"/>
      <c r="AF549" s="5"/>
      <c r="AG549" s="5"/>
      <c r="AH549" s="5"/>
      <c r="AI549" s="2"/>
    </row>
    <row r="550" spans="1:35" ht="12.75" x14ac:dyDescent="0.2">
      <c r="A550" s="4">
        <v>2021</v>
      </c>
      <c r="B550" s="2" t="s">
        <v>10</v>
      </c>
      <c r="C550" s="2" t="s">
        <v>738</v>
      </c>
      <c r="D550" s="2" t="s">
        <v>675</v>
      </c>
      <c r="H550" s="34" t="s">
        <v>748</v>
      </c>
      <c r="S550" s="2"/>
      <c r="T550" s="2"/>
      <c r="U550" s="2"/>
      <c r="V550" s="2"/>
      <c r="AB550" s="5"/>
      <c r="AC550" s="5"/>
      <c r="AD550" s="5"/>
      <c r="AE550" s="5"/>
      <c r="AF550" s="5"/>
      <c r="AG550" s="5"/>
      <c r="AH550" s="5"/>
      <c r="AI550" s="2"/>
    </row>
    <row r="551" spans="1:35" ht="12.75" x14ac:dyDescent="0.2">
      <c r="A551" s="4">
        <v>2021</v>
      </c>
      <c r="B551" s="2" t="s">
        <v>10</v>
      </c>
      <c r="C551" s="2" t="s">
        <v>739</v>
      </c>
      <c r="D551" s="2" t="s">
        <v>675</v>
      </c>
      <c r="H551" s="34" t="s">
        <v>748</v>
      </c>
      <c r="S551" s="2"/>
      <c r="T551" s="2"/>
      <c r="U551" s="2"/>
      <c r="V551" s="2"/>
      <c r="AB551" s="5"/>
      <c r="AC551" s="5"/>
      <c r="AD551" s="5"/>
      <c r="AE551" s="5"/>
      <c r="AF551" s="5"/>
      <c r="AG551" s="5"/>
      <c r="AH551" s="5"/>
      <c r="AI551" s="2"/>
    </row>
    <row r="552" spans="1:35" ht="12.75" x14ac:dyDescent="0.2">
      <c r="A552" s="4">
        <v>2021</v>
      </c>
      <c r="B552" s="2" t="s">
        <v>5</v>
      </c>
      <c r="C552" s="2" t="s">
        <v>740</v>
      </c>
      <c r="D552" s="2" t="s">
        <v>675</v>
      </c>
      <c r="H552" s="34" t="s">
        <v>748</v>
      </c>
      <c r="S552" s="2"/>
      <c r="T552" s="2"/>
      <c r="U552" s="2"/>
      <c r="V552" s="2"/>
      <c r="AB552" s="5"/>
      <c r="AC552" s="5"/>
      <c r="AD552" s="5"/>
      <c r="AE552" s="5"/>
      <c r="AF552" s="5"/>
      <c r="AG552" s="5"/>
      <c r="AH552" s="5"/>
      <c r="AI552" s="2"/>
    </row>
    <row r="553" spans="1:35" ht="12.75" x14ac:dyDescent="0.2">
      <c r="A553" s="4">
        <v>2021</v>
      </c>
      <c r="B553" s="2" t="s">
        <v>5</v>
      </c>
      <c r="C553" s="2" t="s">
        <v>29</v>
      </c>
      <c r="D553" s="2" t="s">
        <v>675</v>
      </c>
      <c r="H553" s="34" t="s">
        <v>748</v>
      </c>
      <c r="S553" s="2"/>
      <c r="T553" s="2"/>
      <c r="U553" s="2"/>
      <c r="V553" s="2"/>
      <c r="AB553" s="5"/>
      <c r="AC553" s="5"/>
      <c r="AD553" s="5"/>
      <c r="AE553" s="5"/>
      <c r="AF553" s="5"/>
      <c r="AG553" s="5"/>
      <c r="AH553" s="5"/>
      <c r="AI553" s="2"/>
    </row>
    <row r="554" spans="1:35" ht="12.75" x14ac:dyDescent="0.2">
      <c r="A554" s="4">
        <v>2022</v>
      </c>
      <c r="B554" s="2" t="s">
        <v>5</v>
      </c>
      <c r="C554" s="2" t="s">
        <v>723</v>
      </c>
      <c r="D554" s="2" t="s">
        <v>665</v>
      </c>
      <c r="H554" s="36"/>
      <c r="I554" s="2">
        <v>543825941</v>
      </c>
      <c r="J554" s="2">
        <v>7200869</v>
      </c>
      <c r="K554" s="2">
        <v>234408383</v>
      </c>
      <c r="L554" s="2">
        <v>6287524</v>
      </c>
      <c r="M554" s="13">
        <v>7527320</v>
      </c>
      <c r="N554" s="2">
        <v>547238</v>
      </c>
      <c r="O554" s="2">
        <v>28781161</v>
      </c>
      <c r="P554" s="2">
        <v>21673</v>
      </c>
      <c r="Q554" s="2">
        <v>1958311</v>
      </c>
      <c r="R554" s="2">
        <v>16618</v>
      </c>
      <c r="S554" s="2"/>
      <c r="T554" s="2"/>
      <c r="U554" s="2"/>
      <c r="V554" s="2"/>
      <c r="AB554" s="5"/>
      <c r="AC554" s="5"/>
      <c r="AD554" s="5"/>
      <c r="AE554" s="5"/>
      <c r="AF554" s="5"/>
      <c r="AG554" s="5"/>
      <c r="AH554" s="5"/>
      <c r="AI554" s="2">
        <v>186027</v>
      </c>
    </row>
    <row r="555" spans="1:35" ht="12.75" x14ac:dyDescent="0.2">
      <c r="A555" s="4">
        <v>2022</v>
      </c>
      <c r="B555" s="2" t="s">
        <v>5</v>
      </c>
      <c r="C555" s="2" t="s">
        <v>724</v>
      </c>
      <c r="D555" s="2" t="s">
        <v>665</v>
      </c>
      <c r="H555" s="36"/>
      <c r="I555" s="2">
        <v>746906382</v>
      </c>
      <c r="J555" s="2">
        <v>8472345</v>
      </c>
      <c r="K555" s="2">
        <v>415515724</v>
      </c>
      <c r="L555" s="2">
        <v>7572612</v>
      </c>
      <c r="M555" s="13">
        <v>4951839</v>
      </c>
      <c r="N555" s="2">
        <v>547238</v>
      </c>
      <c r="O555" s="2">
        <v>1452646</v>
      </c>
      <c r="P555" s="2">
        <v>19533</v>
      </c>
      <c r="Q555" s="2">
        <v>1958311</v>
      </c>
      <c r="R555" s="2">
        <v>318917</v>
      </c>
      <c r="S555" s="2"/>
      <c r="T555" s="2"/>
      <c r="U555" s="2"/>
      <c r="V555" s="2"/>
      <c r="AB555" s="5"/>
      <c r="AC555" s="5"/>
      <c r="AD555" s="5"/>
      <c r="AE555" s="5"/>
      <c r="AF555" s="5"/>
      <c r="AG555" s="5"/>
      <c r="AH555" s="5"/>
      <c r="AI555" s="2">
        <v>318910</v>
      </c>
    </row>
    <row r="556" spans="1:35" ht="12.75" x14ac:dyDescent="0.2">
      <c r="A556" s="4">
        <v>2022</v>
      </c>
      <c r="B556" s="2" t="s">
        <v>5</v>
      </c>
      <c r="C556" s="2" t="s">
        <v>725</v>
      </c>
      <c r="D556" s="2" t="s">
        <v>665</v>
      </c>
      <c r="H556" s="36"/>
      <c r="I556" s="2">
        <v>595943979</v>
      </c>
      <c r="J556" s="2">
        <v>4744552</v>
      </c>
      <c r="K556" s="2">
        <v>194090688</v>
      </c>
      <c r="L556" s="2">
        <v>4621472</v>
      </c>
      <c r="M556" s="13">
        <v>5544363</v>
      </c>
      <c r="N556" s="2">
        <v>547238</v>
      </c>
      <c r="O556" s="2">
        <v>1617942</v>
      </c>
      <c r="P556" s="2">
        <v>14592</v>
      </c>
      <c r="Q556" s="2">
        <v>1958311</v>
      </c>
      <c r="R556" s="2">
        <v>16618</v>
      </c>
      <c r="S556" s="2"/>
      <c r="T556" s="2"/>
      <c r="U556" s="2"/>
      <c r="V556" s="2"/>
      <c r="AB556" s="5"/>
      <c r="AC556" s="5"/>
      <c r="AD556" s="5"/>
      <c r="AE556" s="5"/>
      <c r="AF556" s="5"/>
      <c r="AG556" s="5"/>
      <c r="AH556" s="5"/>
      <c r="AI556" s="2">
        <v>186027</v>
      </c>
    </row>
    <row r="557" spans="1:35" ht="12.75" x14ac:dyDescent="0.2">
      <c r="A557" s="4">
        <v>2022</v>
      </c>
      <c r="B557" s="2" t="s">
        <v>5</v>
      </c>
      <c r="C557" s="2" t="s">
        <v>726</v>
      </c>
      <c r="D557" s="2" t="s">
        <v>665</v>
      </c>
      <c r="H557" s="36"/>
      <c r="I557" s="2">
        <v>407073542</v>
      </c>
      <c r="J557" s="2">
        <v>4855726</v>
      </c>
      <c r="K557" s="2">
        <v>96138732</v>
      </c>
      <c r="L557" s="2">
        <v>3226464</v>
      </c>
      <c r="M557" s="13">
        <v>10429446</v>
      </c>
      <c r="N557" s="2">
        <v>547238</v>
      </c>
      <c r="O557" s="2">
        <v>1380396</v>
      </c>
      <c r="P557" s="2">
        <v>19832</v>
      </c>
      <c r="Q557" s="2">
        <v>1958311</v>
      </c>
      <c r="R557" s="2">
        <v>16618</v>
      </c>
      <c r="S557" s="2"/>
      <c r="T557" s="2"/>
      <c r="U557" s="2"/>
      <c r="V557" s="2"/>
      <c r="AB557" s="5"/>
      <c r="AC557" s="5"/>
      <c r="AD557" s="5"/>
      <c r="AE557" s="5"/>
      <c r="AF557" s="5"/>
      <c r="AG557" s="5"/>
      <c r="AH557" s="5"/>
      <c r="AI557" s="2">
        <v>186027</v>
      </c>
    </row>
    <row r="558" spans="1:35" ht="12.75" x14ac:dyDescent="0.2">
      <c r="A558" s="4">
        <v>2022</v>
      </c>
      <c r="B558" s="2" t="s">
        <v>10</v>
      </c>
      <c r="C558" s="2" t="s">
        <v>727</v>
      </c>
      <c r="D558" s="2" t="s">
        <v>665</v>
      </c>
      <c r="H558" s="36"/>
      <c r="I558" s="2">
        <v>565665428</v>
      </c>
      <c r="J558" s="2" t="s">
        <v>748</v>
      </c>
      <c r="K558" s="2">
        <v>209831057</v>
      </c>
      <c r="L558" s="2">
        <v>4836086</v>
      </c>
      <c r="M558" s="13">
        <v>5641228</v>
      </c>
      <c r="N558" s="2">
        <v>547238</v>
      </c>
      <c r="O558" s="2">
        <v>1348688</v>
      </c>
      <c r="P558" s="2">
        <v>102724</v>
      </c>
      <c r="Q558" s="2">
        <v>1958311</v>
      </c>
      <c r="R558" s="2">
        <v>16618</v>
      </c>
      <c r="S558" s="2"/>
      <c r="T558" s="2"/>
      <c r="U558" s="2"/>
      <c r="V558" s="2"/>
      <c r="AB558" s="5"/>
      <c r="AC558" s="5"/>
      <c r="AD558" s="5"/>
      <c r="AE558" s="5"/>
      <c r="AF558" s="5"/>
      <c r="AG558" s="5"/>
      <c r="AH558" s="5"/>
      <c r="AI558" s="2">
        <v>683091</v>
      </c>
    </row>
    <row r="559" spans="1:35" ht="12.75" x14ac:dyDescent="0.2">
      <c r="A559" s="4">
        <v>2022</v>
      </c>
      <c r="B559" s="2" t="s">
        <v>5</v>
      </c>
      <c r="C559" s="2" t="s">
        <v>728</v>
      </c>
      <c r="D559" s="2" t="s">
        <v>665</v>
      </c>
      <c r="H559" s="36"/>
      <c r="I559" s="2">
        <v>539841465</v>
      </c>
      <c r="J559" s="2" t="s">
        <v>748</v>
      </c>
      <c r="K559" s="2">
        <v>265902419</v>
      </c>
      <c r="L559" s="2">
        <v>3201256</v>
      </c>
      <c r="M559" s="13">
        <v>4851984</v>
      </c>
      <c r="N559" s="2">
        <v>547238</v>
      </c>
      <c r="O559" s="2">
        <v>1348688</v>
      </c>
      <c r="P559" s="2">
        <v>14572</v>
      </c>
      <c r="Q559" s="2">
        <v>1958311</v>
      </c>
      <c r="R559" s="2">
        <v>16618</v>
      </c>
      <c r="S559" s="2"/>
      <c r="T559" s="2"/>
      <c r="U559" s="2"/>
      <c r="V559" s="2"/>
      <c r="AB559" s="5"/>
      <c r="AC559" s="5"/>
      <c r="AD559" s="5"/>
      <c r="AE559" s="5"/>
      <c r="AF559" s="5"/>
      <c r="AG559" s="5"/>
      <c r="AH559" s="5"/>
      <c r="AI559" s="2">
        <v>190725</v>
      </c>
    </row>
    <row r="560" spans="1:35" ht="12.75" x14ac:dyDescent="0.2">
      <c r="A560" s="4">
        <v>2022</v>
      </c>
      <c r="B560" s="2" t="s">
        <v>10</v>
      </c>
      <c r="C560" s="2" t="s">
        <v>729</v>
      </c>
      <c r="D560" s="2" t="s">
        <v>665</v>
      </c>
      <c r="H560" s="36"/>
      <c r="I560" s="2">
        <v>760233269</v>
      </c>
      <c r="J560" s="2" t="s">
        <v>748</v>
      </c>
      <c r="K560" s="2">
        <v>373119830</v>
      </c>
      <c r="L560" s="2">
        <v>5643765</v>
      </c>
      <c r="M560" s="13">
        <v>29616471</v>
      </c>
      <c r="N560" s="2">
        <v>7247399</v>
      </c>
      <c r="O560" s="2">
        <v>1348688</v>
      </c>
      <c r="P560" s="2">
        <v>106600</v>
      </c>
      <c r="Q560" s="2">
        <v>1958311</v>
      </c>
      <c r="R560" s="2">
        <v>16618</v>
      </c>
      <c r="S560" s="2"/>
      <c r="T560" s="2"/>
      <c r="U560" s="2"/>
      <c r="V560" s="2"/>
      <c r="AB560" s="5"/>
      <c r="AC560" s="5"/>
      <c r="AD560" s="5"/>
      <c r="AE560" s="5"/>
      <c r="AF560" s="5"/>
      <c r="AG560" s="5"/>
      <c r="AH560" s="5"/>
      <c r="AI560" s="2">
        <v>214886</v>
      </c>
    </row>
    <row r="561" spans="1:35" ht="12.75" x14ac:dyDescent="0.2">
      <c r="A561" s="4">
        <v>2022</v>
      </c>
      <c r="B561" s="2" t="s">
        <v>10</v>
      </c>
      <c r="C561" s="2" t="s">
        <v>730</v>
      </c>
      <c r="D561" s="2" t="s">
        <v>665</v>
      </c>
      <c r="H561" s="36"/>
      <c r="I561" s="2">
        <v>882657786</v>
      </c>
      <c r="J561" s="2">
        <v>13344389</v>
      </c>
      <c r="K561" s="2">
        <v>607509747</v>
      </c>
      <c r="L561" s="2">
        <v>6276721</v>
      </c>
      <c r="M561" s="13">
        <v>56370706</v>
      </c>
      <c r="N561" s="2">
        <v>1478100</v>
      </c>
      <c r="O561" s="2">
        <v>1348688</v>
      </c>
      <c r="P561" s="2">
        <v>19429</v>
      </c>
      <c r="Q561" s="2">
        <v>1958311</v>
      </c>
      <c r="R561" s="2">
        <v>16618</v>
      </c>
      <c r="S561" s="2"/>
      <c r="T561" s="2"/>
      <c r="U561" s="2"/>
      <c r="V561" s="2"/>
      <c r="AB561" s="5"/>
      <c r="AC561" s="5"/>
      <c r="AD561" s="5"/>
      <c r="AE561" s="5"/>
      <c r="AF561" s="5"/>
      <c r="AG561" s="5"/>
      <c r="AH561" s="5"/>
      <c r="AI561" s="2">
        <v>235691</v>
      </c>
    </row>
    <row r="562" spans="1:35" ht="12.75" x14ac:dyDescent="0.2">
      <c r="A562" s="4">
        <v>2022</v>
      </c>
      <c r="B562" s="2" t="s">
        <v>10</v>
      </c>
      <c r="C562" s="2" t="s">
        <v>731</v>
      </c>
      <c r="D562" s="2" t="s">
        <v>665</v>
      </c>
      <c r="H562" s="36"/>
      <c r="I562" s="2">
        <v>801251152</v>
      </c>
      <c r="J562" s="2" t="s">
        <v>748</v>
      </c>
      <c r="K562" s="2">
        <v>442297899</v>
      </c>
      <c r="L562" s="2">
        <v>6108249</v>
      </c>
      <c r="M562" s="13">
        <v>5947092</v>
      </c>
      <c r="N562" s="2">
        <v>547238</v>
      </c>
      <c r="O562" s="2">
        <v>1348688</v>
      </c>
      <c r="P562" s="2">
        <v>14572</v>
      </c>
      <c r="Q562" s="2">
        <v>1958311</v>
      </c>
      <c r="R562" s="2">
        <v>16618</v>
      </c>
      <c r="S562" s="2"/>
      <c r="T562" s="2"/>
      <c r="U562" s="2"/>
      <c r="V562" s="2"/>
      <c r="AB562" s="5"/>
      <c r="AC562" s="5"/>
      <c r="AD562" s="5"/>
      <c r="AE562" s="5"/>
      <c r="AF562" s="5"/>
      <c r="AG562" s="5"/>
      <c r="AH562" s="5"/>
      <c r="AI562" s="2">
        <v>187706</v>
      </c>
    </row>
    <row r="563" spans="1:35" ht="12.75" x14ac:dyDescent="0.2">
      <c r="A563" s="4">
        <v>2022</v>
      </c>
      <c r="B563" s="2" t="s">
        <v>5</v>
      </c>
      <c r="C563" s="2" t="s">
        <v>732</v>
      </c>
      <c r="D563" s="2" t="s">
        <v>665</v>
      </c>
      <c r="H563" s="36"/>
      <c r="I563" s="2">
        <v>823251463</v>
      </c>
      <c r="J563" s="2" t="s">
        <v>748</v>
      </c>
      <c r="K563" s="2">
        <v>494424865</v>
      </c>
      <c r="L563" s="2">
        <v>6096163</v>
      </c>
      <c r="M563" s="13">
        <v>4984125</v>
      </c>
      <c r="N563" s="2">
        <v>547238</v>
      </c>
      <c r="O563" s="2">
        <v>2089190</v>
      </c>
      <c r="P563" s="2">
        <v>14608</v>
      </c>
      <c r="Q563" s="2">
        <v>1958311</v>
      </c>
      <c r="R563" s="2">
        <v>16618</v>
      </c>
      <c r="S563" s="2"/>
      <c r="T563" s="2"/>
      <c r="U563" s="2"/>
      <c r="V563" s="2"/>
      <c r="AB563" s="5"/>
      <c r="AC563" s="5"/>
      <c r="AD563" s="5"/>
      <c r="AE563" s="5"/>
      <c r="AF563" s="5"/>
      <c r="AG563" s="5"/>
      <c r="AH563" s="5"/>
      <c r="AI563" s="2">
        <v>370250</v>
      </c>
    </row>
    <row r="564" spans="1:35" ht="12.75" x14ac:dyDescent="0.2">
      <c r="A564" s="4">
        <v>2022</v>
      </c>
      <c r="B564" s="2" t="s">
        <v>5</v>
      </c>
      <c r="C564" s="2" t="s">
        <v>733</v>
      </c>
      <c r="D564" s="2" t="s">
        <v>665</v>
      </c>
      <c r="H564" s="36"/>
      <c r="I564" s="2">
        <v>419892376</v>
      </c>
      <c r="J564" s="2">
        <v>3581658</v>
      </c>
      <c r="K564" s="2">
        <v>107641709</v>
      </c>
      <c r="L564" s="2">
        <v>2628916</v>
      </c>
      <c r="M564" s="13">
        <v>4614809</v>
      </c>
      <c r="N564" s="2">
        <v>547238</v>
      </c>
      <c r="O564" s="2">
        <v>1348688</v>
      </c>
      <c r="P564" s="2">
        <v>26648</v>
      </c>
      <c r="Q564" s="2">
        <v>1958311</v>
      </c>
      <c r="R564" s="2">
        <v>16618</v>
      </c>
      <c r="S564" s="2"/>
      <c r="T564" s="2"/>
      <c r="U564" s="2"/>
      <c r="V564" s="2"/>
      <c r="AB564" s="5"/>
      <c r="AC564" s="5"/>
      <c r="AD564" s="5"/>
      <c r="AE564" s="5"/>
      <c r="AF564" s="5"/>
      <c r="AG564" s="5"/>
      <c r="AH564" s="5"/>
      <c r="AI564" s="2">
        <v>186027</v>
      </c>
    </row>
    <row r="565" spans="1:35" ht="12.75" x14ac:dyDescent="0.2">
      <c r="A565" s="4">
        <v>2022</v>
      </c>
      <c r="B565" s="2" t="s">
        <v>5</v>
      </c>
      <c r="C565" s="2" t="s">
        <v>18</v>
      </c>
      <c r="D565" s="2" t="s">
        <v>665</v>
      </c>
      <c r="H565" s="36"/>
      <c r="I565" s="2">
        <v>539238114</v>
      </c>
      <c r="J565" s="2">
        <v>30017065</v>
      </c>
      <c r="K565" s="2">
        <v>70100703</v>
      </c>
      <c r="L565" s="2">
        <v>29165571</v>
      </c>
      <c r="M565" s="13">
        <v>4433397</v>
      </c>
      <c r="N565" s="2">
        <v>547238</v>
      </c>
      <c r="O565" s="2">
        <v>1348688</v>
      </c>
      <c r="P565" s="2">
        <v>14572</v>
      </c>
      <c r="Q565" s="2">
        <v>1958311</v>
      </c>
      <c r="R565" s="2">
        <v>16618</v>
      </c>
      <c r="S565" s="2"/>
      <c r="T565" s="2"/>
      <c r="U565" s="2"/>
      <c r="V565" s="2"/>
      <c r="AB565" s="5"/>
      <c r="AC565" s="5"/>
      <c r="AD565" s="5"/>
      <c r="AE565" s="5"/>
      <c r="AF565" s="5"/>
      <c r="AG565" s="5"/>
      <c r="AH565" s="5"/>
      <c r="AI565" s="2">
        <v>2989359</v>
      </c>
    </row>
    <row r="566" spans="1:35" ht="12.75" x14ac:dyDescent="0.2">
      <c r="A566" s="4">
        <v>2022</v>
      </c>
      <c r="B566" s="2" t="s">
        <v>5</v>
      </c>
      <c r="C566" s="2" t="s">
        <v>19</v>
      </c>
      <c r="D566" s="2" t="s">
        <v>665</v>
      </c>
      <c r="H566" s="36"/>
      <c r="I566" s="2">
        <v>332134428</v>
      </c>
      <c r="J566" s="2">
        <v>6885801</v>
      </c>
      <c r="K566" s="2">
        <v>14179325</v>
      </c>
      <c r="L566" s="2">
        <v>2962812</v>
      </c>
      <c r="M566" s="13">
        <v>4369976</v>
      </c>
      <c r="N566" s="2">
        <v>547238</v>
      </c>
      <c r="O566" s="2">
        <v>1348688</v>
      </c>
      <c r="P566" s="2">
        <v>15351</v>
      </c>
      <c r="Q566" s="2">
        <v>1958311</v>
      </c>
      <c r="R566" s="2">
        <v>73628</v>
      </c>
      <c r="S566" s="2"/>
      <c r="T566" s="2"/>
      <c r="U566" s="2"/>
      <c r="V566" s="2"/>
      <c r="AB566" s="5"/>
      <c r="AC566" s="5"/>
      <c r="AD566" s="5"/>
      <c r="AE566" s="5"/>
      <c r="AF566" s="5"/>
      <c r="AG566" s="5"/>
      <c r="AH566" s="5"/>
      <c r="AI566" s="2">
        <v>186027</v>
      </c>
    </row>
    <row r="567" spans="1:35" ht="12.75" x14ac:dyDescent="0.2">
      <c r="A567" s="4">
        <v>2022</v>
      </c>
      <c r="B567" s="2" t="s">
        <v>10</v>
      </c>
      <c r="C567" s="2" t="s">
        <v>20</v>
      </c>
      <c r="D567" s="2" t="s">
        <v>665</v>
      </c>
      <c r="H567" s="36"/>
      <c r="I567" s="2">
        <v>407519092</v>
      </c>
      <c r="J567" s="2" t="s">
        <v>748</v>
      </c>
      <c r="K567" s="2">
        <v>53156136</v>
      </c>
      <c r="L567" s="2">
        <v>6279011</v>
      </c>
      <c r="M567" s="13">
        <v>5329696</v>
      </c>
      <c r="N567" s="2">
        <v>547238</v>
      </c>
      <c r="O567" s="2">
        <v>1348688</v>
      </c>
      <c r="P567" s="2">
        <v>15928</v>
      </c>
      <c r="Q567" s="2">
        <v>1958311</v>
      </c>
      <c r="R567" s="2">
        <v>16618</v>
      </c>
      <c r="S567" s="2"/>
      <c r="T567" s="2"/>
      <c r="U567" s="2"/>
      <c r="V567" s="2"/>
      <c r="AB567" s="5"/>
      <c r="AC567" s="5"/>
      <c r="AD567" s="5"/>
      <c r="AE567" s="5"/>
      <c r="AF567" s="5"/>
      <c r="AG567" s="5"/>
      <c r="AH567" s="5"/>
      <c r="AI567" s="2">
        <v>186027</v>
      </c>
    </row>
    <row r="568" spans="1:35" ht="12.75" x14ac:dyDescent="0.2">
      <c r="A568" s="4">
        <v>2022</v>
      </c>
      <c r="B568" s="2" t="s">
        <v>10</v>
      </c>
      <c r="C568" s="2" t="s">
        <v>21</v>
      </c>
      <c r="D568" s="2" t="s">
        <v>665</v>
      </c>
      <c r="H568" s="36"/>
      <c r="I568" s="2">
        <v>418626656</v>
      </c>
      <c r="J568" s="2">
        <v>3506837</v>
      </c>
      <c r="K568" s="2">
        <v>53928333</v>
      </c>
      <c r="L568" s="2">
        <v>9357024</v>
      </c>
      <c r="M568" s="13">
        <v>9605095</v>
      </c>
      <c r="N568" s="2">
        <v>547238</v>
      </c>
      <c r="O568" s="2">
        <v>1348688</v>
      </c>
      <c r="P568" s="2">
        <v>14572</v>
      </c>
      <c r="Q568" s="2">
        <v>1958311</v>
      </c>
      <c r="R568" s="2">
        <v>16618</v>
      </c>
      <c r="S568" s="2"/>
      <c r="T568" s="2"/>
      <c r="U568" s="2"/>
      <c r="V568" s="2"/>
      <c r="AB568" s="5"/>
      <c r="AC568" s="5"/>
      <c r="AD568" s="5"/>
      <c r="AE568" s="5"/>
      <c r="AF568" s="5"/>
      <c r="AG568" s="5"/>
      <c r="AH568" s="5"/>
      <c r="AI568" s="2">
        <v>186027</v>
      </c>
    </row>
    <row r="569" spans="1:35" ht="12.75" x14ac:dyDescent="0.2">
      <c r="A569" s="4">
        <v>2022</v>
      </c>
      <c r="B569" s="2" t="s">
        <v>5</v>
      </c>
      <c r="C569" s="2" t="s">
        <v>734</v>
      </c>
      <c r="D569" s="2" t="s">
        <v>665</v>
      </c>
      <c r="H569" s="36"/>
      <c r="I569" s="2">
        <v>420433218</v>
      </c>
      <c r="J569" s="2">
        <v>5101181</v>
      </c>
      <c r="K569" s="2">
        <v>101044300</v>
      </c>
      <c r="L569" s="2">
        <v>2618417</v>
      </c>
      <c r="M569" s="13">
        <v>4985518</v>
      </c>
      <c r="N569" s="2">
        <v>547238</v>
      </c>
      <c r="O569" s="2">
        <v>1348688</v>
      </c>
      <c r="P569" s="2">
        <v>62425</v>
      </c>
      <c r="Q569" s="2">
        <v>1958311</v>
      </c>
      <c r="R569" s="2">
        <v>16618</v>
      </c>
      <c r="S569" s="2"/>
      <c r="T569" s="2"/>
      <c r="U569" s="2"/>
      <c r="V569" s="2"/>
      <c r="AB569" s="5"/>
      <c r="AC569" s="5"/>
      <c r="AD569" s="5"/>
      <c r="AE569" s="5"/>
      <c r="AF569" s="5"/>
      <c r="AG569" s="5"/>
      <c r="AH569" s="5"/>
      <c r="AI569" s="2">
        <v>1444375</v>
      </c>
    </row>
    <row r="570" spans="1:35" ht="12.75" x14ac:dyDescent="0.2">
      <c r="A570" s="4">
        <v>2022</v>
      </c>
      <c r="B570" s="2" t="s">
        <v>5</v>
      </c>
      <c r="C570" s="2" t="s">
        <v>735</v>
      </c>
      <c r="D570" s="2" t="s">
        <v>665</v>
      </c>
      <c r="H570" s="36"/>
      <c r="I570" s="2">
        <v>411099627</v>
      </c>
      <c r="J570" s="2" t="s">
        <v>748</v>
      </c>
      <c r="K570" s="2">
        <v>111846686</v>
      </c>
      <c r="L570" s="2">
        <v>3031647</v>
      </c>
      <c r="M570" s="13">
        <v>5338221</v>
      </c>
      <c r="N570" s="2">
        <v>547238</v>
      </c>
      <c r="O570" s="2">
        <v>1400406</v>
      </c>
      <c r="P570" s="2">
        <v>14715</v>
      </c>
      <c r="Q570" s="2">
        <v>1958311</v>
      </c>
      <c r="R570" s="2">
        <v>16618</v>
      </c>
      <c r="S570" s="2"/>
      <c r="T570" s="2"/>
      <c r="U570" s="2"/>
      <c r="V570" s="2"/>
      <c r="AB570" s="5"/>
      <c r="AC570" s="5"/>
      <c r="AD570" s="5"/>
      <c r="AE570" s="5"/>
      <c r="AF570" s="5"/>
      <c r="AG570" s="5"/>
      <c r="AH570" s="5"/>
      <c r="AI570" s="2">
        <v>186027</v>
      </c>
    </row>
    <row r="571" spans="1:35" ht="12.75" x14ac:dyDescent="0.2">
      <c r="A571" s="4">
        <v>2022</v>
      </c>
      <c r="B571" s="2" t="s">
        <v>5</v>
      </c>
      <c r="C571" s="2" t="s">
        <v>736</v>
      </c>
      <c r="D571" s="2" t="s">
        <v>665</v>
      </c>
      <c r="H571" s="36"/>
      <c r="I571" s="2">
        <v>393215559</v>
      </c>
      <c r="J571" s="2">
        <v>7127137</v>
      </c>
      <c r="K571" s="2">
        <v>118845057</v>
      </c>
      <c r="L571" s="2">
        <v>2878431</v>
      </c>
      <c r="M571" s="13">
        <v>5361101</v>
      </c>
      <c r="N571" s="2">
        <v>547238</v>
      </c>
      <c r="O571" s="2">
        <v>1348688</v>
      </c>
      <c r="P571" s="2">
        <v>28229</v>
      </c>
      <c r="Q571" s="2">
        <v>1958311</v>
      </c>
      <c r="R571" s="2">
        <v>16618</v>
      </c>
      <c r="S571" s="2"/>
      <c r="T571" s="2"/>
      <c r="U571" s="2"/>
      <c r="V571" s="2"/>
      <c r="AB571" s="5"/>
      <c r="AC571" s="5"/>
      <c r="AD571" s="5"/>
      <c r="AE571" s="5"/>
      <c r="AF571" s="5"/>
      <c r="AG571" s="5"/>
      <c r="AH571" s="5"/>
      <c r="AI571" s="2">
        <v>186027</v>
      </c>
    </row>
    <row r="572" spans="1:35" ht="12.75" x14ac:dyDescent="0.2">
      <c r="A572" s="4">
        <v>2022</v>
      </c>
      <c r="B572" s="2" t="s">
        <v>5</v>
      </c>
      <c r="C572" s="2" t="s">
        <v>737</v>
      </c>
      <c r="D572" s="2" t="s">
        <v>665</v>
      </c>
      <c r="H572" s="36"/>
      <c r="I572" s="2">
        <v>477405680</v>
      </c>
      <c r="J572" s="2">
        <v>6331498</v>
      </c>
      <c r="K572" s="2">
        <v>161264111</v>
      </c>
      <c r="L572" s="2">
        <v>4516949</v>
      </c>
      <c r="M572" s="13">
        <v>10895841</v>
      </c>
      <c r="N572" s="2">
        <v>547238</v>
      </c>
      <c r="O572" s="2">
        <v>4350421</v>
      </c>
      <c r="P572" s="2">
        <v>18765</v>
      </c>
      <c r="Q572" s="2">
        <v>1958311</v>
      </c>
      <c r="R572" s="2">
        <v>16618</v>
      </c>
      <c r="S572" s="2"/>
      <c r="T572" s="2"/>
      <c r="U572" s="2"/>
      <c r="V572" s="2"/>
      <c r="AB572" s="5"/>
      <c r="AC572" s="5"/>
      <c r="AD572" s="5"/>
      <c r="AE572" s="5"/>
      <c r="AF572" s="5"/>
      <c r="AG572" s="5"/>
      <c r="AH572" s="5"/>
      <c r="AI572" s="2">
        <v>186027</v>
      </c>
    </row>
    <row r="573" spans="1:35" ht="12.75" x14ac:dyDescent="0.2">
      <c r="A573" s="4">
        <v>2022</v>
      </c>
      <c r="B573" s="2" t="s">
        <v>10</v>
      </c>
      <c r="C573" s="2" t="s">
        <v>738</v>
      </c>
      <c r="D573" s="2" t="s">
        <v>665</v>
      </c>
      <c r="H573" s="36"/>
      <c r="I573" s="2">
        <v>488964332</v>
      </c>
      <c r="J573" s="2" t="s">
        <v>748</v>
      </c>
      <c r="K573" s="2">
        <v>163372347</v>
      </c>
      <c r="L573" s="2">
        <v>5210397</v>
      </c>
      <c r="M573" s="13">
        <v>77729707</v>
      </c>
      <c r="N573" s="2">
        <v>2227361</v>
      </c>
      <c r="O573" s="2">
        <v>1348688</v>
      </c>
      <c r="P573" s="2">
        <v>31212</v>
      </c>
      <c r="Q573" s="2">
        <v>1958311</v>
      </c>
      <c r="R573" s="2">
        <v>16618</v>
      </c>
      <c r="S573" s="2"/>
      <c r="T573" s="2"/>
      <c r="U573" s="2"/>
      <c r="V573" s="2"/>
      <c r="AB573" s="5"/>
      <c r="AC573" s="5"/>
      <c r="AD573" s="5"/>
      <c r="AE573" s="5"/>
      <c r="AF573" s="5"/>
      <c r="AG573" s="5"/>
      <c r="AH573" s="5"/>
      <c r="AI573" s="2">
        <v>186027</v>
      </c>
    </row>
    <row r="574" spans="1:35" ht="12.75" x14ac:dyDescent="0.2">
      <c r="A574" s="4">
        <v>2022</v>
      </c>
      <c r="B574" s="2" t="s">
        <v>10</v>
      </c>
      <c r="C574" s="2" t="s">
        <v>739</v>
      </c>
      <c r="D574" s="2" t="s">
        <v>665</v>
      </c>
      <c r="H574" s="36"/>
      <c r="I574" s="2">
        <v>418060203</v>
      </c>
      <c r="J574" s="2">
        <v>3550023</v>
      </c>
      <c r="K574" s="2">
        <v>167049012</v>
      </c>
      <c r="L574" s="2">
        <v>3066551</v>
      </c>
      <c r="M574" s="13">
        <v>4822273</v>
      </c>
      <c r="N574" s="2">
        <v>547238</v>
      </c>
      <c r="O574" s="2">
        <v>1348688</v>
      </c>
      <c r="P574" s="2">
        <v>37063</v>
      </c>
      <c r="Q574" s="2">
        <v>1958311</v>
      </c>
      <c r="R574" s="2">
        <v>16618</v>
      </c>
      <c r="S574" s="2"/>
      <c r="T574" s="2"/>
      <c r="U574" s="2"/>
      <c r="V574" s="2"/>
      <c r="AB574" s="5"/>
      <c r="AC574" s="5"/>
      <c r="AD574" s="5"/>
      <c r="AE574" s="5"/>
      <c r="AF574" s="5"/>
      <c r="AG574" s="5"/>
      <c r="AH574" s="5"/>
      <c r="AI574" s="2">
        <v>269246</v>
      </c>
    </row>
    <row r="575" spans="1:35" ht="12.75" x14ac:dyDescent="0.2">
      <c r="A575" s="4">
        <v>2022</v>
      </c>
      <c r="B575" s="2" t="s">
        <v>5</v>
      </c>
      <c r="C575" s="2" t="s">
        <v>740</v>
      </c>
      <c r="D575" s="2" t="s">
        <v>665</v>
      </c>
      <c r="H575" s="36"/>
      <c r="I575" s="2">
        <v>404301754</v>
      </c>
      <c r="J575" s="2">
        <v>9645129</v>
      </c>
      <c r="K575" s="2">
        <v>151746896</v>
      </c>
      <c r="L575" s="2">
        <v>3158419</v>
      </c>
      <c r="M575" s="13">
        <v>4550259</v>
      </c>
      <c r="N575" s="2">
        <v>547238</v>
      </c>
      <c r="O575" s="2">
        <v>1348688</v>
      </c>
      <c r="P575" s="2">
        <v>15912</v>
      </c>
      <c r="Q575" s="2">
        <v>1958311</v>
      </c>
      <c r="R575" s="2">
        <v>16618</v>
      </c>
      <c r="S575" s="2"/>
      <c r="T575" s="2"/>
      <c r="U575" s="2"/>
      <c r="V575" s="2"/>
      <c r="AB575" s="5"/>
      <c r="AC575" s="5"/>
      <c r="AD575" s="5"/>
      <c r="AE575" s="5"/>
      <c r="AF575" s="5"/>
      <c r="AG575" s="5"/>
      <c r="AH575" s="5"/>
      <c r="AI575" s="2">
        <v>412866</v>
      </c>
    </row>
    <row r="576" spans="1:35" ht="12.75" x14ac:dyDescent="0.2">
      <c r="A576" s="4">
        <v>2022</v>
      </c>
      <c r="B576" s="2" t="s">
        <v>5</v>
      </c>
      <c r="C576" s="2" t="s">
        <v>29</v>
      </c>
      <c r="D576" s="2" t="s">
        <v>665</v>
      </c>
      <c r="H576" s="36"/>
      <c r="I576" s="2">
        <v>314289551</v>
      </c>
      <c r="J576" s="2" t="s">
        <v>748</v>
      </c>
      <c r="K576" s="2">
        <v>61957788</v>
      </c>
      <c r="L576" s="2">
        <v>3314003</v>
      </c>
      <c r="M576" s="13">
        <v>5978944</v>
      </c>
      <c r="N576" s="2">
        <v>547238</v>
      </c>
      <c r="O576" s="2">
        <v>1366334</v>
      </c>
      <c r="P576" s="2">
        <v>42094</v>
      </c>
      <c r="Q576" s="2">
        <v>1958311</v>
      </c>
      <c r="R576" s="2">
        <v>16618</v>
      </c>
      <c r="S576" s="2"/>
      <c r="T576" s="2"/>
      <c r="U576" s="2"/>
      <c r="V576" s="2"/>
      <c r="AB576" s="5"/>
      <c r="AC576" s="5"/>
      <c r="AD576" s="5"/>
      <c r="AE576" s="5"/>
      <c r="AF576" s="5"/>
      <c r="AG576" s="5"/>
      <c r="AH576" s="5"/>
      <c r="AI576" s="2">
        <v>186027</v>
      </c>
    </row>
    <row r="577" spans="1:34" s="2" customFormat="1" ht="12.75" x14ac:dyDescent="0.2">
      <c r="A577" s="4">
        <v>2022</v>
      </c>
      <c r="B577" s="2" t="s">
        <v>5</v>
      </c>
      <c r="C577" s="2" t="s">
        <v>723</v>
      </c>
      <c r="D577" s="2" t="s">
        <v>673</v>
      </c>
      <c r="E577" s="31">
        <v>23845252</v>
      </c>
      <c r="F577" s="36"/>
      <c r="H577" s="26">
        <v>80116114</v>
      </c>
      <c r="W577" s="5"/>
      <c r="X577" s="5"/>
      <c r="Y577" s="5"/>
      <c r="Z577" s="5"/>
      <c r="AA577" s="5"/>
      <c r="AB577" s="5"/>
      <c r="AC577" s="5"/>
      <c r="AD577" s="5"/>
      <c r="AE577" s="5"/>
      <c r="AF577" s="5"/>
      <c r="AG577" s="5"/>
      <c r="AH577" s="5"/>
    </row>
    <row r="578" spans="1:34" s="2" customFormat="1" ht="12.75" x14ac:dyDescent="0.2">
      <c r="A578" s="4">
        <v>2022</v>
      </c>
      <c r="B578" s="2" t="s">
        <v>5</v>
      </c>
      <c r="C578" s="2" t="s">
        <v>724</v>
      </c>
      <c r="D578" s="2" t="s">
        <v>673</v>
      </c>
      <c r="E578" s="31">
        <v>21877589</v>
      </c>
      <c r="F578" s="36"/>
      <c r="H578" s="26">
        <v>137892326</v>
      </c>
      <c r="W578" s="5"/>
      <c r="X578" s="5"/>
      <c r="Y578" s="5"/>
      <c r="Z578" s="5"/>
      <c r="AA578" s="5"/>
      <c r="AB578" s="5"/>
      <c r="AC578" s="5"/>
      <c r="AD578" s="5"/>
      <c r="AE578" s="5"/>
      <c r="AF578" s="5"/>
      <c r="AG578" s="5"/>
      <c r="AH578" s="5"/>
    </row>
    <row r="579" spans="1:34" s="2" customFormat="1" ht="12.75" x14ac:dyDescent="0.2">
      <c r="A579" s="4">
        <v>2022</v>
      </c>
      <c r="B579" s="2" t="s">
        <v>5</v>
      </c>
      <c r="C579" s="2" t="s">
        <v>725</v>
      </c>
      <c r="D579" s="2" t="s">
        <v>673</v>
      </c>
      <c r="E579" s="31">
        <v>25690657</v>
      </c>
      <c r="F579" s="36"/>
      <c r="H579" s="26">
        <v>119566963</v>
      </c>
      <c r="W579" s="5"/>
      <c r="X579" s="5"/>
      <c r="Y579" s="5"/>
      <c r="Z579" s="5"/>
      <c r="AA579" s="5"/>
      <c r="AB579" s="5"/>
      <c r="AC579" s="5"/>
      <c r="AD579" s="5"/>
      <c r="AE579" s="5"/>
      <c r="AF579" s="5"/>
      <c r="AG579" s="5"/>
      <c r="AH579" s="5"/>
    </row>
    <row r="580" spans="1:34" s="2" customFormat="1" ht="12.75" x14ac:dyDescent="0.2">
      <c r="A580" s="4">
        <v>2022</v>
      </c>
      <c r="B580" s="2" t="s">
        <v>5</v>
      </c>
      <c r="C580" s="2" t="s">
        <v>726</v>
      </c>
      <c r="D580" s="2" t="s">
        <v>673</v>
      </c>
      <c r="E580" s="31">
        <v>39350714</v>
      </c>
      <c r="F580" s="36"/>
      <c r="H580" s="26">
        <v>60292658</v>
      </c>
      <c r="W580" s="5"/>
      <c r="X580" s="5"/>
      <c r="Y580" s="5"/>
      <c r="Z580" s="5"/>
      <c r="AA580" s="5"/>
      <c r="AB580" s="5"/>
      <c r="AC580" s="5"/>
      <c r="AD580" s="5"/>
      <c r="AE580" s="5"/>
      <c r="AF580" s="5"/>
      <c r="AG580" s="5"/>
      <c r="AH580" s="5"/>
    </row>
    <row r="581" spans="1:34" s="2" customFormat="1" ht="12.75" x14ac:dyDescent="0.2">
      <c r="A581" s="4">
        <v>2022</v>
      </c>
      <c r="B581" s="2" t="s">
        <v>10</v>
      </c>
      <c r="C581" s="2" t="s">
        <v>727</v>
      </c>
      <c r="D581" s="2" t="s">
        <v>673</v>
      </c>
      <c r="E581" s="31">
        <v>11705033</v>
      </c>
      <c r="F581" s="36"/>
      <c r="H581" s="26">
        <v>94880698</v>
      </c>
      <c r="W581" s="5"/>
      <c r="X581" s="5"/>
      <c r="Y581" s="5"/>
      <c r="Z581" s="5"/>
      <c r="AA581" s="5"/>
      <c r="AB581" s="5"/>
      <c r="AC581" s="5"/>
      <c r="AD581" s="5"/>
      <c r="AE581" s="5"/>
      <c r="AF581" s="5"/>
      <c r="AG581" s="5"/>
      <c r="AH581" s="5"/>
    </row>
    <row r="582" spans="1:34" s="2" customFormat="1" ht="12.75" x14ac:dyDescent="0.2">
      <c r="A582" s="4">
        <v>2022</v>
      </c>
      <c r="B582" s="2" t="s">
        <v>5</v>
      </c>
      <c r="C582" s="2" t="s">
        <v>728</v>
      </c>
      <c r="D582" s="2" t="s">
        <v>673</v>
      </c>
      <c r="E582" s="31">
        <v>29028597</v>
      </c>
      <c r="F582" s="36"/>
      <c r="H582" s="26">
        <v>95469485</v>
      </c>
      <c r="W582" s="5"/>
      <c r="X582" s="5"/>
      <c r="Y582" s="5"/>
      <c r="Z582" s="5"/>
      <c r="AA582" s="5"/>
      <c r="AB582" s="5"/>
      <c r="AC582" s="5"/>
      <c r="AD582" s="5"/>
      <c r="AE582" s="5"/>
      <c r="AF582" s="5"/>
      <c r="AG582" s="5"/>
      <c r="AH582" s="5"/>
    </row>
    <row r="583" spans="1:34" s="2" customFormat="1" ht="12.75" x14ac:dyDescent="0.2">
      <c r="A583" s="4">
        <v>2022</v>
      </c>
      <c r="B583" s="2" t="s">
        <v>10</v>
      </c>
      <c r="C583" s="2" t="s">
        <v>729</v>
      </c>
      <c r="D583" s="2" t="s">
        <v>673</v>
      </c>
      <c r="E583" s="31">
        <v>14337555</v>
      </c>
      <c r="F583" s="36"/>
      <c r="H583" s="26">
        <v>165133798</v>
      </c>
      <c r="W583" s="5"/>
      <c r="X583" s="5"/>
      <c r="Y583" s="5"/>
      <c r="Z583" s="5"/>
      <c r="AA583" s="5"/>
      <c r="AB583" s="5"/>
      <c r="AC583" s="5"/>
      <c r="AD583" s="5"/>
      <c r="AE583" s="5"/>
      <c r="AF583" s="5"/>
      <c r="AG583" s="5"/>
      <c r="AH583" s="5"/>
    </row>
    <row r="584" spans="1:34" s="2" customFormat="1" ht="12.75" x14ac:dyDescent="0.2">
      <c r="A584" s="4">
        <v>2022</v>
      </c>
      <c r="B584" s="2" t="s">
        <v>10</v>
      </c>
      <c r="C584" s="2" t="s">
        <v>730</v>
      </c>
      <c r="D584" s="2" t="s">
        <v>673</v>
      </c>
      <c r="E584" s="31">
        <v>43822532</v>
      </c>
      <c r="F584" s="36"/>
      <c r="H584" s="26">
        <v>271580506</v>
      </c>
      <c r="W584" s="5"/>
      <c r="X584" s="5"/>
      <c r="Y584" s="5"/>
      <c r="Z584" s="5"/>
      <c r="AA584" s="5"/>
      <c r="AB584" s="5"/>
      <c r="AC584" s="5"/>
      <c r="AD584" s="5"/>
      <c r="AE584" s="5"/>
      <c r="AF584" s="5"/>
      <c r="AG584" s="5"/>
      <c r="AH584" s="5"/>
    </row>
    <row r="585" spans="1:34" s="2" customFormat="1" ht="12.75" x14ac:dyDescent="0.2">
      <c r="A585" s="4">
        <v>2022</v>
      </c>
      <c r="B585" s="2" t="s">
        <v>10</v>
      </c>
      <c r="C585" s="2" t="s">
        <v>731</v>
      </c>
      <c r="D585" s="2" t="s">
        <v>673</v>
      </c>
      <c r="E585" s="31">
        <v>32120311</v>
      </c>
      <c r="F585" s="36"/>
      <c r="H585" s="26">
        <v>171282542</v>
      </c>
      <c r="W585" s="5"/>
      <c r="X585" s="5"/>
      <c r="Y585" s="5"/>
      <c r="Z585" s="5"/>
      <c r="AA585" s="5"/>
      <c r="AB585" s="5"/>
      <c r="AC585" s="5"/>
      <c r="AD585" s="5"/>
      <c r="AE585" s="5"/>
      <c r="AF585" s="5"/>
      <c r="AG585" s="5"/>
      <c r="AH585" s="5"/>
    </row>
    <row r="586" spans="1:34" s="2" customFormat="1" ht="12.75" x14ac:dyDescent="0.2">
      <c r="A586" s="4">
        <v>2022</v>
      </c>
      <c r="B586" s="2" t="s">
        <v>5</v>
      </c>
      <c r="C586" s="2" t="s">
        <v>732</v>
      </c>
      <c r="D586" s="2" t="s">
        <v>673</v>
      </c>
      <c r="E586" s="31">
        <v>22941253</v>
      </c>
      <c r="F586" s="36"/>
      <c r="H586" s="26">
        <v>149662345</v>
      </c>
      <c r="W586" s="5"/>
      <c r="X586" s="5"/>
      <c r="Y586" s="5"/>
      <c r="Z586" s="5"/>
      <c r="AA586" s="5"/>
      <c r="AB586" s="5"/>
      <c r="AC586" s="5"/>
      <c r="AD586" s="5"/>
      <c r="AE586" s="5"/>
      <c r="AF586" s="5"/>
      <c r="AG586" s="5"/>
      <c r="AH586" s="5"/>
    </row>
    <row r="587" spans="1:34" s="2" customFormat="1" ht="12.75" x14ac:dyDescent="0.2">
      <c r="A587" s="4">
        <v>2022</v>
      </c>
      <c r="B587" s="2" t="s">
        <v>5</v>
      </c>
      <c r="C587" s="2" t="s">
        <v>733</v>
      </c>
      <c r="D587" s="2" t="s">
        <v>673</v>
      </c>
      <c r="E587" s="31">
        <v>7255839</v>
      </c>
      <c r="F587" s="36"/>
      <c r="H587" s="26">
        <v>42628759</v>
      </c>
      <c r="W587" s="5"/>
      <c r="X587" s="5"/>
      <c r="Y587" s="5"/>
      <c r="Z587" s="5"/>
      <c r="AA587" s="5"/>
      <c r="AB587" s="5"/>
      <c r="AC587" s="5"/>
      <c r="AD587" s="5"/>
      <c r="AE587" s="5"/>
      <c r="AF587" s="5"/>
      <c r="AG587" s="5"/>
      <c r="AH587" s="5"/>
    </row>
    <row r="588" spans="1:34" s="2" customFormat="1" ht="12.75" x14ac:dyDescent="0.2">
      <c r="A588" s="4">
        <v>2022</v>
      </c>
      <c r="B588" s="2" t="s">
        <v>5</v>
      </c>
      <c r="C588" s="2" t="s">
        <v>18</v>
      </c>
      <c r="D588" s="2" t="s">
        <v>673</v>
      </c>
      <c r="E588" s="31">
        <v>13081067</v>
      </c>
      <c r="F588" s="36"/>
      <c r="H588" s="26">
        <v>95083704</v>
      </c>
      <c r="W588" s="5"/>
      <c r="X588" s="5"/>
      <c r="Y588" s="5"/>
      <c r="Z588" s="5"/>
      <c r="AA588" s="5"/>
      <c r="AB588" s="5"/>
      <c r="AC588" s="5"/>
      <c r="AD588" s="5"/>
      <c r="AE588" s="5"/>
      <c r="AF588" s="5"/>
      <c r="AG588" s="5"/>
      <c r="AH588" s="5"/>
    </row>
    <row r="589" spans="1:34" s="2" customFormat="1" ht="12.75" x14ac:dyDescent="0.2">
      <c r="A589" s="4">
        <v>2022</v>
      </c>
      <c r="B589" s="2" t="s">
        <v>5</v>
      </c>
      <c r="C589" s="2" t="s">
        <v>19</v>
      </c>
      <c r="D589" s="2" t="s">
        <v>673</v>
      </c>
      <c r="E589" s="31">
        <v>18221249</v>
      </c>
      <c r="F589" s="36"/>
      <c r="H589" s="26">
        <v>22904824</v>
      </c>
      <c r="W589" s="5"/>
      <c r="X589" s="5"/>
      <c r="Y589" s="5"/>
      <c r="Z589" s="5"/>
      <c r="AA589" s="5"/>
      <c r="AB589" s="5"/>
      <c r="AC589" s="5"/>
      <c r="AD589" s="5"/>
      <c r="AE589" s="5"/>
      <c r="AF589" s="5"/>
      <c r="AG589" s="5"/>
      <c r="AH589" s="5"/>
    </row>
    <row r="590" spans="1:34" s="2" customFormat="1" ht="12.75" x14ac:dyDescent="0.2">
      <c r="A590" s="4">
        <v>2022</v>
      </c>
      <c r="B590" s="2" t="s">
        <v>10</v>
      </c>
      <c r="C590" s="2" t="s">
        <v>20</v>
      </c>
      <c r="D590" s="2" t="s">
        <v>673</v>
      </c>
      <c r="E590" s="31">
        <v>26866199</v>
      </c>
      <c r="F590" s="36"/>
      <c r="H590" s="26">
        <v>59385230</v>
      </c>
      <c r="W590" s="5"/>
      <c r="X590" s="5"/>
      <c r="Y590" s="5"/>
      <c r="Z590" s="5"/>
      <c r="AA590" s="5"/>
      <c r="AB590" s="5"/>
      <c r="AC590" s="5"/>
      <c r="AD590" s="5"/>
      <c r="AE590" s="5"/>
      <c r="AF590" s="5"/>
      <c r="AG590" s="5"/>
      <c r="AH590" s="5"/>
    </row>
    <row r="591" spans="1:34" s="2" customFormat="1" ht="12.75" x14ac:dyDescent="0.2">
      <c r="A591" s="4">
        <v>2022</v>
      </c>
      <c r="B591" s="2" t="s">
        <v>10</v>
      </c>
      <c r="C591" s="2" t="s">
        <v>21</v>
      </c>
      <c r="D591" s="2" t="s">
        <v>673</v>
      </c>
      <c r="E591" s="31">
        <v>11790728</v>
      </c>
      <c r="F591" s="36"/>
      <c r="H591" s="26">
        <v>65748808</v>
      </c>
      <c r="W591" s="5"/>
      <c r="X591" s="5"/>
      <c r="Y591" s="5"/>
      <c r="Z591" s="5"/>
      <c r="AA591" s="5"/>
      <c r="AB591" s="5"/>
      <c r="AC591" s="5"/>
      <c r="AD591" s="5"/>
      <c r="AE591" s="5"/>
      <c r="AF591" s="5"/>
      <c r="AG591" s="5"/>
      <c r="AH591" s="5"/>
    </row>
    <row r="592" spans="1:34" s="2" customFormat="1" ht="12.75" x14ac:dyDescent="0.2">
      <c r="A592" s="4">
        <v>2022</v>
      </c>
      <c r="B592" s="2" t="s">
        <v>5</v>
      </c>
      <c r="C592" s="2" t="s">
        <v>734</v>
      </c>
      <c r="D592" s="2" t="s">
        <v>673</v>
      </c>
      <c r="E592" s="31">
        <v>6447649</v>
      </c>
      <c r="F592" s="36"/>
      <c r="H592" s="26">
        <v>37746994</v>
      </c>
      <c r="W592" s="5"/>
      <c r="X592" s="5"/>
      <c r="Y592" s="5"/>
      <c r="Z592" s="5"/>
      <c r="AA592" s="5"/>
      <c r="AB592" s="5"/>
      <c r="AC592" s="5"/>
      <c r="AD592" s="5"/>
      <c r="AE592" s="5"/>
      <c r="AF592" s="5"/>
      <c r="AG592" s="5"/>
      <c r="AH592" s="5"/>
    </row>
    <row r="593" spans="1:34" s="2" customFormat="1" ht="12.75" x14ac:dyDescent="0.2">
      <c r="A593" s="4">
        <v>2022</v>
      </c>
      <c r="B593" s="2" t="s">
        <v>5</v>
      </c>
      <c r="C593" s="2" t="s">
        <v>735</v>
      </c>
      <c r="D593" s="2" t="s">
        <v>673</v>
      </c>
      <c r="E593" s="31">
        <v>43848257</v>
      </c>
      <c r="F593" s="36"/>
      <c r="H593" s="26">
        <v>60039301</v>
      </c>
      <c r="W593" s="5"/>
      <c r="X593" s="5"/>
      <c r="Y593" s="5"/>
      <c r="Z593" s="5"/>
      <c r="AA593" s="5"/>
      <c r="AB593" s="5"/>
      <c r="AC593" s="5"/>
      <c r="AD593" s="5"/>
      <c r="AE593" s="5"/>
      <c r="AF593" s="5"/>
      <c r="AG593" s="5"/>
      <c r="AH593" s="5"/>
    </row>
    <row r="594" spans="1:34" s="2" customFormat="1" ht="12.75" x14ac:dyDescent="0.2">
      <c r="A594" s="4">
        <v>2022</v>
      </c>
      <c r="B594" s="2" t="s">
        <v>5</v>
      </c>
      <c r="C594" s="2" t="s">
        <v>736</v>
      </c>
      <c r="D594" s="2" t="s">
        <v>673</v>
      </c>
      <c r="E594" s="31">
        <v>22689968</v>
      </c>
      <c r="F594" s="36"/>
      <c r="H594" s="26">
        <v>43415108</v>
      </c>
      <c r="W594" s="5"/>
      <c r="X594" s="5"/>
      <c r="Y594" s="5"/>
      <c r="Z594" s="5"/>
      <c r="AA594" s="5"/>
      <c r="AB594" s="5"/>
      <c r="AC594" s="5"/>
      <c r="AD594" s="5"/>
      <c r="AE594" s="5"/>
      <c r="AF594" s="5"/>
      <c r="AG594" s="5"/>
      <c r="AH594" s="5"/>
    </row>
    <row r="595" spans="1:34" s="2" customFormat="1" ht="12.75" x14ac:dyDescent="0.2">
      <c r="A595" s="4">
        <v>2022</v>
      </c>
      <c r="B595" s="2" t="s">
        <v>5</v>
      </c>
      <c r="C595" s="2" t="s">
        <v>737</v>
      </c>
      <c r="D595" s="2" t="s">
        <v>673</v>
      </c>
      <c r="E595" s="31">
        <v>11178513</v>
      </c>
      <c r="F595" s="36"/>
      <c r="H595" s="26">
        <v>66672946</v>
      </c>
      <c r="W595" s="5"/>
      <c r="X595" s="5"/>
      <c r="Y595" s="5"/>
      <c r="Z595" s="5"/>
      <c r="AA595" s="5"/>
      <c r="AB595" s="5"/>
      <c r="AC595" s="5"/>
      <c r="AD595" s="5"/>
      <c r="AE595" s="5"/>
      <c r="AF595" s="5"/>
      <c r="AG595" s="5"/>
      <c r="AH595" s="5"/>
    </row>
    <row r="596" spans="1:34" s="2" customFormat="1" ht="12.75" x14ac:dyDescent="0.2">
      <c r="A596" s="4">
        <v>2022</v>
      </c>
      <c r="B596" s="2" t="s">
        <v>10</v>
      </c>
      <c r="C596" s="2" t="s">
        <v>738</v>
      </c>
      <c r="D596" s="2" t="s">
        <v>673</v>
      </c>
      <c r="E596" s="31">
        <v>18956813</v>
      </c>
      <c r="F596" s="36"/>
      <c r="H596" s="26">
        <v>108389795</v>
      </c>
      <c r="W596" s="5"/>
      <c r="X596" s="5"/>
      <c r="Y596" s="5"/>
      <c r="Z596" s="5"/>
      <c r="AA596" s="5"/>
      <c r="AB596" s="5"/>
      <c r="AC596" s="5"/>
      <c r="AD596" s="5"/>
      <c r="AE596" s="5"/>
      <c r="AF596" s="5"/>
      <c r="AG596" s="5"/>
      <c r="AH596" s="5"/>
    </row>
    <row r="597" spans="1:34" s="2" customFormat="1" ht="12.75" x14ac:dyDescent="0.2">
      <c r="A597" s="4">
        <v>2022</v>
      </c>
      <c r="B597" s="2" t="s">
        <v>10</v>
      </c>
      <c r="C597" s="2" t="s">
        <v>739</v>
      </c>
      <c r="D597" s="2" t="s">
        <v>673</v>
      </c>
      <c r="E597" s="31">
        <v>6971117</v>
      </c>
      <c r="F597" s="36"/>
      <c r="H597" s="26">
        <v>65379495</v>
      </c>
      <c r="W597" s="5"/>
      <c r="X597" s="5"/>
      <c r="Y597" s="5"/>
      <c r="Z597" s="5"/>
      <c r="AA597" s="5"/>
      <c r="AB597" s="5"/>
      <c r="AC597" s="5"/>
      <c r="AD597" s="5"/>
      <c r="AE597" s="5"/>
      <c r="AF597" s="5"/>
      <c r="AG597" s="5"/>
      <c r="AH597" s="5"/>
    </row>
    <row r="598" spans="1:34" s="2" customFormat="1" ht="12.75" x14ac:dyDescent="0.2">
      <c r="A598" s="4">
        <v>2022</v>
      </c>
      <c r="B598" s="2" t="s">
        <v>5</v>
      </c>
      <c r="C598" s="2" t="s">
        <v>740</v>
      </c>
      <c r="D598" s="2" t="s">
        <v>673</v>
      </c>
      <c r="E598" s="31">
        <v>9636245</v>
      </c>
      <c r="F598" s="36"/>
      <c r="H598" s="26">
        <v>60871157</v>
      </c>
      <c r="W598" s="5"/>
      <c r="X598" s="5"/>
      <c r="Y598" s="5"/>
      <c r="Z598" s="5"/>
      <c r="AA598" s="5"/>
      <c r="AB598" s="5"/>
      <c r="AC598" s="5"/>
      <c r="AD598" s="5"/>
      <c r="AE598" s="5"/>
      <c r="AF598" s="5"/>
      <c r="AG598" s="5"/>
      <c r="AH598" s="5"/>
    </row>
    <row r="599" spans="1:34" s="2" customFormat="1" ht="12.75" x14ac:dyDescent="0.2">
      <c r="A599" s="4">
        <v>2022</v>
      </c>
      <c r="B599" s="2" t="s">
        <v>5</v>
      </c>
      <c r="C599" s="2" t="s">
        <v>29</v>
      </c>
      <c r="D599" s="2" t="s">
        <v>673</v>
      </c>
      <c r="E599" s="31">
        <v>29337548</v>
      </c>
      <c r="F599" s="36"/>
      <c r="H599" s="26">
        <v>43192480</v>
      </c>
      <c r="W599" s="5"/>
      <c r="X599" s="5"/>
      <c r="Y599" s="5"/>
      <c r="Z599" s="5"/>
      <c r="AA599" s="5"/>
      <c r="AB599" s="5"/>
      <c r="AC599" s="5"/>
      <c r="AD599" s="5"/>
      <c r="AE599" s="5"/>
      <c r="AF599" s="5"/>
      <c r="AG599" s="5"/>
      <c r="AH599" s="5"/>
    </row>
    <row r="600" spans="1:34" s="2" customFormat="1" ht="12.75" x14ac:dyDescent="0.2">
      <c r="A600" s="4">
        <v>2022</v>
      </c>
      <c r="B600" s="2" t="s">
        <v>5</v>
      </c>
      <c r="C600" s="2" t="s">
        <v>723</v>
      </c>
      <c r="D600" s="2" t="s">
        <v>674</v>
      </c>
      <c r="E600" s="31">
        <v>26091601</v>
      </c>
      <c r="F600" s="36"/>
      <c r="H600" s="26">
        <v>19437288</v>
      </c>
      <c r="W600" s="5"/>
      <c r="X600" s="5"/>
      <c r="Y600" s="5"/>
      <c r="Z600" s="5"/>
      <c r="AA600" s="5"/>
      <c r="AB600" s="5"/>
      <c r="AC600" s="5"/>
      <c r="AD600" s="5"/>
      <c r="AE600" s="5"/>
      <c r="AF600" s="5"/>
      <c r="AG600" s="5"/>
      <c r="AH600" s="5"/>
    </row>
    <row r="601" spans="1:34" s="2" customFormat="1" ht="12.75" x14ac:dyDescent="0.2">
      <c r="A601" s="4">
        <v>2022</v>
      </c>
      <c r="B601" s="2" t="s">
        <v>5</v>
      </c>
      <c r="C601" s="2" t="s">
        <v>724</v>
      </c>
      <c r="D601" s="2" t="s">
        <v>674</v>
      </c>
      <c r="E601" s="31">
        <v>11757112</v>
      </c>
      <c r="F601" s="36"/>
      <c r="H601" s="26">
        <v>41133200</v>
      </c>
      <c r="W601" s="5"/>
      <c r="X601" s="5"/>
      <c r="Y601" s="5"/>
      <c r="Z601" s="5"/>
      <c r="AA601" s="5"/>
      <c r="AB601" s="5"/>
      <c r="AC601" s="5"/>
      <c r="AD601" s="5"/>
      <c r="AE601" s="5"/>
      <c r="AF601" s="5"/>
      <c r="AG601" s="5"/>
      <c r="AH601" s="5"/>
    </row>
    <row r="602" spans="1:34" s="2" customFormat="1" ht="12.75" x14ac:dyDescent="0.2">
      <c r="A602" s="4">
        <v>2022</v>
      </c>
      <c r="B602" s="2" t="s">
        <v>5</v>
      </c>
      <c r="C602" s="2" t="s">
        <v>725</v>
      </c>
      <c r="D602" s="2" t="s">
        <v>674</v>
      </c>
      <c r="E602" s="31">
        <v>18562419</v>
      </c>
      <c r="F602" s="36"/>
      <c r="H602" s="26">
        <v>25340086</v>
      </c>
      <c r="W602" s="5"/>
      <c r="X602" s="5"/>
      <c r="Y602" s="5"/>
      <c r="Z602" s="5"/>
      <c r="AA602" s="5"/>
      <c r="AB602" s="5"/>
      <c r="AC602" s="5"/>
      <c r="AD602" s="5"/>
      <c r="AE602" s="5"/>
      <c r="AF602" s="5"/>
      <c r="AG602" s="5"/>
      <c r="AH602" s="5"/>
    </row>
    <row r="603" spans="1:34" s="2" customFormat="1" ht="12.75" x14ac:dyDescent="0.2">
      <c r="A603" s="4">
        <v>2022</v>
      </c>
      <c r="B603" s="2" t="s">
        <v>5</v>
      </c>
      <c r="C603" s="2" t="s">
        <v>726</v>
      </c>
      <c r="D603" s="2" t="s">
        <v>674</v>
      </c>
      <c r="E603" s="31">
        <v>11004687</v>
      </c>
      <c r="F603" s="36"/>
      <c r="H603" s="26">
        <v>15793884</v>
      </c>
      <c r="W603" s="5"/>
      <c r="X603" s="5"/>
      <c r="Y603" s="5"/>
      <c r="Z603" s="5"/>
      <c r="AA603" s="5"/>
      <c r="AB603" s="5"/>
      <c r="AC603" s="5"/>
      <c r="AD603" s="5"/>
      <c r="AE603" s="5"/>
      <c r="AF603" s="5"/>
      <c r="AG603" s="5"/>
      <c r="AH603" s="5"/>
    </row>
    <row r="604" spans="1:34" s="2" customFormat="1" ht="12.75" x14ac:dyDescent="0.2">
      <c r="A604" s="4">
        <v>2022</v>
      </c>
      <c r="B604" s="2" t="s">
        <v>10</v>
      </c>
      <c r="C604" s="2" t="s">
        <v>727</v>
      </c>
      <c r="D604" s="2" t="s">
        <v>674</v>
      </c>
      <c r="E604" s="31">
        <v>20116119</v>
      </c>
      <c r="F604" s="36"/>
      <c r="H604" s="26">
        <v>21840732</v>
      </c>
      <c r="W604" s="5"/>
      <c r="X604" s="5"/>
      <c r="Y604" s="5"/>
      <c r="Z604" s="5"/>
      <c r="AA604" s="5"/>
      <c r="AB604" s="5"/>
      <c r="AC604" s="5"/>
      <c r="AD604" s="5"/>
      <c r="AE604" s="5"/>
      <c r="AF604" s="5"/>
      <c r="AG604" s="5"/>
      <c r="AH604" s="5"/>
    </row>
    <row r="605" spans="1:34" s="2" customFormat="1" ht="12.75" x14ac:dyDescent="0.2">
      <c r="A605" s="4">
        <v>2022</v>
      </c>
      <c r="B605" s="2" t="s">
        <v>5</v>
      </c>
      <c r="C605" s="2" t="s">
        <v>728</v>
      </c>
      <c r="D605" s="2" t="s">
        <v>674</v>
      </c>
      <c r="E605" s="31">
        <v>9439988</v>
      </c>
      <c r="F605" s="36"/>
      <c r="H605" s="26">
        <v>23642122</v>
      </c>
      <c r="W605" s="5"/>
      <c r="X605" s="5"/>
      <c r="Y605" s="5"/>
      <c r="Z605" s="5"/>
      <c r="AA605" s="5"/>
      <c r="AB605" s="5"/>
      <c r="AC605" s="5"/>
      <c r="AD605" s="5"/>
      <c r="AE605" s="5"/>
      <c r="AF605" s="5"/>
      <c r="AG605" s="5"/>
      <c r="AH605" s="5"/>
    </row>
    <row r="606" spans="1:34" s="2" customFormat="1" ht="12.75" x14ac:dyDescent="0.2">
      <c r="A606" s="4">
        <v>2022</v>
      </c>
      <c r="B606" s="2" t="s">
        <v>10</v>
      </c>
      <c r="C606" s="2" t="s">
        <v>729</v>
      </c>
      <c r="D606" s="2" t="s">
        <v>674</v>
      </c>
      <c r="E606" s="31">
        <v>13263468</v>
      </c>
      <c r="F606" s="36"/>
      <c r="H606" s="26">
        <v>31182354</v>
      </c>
      <c r="W606" s="5"/>
      <c r="X606" s="5"/>
      <c r="Y606" s="5"/>
      <c r="Z606" s="5"/>
      <c r="AA606" s="5"/>
      <c r="AB606" s="5"/>
      <c r="AC606" s="5"/>
      <c r="AD606" s="5"/>
      <c r="AE606" s="5"/>
      <c r="AF606" s="5"/>
      <c r="AG606" s="5"/>
      <c r="AH606" s="5"/>
    </row>
    <row r="607" spans="1:34" s="2" customFormat="1" ht="12.75" x14ac:dyDescent="0.2">
      <c r="A607" s="4">
        <v>2022</v>
      </c>
      <c r="B607" s="2" t="s">
        <v>10</v>
      </c>
      <c r="C607" s="2" t="s">
        <v>730</v>
      </c>
      <c r="D607" s="2" t="s">
        <v>674</v>
      </c>
      <c r="E607" s="31">
        <v>17250071</v>
      </c>
      <c r="F607" s="36"/>
      <c r="H607" s="26">
        <v>44813072</v>
      </c>
      <c r="W607" s="5"/>
      <c r="X607" s="5"/>
      <c r="Y607" s="5"/>
      <c r="Z607" s="5"/>
      <c r="AA607" s="5"/>
      <c r="AB607" s="5"/>
      <c r="AC607" s="5"/>
      <c r="AD607" s="5"/>
      <c r="AE607" s="5"/>
      <c r="AF607" s="5"/>
      <c r="AG607" s="5"/>
      <c r="AH607" s="5"/>
    </row>
    <row r="608" spans="1:34" s="2" customFormat="1" ht="12.75" x14ac:dyDescent="0.2">
      <c r="A608" s="4">
        <v>2022</v>
      </c>
      <c r="B608" s="2" t="s">
        <v>10</v>
      </c>
      <c r="C608" s="2" t="s">
        <v>731</v>
      </c>
      <c r="D608" s="2" t="s">
        <v>674</v>
      </c>
      <c r="E608" s="31">
        <v>12486987</v>
      </c>
      <c r="F608" s="36"/>
      <c r="H608" s="26">
        <v>23310715</v>
      </c>
      <c r="W608" s="5"/>
      <c r="X608" s="5"/>
      <c r="Y608" s="5"/>
      <c r="Z608" s="5"/>
      <c r="AA608" s="5"/>
      <c r="AB608" s="5"/>
      <c r="AC608" s="5"/>
      <c r="AD608" s="5"/>
      <c r="AE608" s="5"/>
      <c r="AF608" s="5"/>
      <c r="AG608" s="5"/>
      <c r="AH608" s="5"/>
    </row>
    <row r="609" spans="1:34" s="2" customFormat="1" ht="12.75" x14ac:dyDescent="0.2">
      <c r="A609" s="4">
        <v>2022</v>
      </c>
      <c r="B609" s="2" t="s">
        <v>5</v>
      </c>
      <c r="C609" s="2" t="s">
        <v>732</v>
      </c>
      <c r="D609" s="2" t="s">
        <v>674</v>
      </c>
      <c r="E609" s="31">
        <v>12104346</v>
      </c>
      <c r="F609" s="36"/>
      <c r="H609" s="26">
        <v>29621409</v>
      </c>
      <c r="W609" s="5"/>
      <c r="X609" s="5"/>
      <c r="Y609" s="5"/>
      <c r="Z609" s="5"/>
      <c r="AA609" s="5"/>
      <c r="AB609" s="5"/>
      <c r="AC609" s="5"/>
      <c r="AD609" s="5"/>
      <c r="AE609" s="5"/>
      <c r="AF609" s="5"/>
      <c r="AG609" s="5"/>
      <c r="AH609" s="5"/>
    </row>
    <row r="610" spans="1:34" s="2" customFormat="1" ht="12.75" x14ac:dyDescent="0.2">
      <c r="A610" s="4">
        <v>2022</v>
      </c>
      <c r="B610" s="2" t="s">
        <v>5</v>
      </c>
      <c r="C610" s="2" t="s">
        <v>733</v>
      </c>
      <c r="D610" s="2" t="s">
        <v>674</v>
      </c>
      <c r="E610" s="31">
        <v>7154645</v>
      </c>
      <c r="F610" s="36"/>
      <c r="H610" s="26">
        <v>17981475</v>
      </c>
      <c r="W610" s="5"/>
      <c r="X610" s="5"/>
      <c r="Y610" s="5"/>
      <c r="Z610" s="5"/>
      <c r="AA610" s="5"/>
      <c r="AB610" s="5"/>
      <c r="AC610" s="5"/>
      <c r="AD610" s="5"/>
      <c r="AE610" s="5"/>
      <c r="AF610" s="5"/>
      <c r="AG610" s="5"/>
      <c r="AH610" s="5"/>
    </row>
    <row r="611" spans="1:34" s="2" customFormat="1" ht="12.75" x14ac:dyDescent="0.2">
      <c r="A611" s="4">
        <v>2022</v>
      </c>
      <c r="B611" s="2" t="s">
        <v>5</v>
      </c>
      <c r="C611" s="2" t="s">
        <v>18</v>
      </c>
      <c r="D611" s="2" t="s">
        <v>674</v>
      </c>
      <c r="E611" s="31">
        <v>27800377</v>
      </c>
      <c r="F611" s="36"/>
      <c r="H611" s="26">
        <v>12977269</v>
      </c>
      <c r="W611" s="5"/>
      <c r="X611" s="5"/>
      <c r="Y611" s="5"/>
      <c r="Z611" s="5"/>
      <c r="AA611" s="5"/>
      <c r="AB611" s="5"/>
      <c r="AC611" s="5"/>
      <c r="AD611" s="5"/>
      <c r="AE611" s="5"/>
      <c r="AF611" s="5"/>
      <c r="AG611" s="5"/>
      <c r="AH611" s="5"/>
    </row>
    <row r="612" spans="1:34" s="2" customFormat="1" ht="12.75" x14ac:dyDescent="0.2">
      <c r="A612" s="4">
        <v>2022</v>
      </c>
      <c r="B612" s="2" t="s">
        <v>5</v>
      </c>
      <c r="C612" s="2" t="s">
        <v>19</v>
      </c>
      <c r="D612" s="2" t="s">
        <v>674</v>
      </c>
      <c r="E612" s="31">
        <v>13520031</v>
      </c>
      <c r="F612" s="36"/>
      <c r="H612" s="26">
        <v>6445086</v>
      </c>
      <c r="W612" s="5"/>
      <c r="X612" s="5"/>
      <c r="Y612" s="5"/>
      <c r="Z612" s="5"/>
      <c r="AA612" s="5"/>
      <c r="AB612" s="5"/>
      <c r="AC612" s="5"/>
      <c r="AD612" s="5"/>
      <c r="AE612" s="5"/>
      <c r="AF612" s="5"/>
      <c r="AG612" s="5"/>
      <c r="AH612" s="5"/>
    </row>
    <row r="613" spans="1:34" s="2" customFormat="1" ht="12.75" x14ac:dyDescent="0.2">
      <c r="A613" s="4">
        <v>2022</v>
      </c>
      <c r="B613" s="2" t="s">
        <v>10</v>
      </c>
      <c r="C613" s="2" t="s">
        <v>20</v>
      </c>
      <c r="D613" s="2" t="s">
        <v>674</v>
      </c>
      <c r="E613" s="31">
        <v>6683137</v>
      </c>
      <c r="F613" s="36"/>
      <c r="H613" s="26">
        <v>6917197</v>
      </c>
      <c r="W613" s="5"/>
      <c r="X613" s="5"/>
      <c r="Y613" s="5"/>
      <c r="Z613" s="5"/>
      <c r="AA613" s="5"/>
      <c r="AB613" s="5"/>
      <c r="AC613" s="5"/>
      <c r="AD613" s="5"/>
      <c r="AE613" s="5"/>
      <c r="AF613" s="5"/>
      <c r="AG613" s="5"/>
      <c r="AH613" s="5"/>
    </row>
    <row r="614" spans="1:34" s="2" customFormat="1" ht="12.75" x14ac:dyDescent="0.2">
      <c r="A614" s="4">
        <v>2022</v>
      </c>
      <c r="B614" s="2" t="s">
        <v>10</v>
      </c>
      <c r="C614" s="2" t="s">
        <v>21</v>
      </c>
      <c r="D614" s="2" t="s">
        <v>674</v>
      </c>
      <c r="E614" s="31">
        <v>6490248</v>
      </c>
      <c r="F614" s="36"/>
      <c r="H614" s="26">
        <v>4963030</v>
      </c>
      <c r="W614" s="5"/>
      <c r="X614" s="5"/>
      <c r="Y614" s="5"/>
      <c r="Z614" s="5"/>
      <c r="AA614" s="5"/>
      <c r="AB614" s="5"/>
      <c r="AC614" s="5"/>
      <c r="AD614" s="5"/>
      <c r="AE614" s="5"/>
      <c r="AF614" s="5"/>
      <c r="AG614" s="5"/>
      <c r="AH614" s="5"/>
    </row>
    <row r="615" spans="1:34" s="2" customFormat="1" ht="12.75" x14ac:dyDescent="0.2">
      <c r="A615" s="4">
        <v>2022</v>
      </c>
      <c r="B615" s="2" t="s">
        <v>5</v>
      </c>
      <c r="C615" s="2" t="s">
        <v>734</v>
      </c>
      <c r="D615" s="2" t="s">
        <v>674</v>
      </c>
      <c r="E615" s="31">
        <v>23967770</v>
      </c>
      <c r="F615" s="36"/>
      <c r="H615" s="26">
        <v>17398094</v>
      </c>
      <c r="W615" s="5"/>
      <c r="X615" s="5"/>
      <c r="Y615" s="5"/>
      <c r="Z615" s="5"/>
      <c r="AA615" s="5"/>
      <c r="AB615" s="5"/>
      <c r="AC615" s="5"/>
      <c r="AD615" s="5"/>
      <c r="AE615" s="5"/>
      <c r="AF615" s="5"/>
      <c r="AG615" s="5"/>
      <c r="AH615" s="5"/>
    </row>
    <row r="616" spans="1:34" s="2" customFormat="1" ht="12.75" x14ac:dyDescent="0.2">
      <c r="A616" s="4">
        <v>2022</v>
      </c>
      <c r="B616" s="2" t="s">
        <v>5</v>
      </c>
      <c r="C616" s="2" t="s">
        <v>735</v>
      </c>
      <c r="D616" s="2" t="s">
        <v>674</v>
      </c>
      <c r="E616" s="31">
        <v>6680764</v>
      </c>
      <c r="F616" s="36"/>
      <c r="H616" s="26">
        <v>12127620</v>
      </c>
      <c r="W616" s="5"/>
      <c r="X616" s="5"/>
      <c r="Y616" s="5"/>
      <c r="Z616" s="5"/>
      <c r="AA616" s="5"/>
      <c r="AB616" s="5"/>
      <c r="AC616" s="5"/>
      <c r="AD616" s="5"/>
      <c r="AE616" s="5"/>
      <c r="AF616" s="5"/>
      <c r="AG616" s="5"/>
      <c r="AH616" s="5"/>
    </row>
    <row r="617" spans="1:34" s="2" customFormat="1" ht="12.75" x14ac:dyDescent="0.2">
      <c r="A617" s="4">
        <v>2022</v>
      </c>
      <c r="B617" s="2" t="s">
        <v>5</v>
      </c>
      <c r="C617" s="2" t="s">
        <v>736</v>
      </c>
      <c r="D617" s="2" t="s">
        <v>674</v>
      </c>
      <c r="E617" s="31">
        <v>15691977</v>
      </c>
      <c r="F617" s="36"/>
      <c r="H617" s="26">
        <v>13575280</v>
      </c>
      <c r="W617" s="5"/>
      <c r="X617" s="5"/>
      <c r="Y617" s="5"/>
      <c r="Z617" s="5"/>
      <c r="AA617" s="5"/>
      <c r="AB617" s="5"/>
      <c r="AC617" s="5"/>
      <c r="AD617" s="5"/>
      <c r="AE617" s="5"/>
      <c r="AF617" s="5"/>
      <c r="AG617" s="5"/>
      <c r="AH617" s="5"/>
    </row>
    <row r="618" spans="1:34" s="2" customFormat="1" ht="12.75" x14ac:dyDescent="0.2">
      <c r="A618" s="4">
        <v>2022</v>
      </c>
      <c r="B618" s="2" t="s">
        <v>5</v>
      </c>
      <c r="C618" s="2" t="s">
        <v>737</v>
      </c>
      <c r="D618" s="2" t="s">
        <v>674</v>
      </c>
      <c r="E618" s="31">
        <v>27235908</v>
      </c>
      <c r="F618" s="36"/>
      <c r="H618" s="26">
        <v>16680272</v>
      </c>
      <c r="W618" s="5"/>
      <c r="X618" s="5"/>
      <c r="Y618" s="5"/>
      <c r="Z618" s="5"/>
      <c r="AA618" s="5"/>
      <c r="AB618" s="5"/>
      <c r="AC618" s="5"/>
      <c r="AD618" s="5"/>
      <c r="AE618" s="5"/>
      <c r="AF618" s="5"/>
      <c r="AG618" s="5"/>
      <c r="AH618" s="5"/>
    </row>
    <row r="619" spans="1:34" s="2" customFormat="1" ht="12.75" x14ac:dyDescent="0.2">
      <c r="A619" s="4">
        <v>2022</v>
      </c>
      <c r="B619" s="2" t="s">
        <v>10</v>
      </c>
      <c r="C619" s="2" t="s">
        <v>738</v>
      </c>
      <c r="D619" s="2" t="s">
        <v>674</v>
      </c>
      <c r="E619" s="31">
        <v>9063534</v>
      </c>
      <c r="F619" s="36"/>
      <c r="H619" s="26">
        <v>17428855</v>
      </c>
      <c r="W619" s="5"/>
      <c r="X619" s="5"/>
      <c r="Y619" s="5"/>
      <c r="Z619" s="5"/>
      <c r="AA619" s="5"/>
      <c r="AB619" s="5"/>
      <c r="AC619" s="5"/>
      <c r="AD619" s="5"/>
      <c r="AE619" s="5"/>
      <c r="AF619" s="5"/>
      <c r="AG619" s="5"/>
      <c r="AH619" s="5"/>
    </row>
    <row r="620" spans="1:34" s="2" customFormat="1" ht="12.75" x14ac:dyDescent="0.2">
      <c r="A620" s="4">
        <v>2022</v>
      </c>
      <c r="B620" s="2" t="s">
        <v>10</v>
      </c>
      <c r="C620" s="2" t="s">
        <v>739</v>
      </c>
      <c r="D620" s="2" t="s">
        <v>674</v>
      </c>
      <c r="E620" s="31">
        <v>8594933</v>
      </c>
      <c r="F620" s="36"/>
      <c r="H620" s="26">
        <v>18342254</v>
      </c>
      <c r="W620" s="5"/>
      <c r="X620" s="5"/>
      <c r="Y620" s="5"/>
      <c r="Z620" s="5"/>
      <c r="AA620" s="5"/>
      <c r="AB620" s="5"/>
      <c r="AC620" s="5"/>
      <c r="AD620" s="5"/>
      <c r="AE620" s="5"/>
      <c r="AF620" s="5"/>
      <c r="AG620" s="5"/>
      <c r="AH620" s="5"/>
    </row>
    <row r="621" spans="1:34" s="2" customFormat="1" ht="12.75" x14ac:dyDescent="0.2">
      <c r="A621" s="4">
        <v>2022</v>
      </c>
      <c r="B621" s="2" t="s">
        <v>5</v>
      </c>
      <c r="C621" s="2" t="s">
        <v>740</v>
      </c>
      <c r="D621" s="2" t="s">
        <v>674</v>
      </c>
      <c r="E621" s="31">
        <v>27550728</v>
      </c>
      <c r="F621" s="36"/>
      <c r="H621" s="26">
        <v>16100720</v>
      </c>
      <c r="W621" s="5"/>
      <c r="X621" s="5"/>
      <c r="Y621" s="5"/>
      <c r="Z621" s="5"/>
      <c r="AA621" s="5"/>
      <c r="AB621" s="5"/>
      <c r="AC621" s="5"/>
      <c r="AD621" s="5"/>
      <c r="AE621" s="5"/>
      <c r="AF621" s="5"/>
      <c r="AG621" s="5"/>
      <c r="AH621" s="5"/>
    </row>
    <row r="622" spans="1:34" s="2" customFormat="1" ht="12.75" x14ac:dyDescent="0.2">
      <c r="A622" s="4">
        <v>2022</v>
      </c>
      <c r="B622" s="2" t="s">
        <v>5</v>
      </c>
      <c r="C622" s="2" t="s">
        <v>29</v>
      </c>
      <c r="D622" s="2" t="s">
        <v>674</v>
      </c>
      <c r="E622" s="31">
        <v>15435836</v>
      </c>
      <c r="F622" s="36"/>
      <c r="H622" s="26">
        <v>8614140</v>
      </c>
      <c r="W622" s="5"/>
      <c r="X622" s="5"/>
      <c r="Y622" s="5"/>
      <c r="Z622" s="5"/>
      <c r="AA622" s="5"/>
      <c r="AB622" s="5"/>
      <c r="AC622" s="5"/>
      <c r="AD622" s="5"/>
      <c r="AE622" s="5"/>
      <c r="AF622" s="5"/>
      <c r="AG622" s="5"/>
      <c r="AH622" s="5"/>
    </row>
    <row r="623" spans="1:34" s="2" customFormat="1" ht="12.75" x14ac:dyDescent="0.2">
      <c r="A623" s="4">
        <v>2022</v>
      </c>
      <c r="B623" s="2" t="s">
        <v>5</v>
      </c>
      <c r="C623" s="2" t="s">
        <v>723</v>
      </c>
      <c r="D623" s="2" t="s">
        <v>675</v>
      </c>
      <c r="E623" s="36"/>
      <c r="F623" s="36"/>
      <c r="H623" s="27" t="s">
        <v>748</v>
      </c>
      <c r="W623" s="5"/>
      <c r="X623" s="5"/>
      <c r="Y623" s="5"/>
      <c r="Z623" s="5"/>
      <c r="AA623" s="5"/>
      <c r="AB623" s="5"/>
      <c r="AC623" s="5"/>
      <c r="AD623" s="5"/>
      <c r="AE623" s="5"/>
      <c r="AF623" s="5"/>
      <c r="AG623" s="5"/>
      <c r="AH623" s="5"/>
    </row>
    <row r="624" spans="1:34" s="2" customFormat="1" ht="12.75" x14ac:dyDescent="0.2">
      <c r="A624" s="4">
        <v>2022</v>
      </c>
      <c r="B624" s="2" t="s">
        <v>5</v>
      </c>
      <c r="C624" s="2" t="s">
        <v>724</v>
      </c>
      <c r="D624" s="2" t="s">
        <v>675</v>
      </c>
      <c r="E624" s="36"/>
      <c r="F624" s="36"/>
      <c r="H624" s="27" t="s">
        <v>748</v>
      </c>
      <c r="W624" s="5"/>
      <c r="X624" s="5"/>
      <c r="Y624" s="5"/>
      <c r="Z624" s="5"/>
      <c r="AA624" s="5"/>
      <c r="AB624" s="5"/>
      <c r="AC624" s="5"/>
      <c r="AD624" s="5"/>
      <c r="AE624" s="5"/>
      <c r="AF624" s="5"/>
      <c r="AG624" s="5"/>
      <c r="AH624" s="5"/>
    </row>
    <row r="625" spans="1:34" s="2" customFormat="1" ht="12.75" x14ac:dyDescent="0.2">
      <c r="A625" s="4">
        <v>2022</v>
      </c>
      <c r="B625" s="2" t="s">
        <v>5</v>
      </c>
      <c r="C625" s="2" t="s">
        <v>725</v>
      </c>
      <c r="D625" s="2" t="s">
        <v>675</v>
      </c>
      <c r="E625" s="36"/>
      <c r="F625" s="36"/>
      <c r="H625" s="27" t="s">
        <v>748</v>
      </c>
      <c r="W625" s="5"/>
      <c r="X625" s="5"/>
      <c r="Y625" s="5"/>
      <c r="Z625" s="5"/>
      <c r="AA625" s="5"/>
      <c r="AB625" s="5"/>
      <c r="AC625" s="5"/>
      <c r="AD625" s="5"/>
      <c r="AE625" s="5"/>
      <c r="AF625" s="5"/>
      <c r="AG625" s="5"/>
      <c r="AH625" s="5"/>
    </row>
    <row r="626" spans="1:34" s="2" customFormat="1" ht="12.75" x14ac:dyDescent="0.2">
      <c r="A626" s="4">
        <v>2022</v>
      </c>
      <c r="B626" s="2" t="s">
        <v>5</v>
      </c>
      <c r="C626" s="2" t="s">
        <v>726</v>
      </c>
      <c r="D626" s="2" t="s">
        <v>675</v>
      </c>
      <c r="E626" s="36"/>
      <c r="F626" s="36"/>
      <c r="H626" s="27" t="s">
        <v>748</v>
      </c>
      <c r="W626" s="5"/>
      <c r="X626" s="5"/>
      <c r="Y626" s="5"/>
      <c r="Z626" s="5"/>
      <c r="AA626" s="5"/>
      <c r="AB626" s="5"/>
      <c r="AC626" s="5"/>
      <c r="AD626" s="5"/>
      <c r="AE626" s="5"/>
      <c r="AF626" s="5"/>
      <c r="AG626" s="5"/>
      <c r="AH626" s="5"/>
    </row>
    <row r="627" spans="1:34" s="2" customFormat="1" ht="12.75" x14ac:dyDescent="0.2">
      <c r="A627" s="4">
        <v>2022</v>
      </c>
      <c r="B627" s="2" t="s">
        <v>10</v>
      </c>
      <c r="C627" s="2" t="s">
        <v>727</v>
      </c>
      <c r="D627" s="2" t="s">
        <v>675</v>
      </c>
      <c r="E627" s="36"/>
      <c r="F627" s="36"/>
      <c r="H627" s="27" t="s">
        <v>748</v>
      </c>
      <c r="W627" s="5"/>
      <c r="X627" s="5"/>
      <c r="Y627" s="5"/>
      <c r="Z627" s="5"/>
      <c r="AA627" s="5"/>
      <c r="AB627" s="5"/>
      <c r="AC627" s="5"/>
      <c r="AD627" s="5"/>
      <c r="AE627" s="5"/>
      <c r="AF627" s="5"/>
      <c r="AG627" s="5"/>
      <c r="AH627" s="5"/>
    </row>
    <row r="628" spans="1:34" s="2" customFormat="1" ht="12.75" x14ac:dyDescent="0.2">
      <c r="A628" s="4">
        <v>2022</v>
      </c>
      <c r="B628" s="2" t="s">
        <v>5</v>
      </c>
      <c r="C628" s="2" t="s">
        <v>728</v>
      </c>
      <c r="D628" s="2" t="s">
        <v>675</v>
      </c>
      <c r="E628" s="36"/>
      <c r="F628" s="36"/>
      <c r="H628" s="27" t="s">
        <v>748</v>
      </c>
      <c r="W628" s="5"/>
      <c r="X628" s="5"/>
      <c r="Y628" s="5"/>
      <c r="Z628" s="5"/>
      <c r="AA628" s="5"/>
      <c r="AB628" s="5"/>
      <c r="AC628" s="5"/>
      <c r="AD628" s="5"/>
      <c r="AE628" s="5"/>
      <c r="AF628" s="5"/>
      <c r="AG628" s="5"/>
      <c r="AH628" s="5"/>
    </row>
    <row r="629" spans="1:34" s="2" customFormat="1" ht="12.75" x14ac:dyDescent="0.2">
      <c r="A629" s="4">
        <v>2022</v>
      </c>
      <c r="B629" s="2" t="s">
        <v>10</v>
      </c>
      <c r="C629" s="2" t="s">
        <v>729</v>
      </c>
      <c r="D629" s="2" t="s">
        <v>675</v>
      </c>
      <c r="E629" s="36"/>
      <c r="F629" s="36"/>
      <c r="H629" s="27" t="s">
        <v>748</v>
      </c>
      <c r="W629" s="5"/>
      <c r="X629" s="5"/>
      <c r="Y629" s="5"/>
      <c r="Z629" s="5"/>
      <c r="AA629" s="5"/>
      <c r="AB629" s="5"/>
      <c r="AC629" s="5"/>
      <c r="AD629" s="5"/>
      <c r="AE629" s="5"/>
      <c r="AF629" s="5"/>
      <c r="AG629" s="5"/>
      <c r="AH629" s="5"/>
    </row>
    <row r="630" spans="1:34" s="2" customFormat="1" ht="12.75" x14ac:dyDescent="0.2">
      <c r="A630" s="4">
        <v>2022</v>
      </c>
      <c r="B630" s="2" t="s">
        <v>10</v>
      </c>
      <c r="C630" s="2" t="s">
        <v>730</v>
      </c>
      <c r="D630" s="2" t="s">
        <v>675</v>
      </c>
      <c r="E630" s="36"/>
      <c r="F630" s="36"/>
      <c r="H630" s="27" t="s">
        <v>748</v>
      </c>
      <c r="W630" s="5"/>
      <c r="X630" s="5"/>
      <c r="Y630" s="5"/>
      <c r="Z630" s="5"/>
      <c r="AA630" s="5"/>
      <c r="AB630" s="5"/>
      <c r="AC630" s="5"/>
      <c r="AD630" s="5"/>
      <c r="AE630" s="5"/>
      <c r="AF630" s="5"/>
      <c r="AG630" s="5"/>
      <c r="AH630" s="5"/>
    </row>
    <row r="631" spans="1:34" s="2" customFormat="1" ht="12.75" x14ac:dyDescent="0.2">
      <c r="A631" s="4">
        <v>2022</v>
      </c>
      <c r="B631" s="2" t="s">
        <v>10</v>
      </c>
      <c r="C631" s="2" t="s">
        <v>731</v>
      </c>
      <c r="D631" s="2" t="s">
        <v>675</v>
      </c>
      <c r="E631" s="36"/>
      <c r="F631" s="36"/>
      <c r="H631" s="26">
        <v>451800</v>
      </c>
      <c r="W631" s="5"/>
      <c r="X631" s="5"/>
      <c r="Y631" s="5"/>
      <c r="Z631" s="5"/>
      <c r="AA631" s="5"/>
      <c r="AB631" s="5"/>
      <c r="AC631" s="5"/>
      <c r="AD631" s="5"/>
      <c r="AE631" s="5"/>
      <c r="AF631" s="5"/>
      <c r="AG631" s="5"/>
      <c r="AH631" s="5"/>
    </row>
    <row r="632" spans="1:34" s="2" customFormat="1" ht="12.75" x14ac:dyDescent="0.2">
      <c r="A632" s="4">
        <v>2022</v>
      </c>
      <c r="B632" s="2" t="s">
        <v>5</v>
      </c>
      <c r="C632" s="2" t="s">
        <v>732</v>
      </c>
      <c r="D632" s="2" t="s">
        <v>675</v>
      </c>
      <c r="E632" s="36"/>
      <c r="F632" s="36"/>
      <c r="H632" s="27" t="s">
        <v>748</v>
      </c>
      <c r="W632" s="5"/>
      <c r="X632" s="5"/>
      <c r="Y632" s="5"/>
      <c r="Z632" s="5"/>
      <c r="AA632" s="5"/>
      <c r="AB632" s="5"/>
      <c r="AC632" s="5"/>
      <c r="AD632" s="5"/>
      <c r="AE632" s="5"/>
      <c r="AF632" s="5"/>
      <c r="AG632" s="5"/>
      <c r="AH632" s="5"/>
    </row>
    <row r="633" spans="1:34" s="2" customFormat="1" ht="12.75" x14ac:dyDescent="0.2">
      <c r="A633" s="4">
        <v>2022</v>
      </c>
      <c r="B633" s="2" t="s">
        <v>5</v>
      </c>
      <c r="C633" s="2" t="s">
        <v>733</v>
      </c>
      <c r="D633" s="2" t="s">
        <v>675</v>
      </c>
      <c r="E633" s="36"/>
      <c r="F633" s="36"/>
      <c r="H633" s="27" t="s">
        <v>748</v>
      </c>
      <c r="W633" s="5"/>
      <c r="X633" s="5"/>
      <c r="Y633" s="5"/>
      <c r="Z633" s="5"/>
      <c r="AA633" s="5"/>
      <c r="AB633" s="5"/>
      <c r="AC633" s="5"/>
      <c r="AD633" s="5"/>
      <c r="AE633" s="5"/>
      <c r="AF633" s="5"/>
      <c r="AG633" s="5"/>
      <c r="AH633" s="5"/>
    </row>
    <row r="634" spans="1:34" s="2" customFormat="1" ht="12.75" x14ac:dyDescent="0.2">
      <c r="A634" s="4">
        <v>2022</v>
      </c>
      <c r="B634" s="2" t="s">
        <v>5</v>
      </c>
      <c r="C634" s="2" t="s">
        <v>18</v>
      </c>
      <c r="D634" s="2" t="s">
        <v>675</v>
      </c>
      <c r="E634" s="36"/>
      <c r="F634" s="36"/>
      <c r="H634" s="26">
        <v>601800</v>
      </c>
      <c r="W634" s="5"/>
      <c r="X634" s="5"/>
      <c r="Y634" s="5"/>
      <c r="Z634" s="5"/>
      <c r="AA634" s="5"/>
      <c r="AB634" s="5"/>
      <c r="AC634" s="5"/>
      <c r="AD634" s="5"/>
      <c r="AE634" s="5"/>
      <c r="AF634" s="5"/>
      <c r="AG634" s="5"/>
      <c r="AH634" s="5"/>
    </row>
    <row r="635" spans="1:34" s="2" customFormat="1" ht="12.75" x14ac:dyDescent="0.2">
      <c r="A635" s="4">
        <v>2022</v>
      </c>
      <c r="B635" s="2" t="s">
        <v>5</v>
      </c>
      <c r="C635" s="2" t="s">
        <v>19</v>
      </c>
      <c r="D635" s="2" t="s">
        <v>675</v>
      </c>
      <c r="E635" s="36"/>
      <c r="F635" s="36"/>
      <c r="H635" s="26">
        <v>451800</v>
      </c>
      <c r="W635" s="5"/>
      <c r="X635" s="5"/>
      <c r="Y635" s="5"/>
      <c r="Z635" s="5"/>
      <c r="AA635" s="5"/>
      <c r="AB635" s="5"/>
      <c r="AC635" s="5"/>
      <c r="AD635" s="5"/>
      <c r="AE635" s="5"/>
      <c r="AF635" s="5"/>
      <c r="AG635" s="5"/>
      <c r="AH635" s="5"/>
    </row>
    <row r="636" spans="1:34" s="2" customFormat="1" ht="12.75" x14ac:dyDescent="0.2">
      <c r="A636" s="4">
        <v>2022</v>
      </c>
      <c r="B636" s="2" t="s">
        <v>10</v>
      </c>
      <c r="C636" s="2" t="s">
        <v>20</v>
      </c>
      <c r="D636" s="2" t="s">
        <v>675</v>
      </c>
      <c r="E636" s="36"/>
      <c r="F636" s="36"/>
      <c r="H636" s="26">
        <v>451800</v>
      </c>
      <c r="W636" s="5"/>
      <c r="X636" s="5"/>
      <c r="Y636" s="5"/>
      <c r="Z636" s="5"/>
      <c r="AA636" s="5"/>
      <c r="AB636" s="5"/>
      <c r="AC636" s="5"/>
      <c r="AD636" s="5"/>
      <c r="AE636" s="5"/>
      <c r="AF636" s="5"/>
      <c r="AG636" s="5"/>
      <c r="AH636" s="5"/>
    </row>
    <row r="637" spans="1:34" s="2" customFormat="1" ht="12.75" x14ac:dyDescent="0.2">
      <c r="A637" s="4">
        <v>2022</v>
      </c>
      <c r="B637" s="2" t="s">
        <v>10</v>
      </c>
      <c r="C637" s="2" t="s">
        <v>21</v>
      </c>
      <c r="D637" s="2" t="s">
        <v>675</v>
      </c>
      <c r="E637" s="36"/>
      <c r="F637" s="36"/>
      <c r="H637" s="26">
        <v>451800</v>
      </c>
      <c r="W637" s="5"/>
      <c r="X637" s="5"/>
      <c r="Y637" s="5"/>
      <c r="Z637" s="5"/>
      <c r="AA637" s="5"/>
      <c r="AB637" s="5"/>
      <c r="AC637" s="5"/>
      <c r="AD637" s="5"/>
      <c r="AE637" s="5"/>
      <c r="AF637" s="5"/>
      <c r="AG637" s="5"/>
      <c r="AH637" s="5"/>
    </row>
    <row r="638" spans="1:34" s="2" customFormat="1" ht="12.75" x14ac:dyDescent="0.2">
      <c r="A638" s="4">
        <v>2022</v>
      </c>
      <c r="B638" s="2" t="s">
        <v>5</v>
      </c>
      <c r="C638" s="2" t="s">
        <v>734</v>
      </c>
      <c r="D638" s="2" t="s">
        <v>675</v>
      </c>
      <c r="E638" s="36"/>
      <c r="F638" s="36"/>
      <c r="H638" s="27" t="s">
        <v>748</v>
      </c>
      <c r="W638" s="5"/>
      <c r="X638" s="5"/>
      <c r="Y638" s="5"/>
      <c r="Z638" s="5"/>
      <c r="AA638" s="5"/>
      <c r="AB638" s="5"/>
      <c r="AC638" s="5"/>
      <c r="AD638" s="5"/>
      <c r="AE638" s="5"/>
      <c r="AF638" s="5"/>
      <c r="AG638" s="5"/>
      <c r="AH638" s="5"/>
    </row>
    <row r="639" spans="1:34" s="2" customFormat="1" ht="12.75" x14ac:dyDescent="0.2">
      <c r="A639" s="4">
        <v>2022</v>
      </c>
      <c r="B639" s="2" t="s">
        <v>5</v>
      </c>
      <c r="C639" s="2" t="s">
        <v>735</v>
      </c>
      <c r="D639" s="2" t="s">
        <v>675</v>
      </c>
      <c r="E639" s="36"/>
      <c r="F639" s="36"/>
      <c r="H639" s="27" t="s">
        <v>748</v>
      </c>
      <c r="W639" s="5"/>
      <c r="X639" s="5"/>
      <c r="Y639" s="5"/>
      <c r="Z639" s="5"/>
      <c r="AA639" s="5"/>
      <c r="AB639" s="5"/>
      <c r="AC639" s="5"/>
      <c r="AD639" s="5"/>
      <c r="AE639" s="5"/>
      <c r="AF639" s="5"/>
      <c r="AG639" s="5"/>
      <c r="AH639" s="5"/>
    </row>
    <row r="640" spans="1:34" s="2" customFormat="1" ht="12.75" x14ac:dyDescent="0.2">
      <c r="A640" s="4">
        <v>2022</v>
      </c>
      <c r="B640" s="2" t="s">
        <v>5</v>
      </c>
      <c r="C640" s="2" t="s">
        <v>736</v>
      </c>
      <c r="D640" s="2" t="s">
        <v>675</v>
      </c>
      <c r="E640" s="36"/>
      <c r="F640" s="36"/>
      <c r="H640" s="27" t="s">
        <v>748</v>
      </c>
      <c r="W640" s="5"/>
      <c r="X640" s="5"/>
      <c r="Y640" s="5"/>
      <c r="Z640" s="5"/>
      <c r="AA640" s="5"/>
      <c r="AB640" s="5"/>
      <c r="AC640" s="5"/>
      <c r="AD640" s="5"/>
      <c r="AE640" s="5"/>
      <c r="AF640" s="5"/>
      <c r="AG640" s="5"/>
      <c r="AH640" s="5"/>
    </row>
    <row r="641" spans="1:34" s="2" customFormat="1" ht="12.75" x14ac:dyDescent="0.2">
      <c r="A641" s="4">
        <v>2022</v>
      </c>
      <c r="B641" s="2" t="s">
        <v>5</v>
      </c>
      <c r="C641" s="2" t="s">
        <v>737</v>
      </c>
      <c r="D641" s="2" t="s">
        <v>675</v>
      </c>
      <c r="E641" s="36"/>
      <c r="F641" s="36"/>
      <c r="H641" s="27" t="s">
        <v>748</v>
      </c>
      <c r="W641" s="5"/>
      <c r="X641" s="5"/>
      <c r="Y641" s="5"/>
      <c r="Z641" s="5"/>
      <c r="AA641" s="5"/>
      <c r="AB641" s="5"/>
      <c r="AC641" s="5"/>
      <c r="AD641" s="5"/>
      <c r="AE641" s="5"/>
      <c r="AF641" s="5"/>
      <c r="AG641" s="5"/>
      <c r="AH641" s="5"/>
    </row>
    <row r="642" spans="1:34" s="2" customFormat="1" ht="12.75" x14ac:dyDescent="0.2">
      <c r="A642" s="4">
        <v>2022</v>
      </c>
      <c r="B642" s="2" t="s">
        <v>10</v>
      </c>
      <c r="C642" s="2" t="s">
        <v>738</v>
      </c>
      <c r="D642" s="2" t="s">
        <v>675</v>
      </c>
      <c r="E642" s="36"/>
      <c r="F642" s="36"/>
      <c r="H642" s="27" t="s">
        <v>748</v>
      </c>
      <c r="W642" s="5"/>
      <c r="X642" s="5"/>
      <c r="Y642" s="5"/>
      <c r="Z642" s="5"/>
      <c r="AA642" s="5"/>
      <c r="AB642" s="5"/>
      <c r="AC642" s="5"/>
      <c r="AD642" s="5"/>
      <c r="AE642" s="5"/>
      <c r="AF642" s="5"/>
      <c r="AG642" s="5"/>
      <c r="AH642" s="5"/>
    </row>
    <row r="643" spans="1:34" s="2" customFormat="1" ht="12.75" x14ac:dyDescent="0.2">
      <c r="A643" s="4">
        <v>2022</v>
      </c>
      <c r="B643" s="2" t="s">
        <v>10</v>
      </c>
      <c r="C643" s="2" t="s">
        <v>739</v>
      </c>
      <c r="D643" s="2" t="s">
        <v>675</v>
      </c>
      <c r="E643" s="36"/>
      <c r="F643" s="36"/>
      <c r="H643" s="26">
        <v>451800</v>
      </c>
      <c r="W643" s="5"/>
      <c r="X643" s="5"/>
      <c r="Y643" s="5"/>
      <c r="Z643" s="5"/>
      <c r="AA643" s="5"/>
      <c r="AB643" s="5"/>
      <c r="AC643" s="5"/>
      <c r="AD643" s="5"/>
      <c r="AE643" s="5"/>
      <c r="AF643" s="5"/>
      <c r="AG643" s="5"/>
      <c r="AH643" s="5"/>
    </row>
    <row r="644" spans="1:34" s="2" customFormat="1" ht="12.75" x14ac:dyDescent="0.2">
      <c r="A644" s="4">
        <v>2022</v>
      </c>
      <c r="B644" s="2" t="s">
        <v>5</v>
      </c>
      <c r="C644" s="2" t="s">
        <v>740</v>
      </c>
      <c r="D644" s="2" t="s">
        <v>675</v>
      </c>
      <c r="E644" s="36"/>
      <c r="F644" s="36"/>
      <c r="H644" s="27" t="s">
        <v>748</v>
      </c>
      <c r="W644" s="5"/>
      <c r="X644" s="5"/>
      <c r="Y644" s="5"/>
      <c r="Z644" s="5"/>
      <c r="AA644" s="5"/>
      <c r="AB644" s="5"/>
      <c r="AC644" s="5"/>
      <c r="AD644" s="5"/>
      <c r="AE644" s="5"/>
      <c r="AF644" s="5"/>
      <c r="AG644" s="5"/>
      <c r="AH644" s="5"/>
    </row>
    <row r="645" spans="1:34" s="2" customFormat="1" ht="12.75" x14ac:dyDescent="0.2">
      <c r="A645" s="4">
        <v>2022</v>
      </c>
      <c r="B645" s="2" t="s">
        <v>5</v>
      </c>
      <c r="C645" s="2" t="s">
        <v>29</v>
      </c>
      <c r="D645" s="2" t="s">
        <v>675</v>
      </c>
      <c r="E645" s="36"/>
      <c r="F645" s="36"/>
      <c r="H645" s="27" t="s">
        <v>748</v>
      </c>
      <c r="W645" s="5"/>
      <c r="X645" s="5"/>
      <c r="Y645" s="5"/>
      <c r="Z645" s="5"/>
      <c r="AA645" s="5"/>
      <c r="AB645" s="5"/>
      <c r="AC645" s="5"/>
      <c r="AD645" s="5"/>
      <c r="AE645" s="5"/>
      <c r="AF645" s="5"/>
      <c r="AG645" s="5"/>
      <c r="AH645" s="5"/>
    </row>
    <row r="646" spans="1:34" s="2" customFormat="1" ht="12.75" x14ac:dyDescent="0.2">
      <c r="A646" s="4">
        <v>2022</v>
      </c>
      <c r="B646" s="2" t="s">
        <v>5</v>
      </c>
      <c r="C646" s="2" t="s">
        <v>723</v>
      </c>
      <c r="D646" s="2" t="s">
        <v>676</v>
      </c>
      <c r="E646" s="31">
        <v>9015947</v>
      </c>
      <c r="F646" s="27" t="s">
        <v>748</v>
      </c>
      <c r="H646" s="36"/>
      <c r="W646" s="5"/>
      <c r="X646" s="5"/>
      <c r="Y646" s="5"/>
      <c r="Z646" s="5"/>
      <c r="AA646" s="5"/>
      <c r="AB646" s="5"/>
      <c r="AC646" s="5"/>
      <c r="AD646" s="5"/>
      <c r="AE646" s="5"/>
      <c r="AF646" s="5"/>
      <c r="AG646" s="5"/>
      <c r="AH646" s="5"/>
    </row>
    <row r="647" spans="1:34" s="2" customFormat="1" ht="12.75" x14ac:dyDescent="0.2">
      <c r="A647" s="4">
        <v>2022</v>
      </c>
      <c r="B647" s="2" t="s">
        <v>5</v>
      </c>
      <c r="C647" s="2" t="s">
        <v>724</v>
      </c>
      <c r="D647" s="2" t="s">
        <v>676</v>
      </c>
      <c r="E647" s="31">
        <v>11004529</v>
      </c>
      <c r="F647" s="26">
        <v>12671299</v>
      </c>
      <c r="H647" s="36"/>
      <c r="W647" s="5"/>
      <c r="X647" s="5"/>
      <c r="Y647" s="5"/>
      <c r="Z647" s="5"/>
      <c r="AA647" s="5"/>
      <c r="AB647" s="5"/>
      <c r="AC647" s="5"/>
      <c r="AD647" s="5"/>
      <c r="AE647" s="5"/>
      <c r="AF647" s="5"/>
      <c r="AG647" s="5"/>
      <c r="AH647" s="5"/>
    </row>
    <row r="648" spans="1:34" s="2" customFormat="1" ht="12.75" x14ac:dyDescent="0.2">
      <c r="A648" s="4">
        <v>2022</v>
      </c>
      <c r="B648" s="2" t="s">
        <v>5</v>
      </c>
      <c r="C648" s="2" t="s">
        <v>725</v>
      </c>
      <c r="D648" s="2" t="s">
        <v>676</v>
      </c>
      <c r="E648" s="31">
        <v>9431672</v>
      </c>
      <c r="F648" s="26">
        <v>10211146</v>
      </c>
      <c r="H648" s="36"/>
      <c r="W648" s="5"/>
      <c r="X648" s="5"/>
      <c r="Y648" s="5"/>
      <c r="Z648" s="5"/>
      <c r="AA648" s="5"/>
      <c r="AB648" s="5"/>
      <c r="AC648" s="5"/>
      <c r="AD648" s="5"/>
      <c r="AE648" s="5"/>
      <c r="AF648" s="5"/>
      <c r="AG648" s="5"/>
      <c r="AH648" s="5"/>
    </row>
    <row r="649" spans="1:34" s="2" customFormat="1" ht="12.75" x14ac:dyDescent="0.2">
      <c r="A649" s="4">
        <v>2022</v>
      </c>
      <c r="B649" s="2" t="s">
        <v>5</v>
      </c>
      <c r="C649" s="2" t="s">
        <v>726</v>
      </c>
      <c r="D649" s="2" t="s">
        <v>676</v>
      </c>
      <c r="E649" s="31">
        <v>8581288</v>
      </c>
      <c r="F649" s="26">
        <v>6137377</v>
      </c>
      <c r="H649" s="36"/>
      <c r="W649" s="5"/>
      <c r="X649" s="5"/>
      <c r="Y649" s="5"/>
      <c r="Z649" s="5"/>
      <c r="AA649" s="5"/>
      <c r="AB649" s="5"/>
      <c r="AC649" s="5"/>
      <c r="AD649" s="5"/>
      <c r="AE649" s="5"/>
      <c r="AF649" s="5"/>
      <c r="AG649" s="5"/>
      <c r="AH649" s="5"/>
    </row>
    <row r="650" spans="1:34" s="2" customFormat="1" ht="12.75" x14ac:dyDescent="0.2">
      <c r="A650" s="4">
        <v>2022</v>
      </c>
      <c r="B650" s="2" t="s">
        <v>10</v>
      </c>
      <c r="C650" s="2" t="s">
        <v>727</v>
      </c>
      <c r="D650" s="2" t="s">
        <v>676</v>
      </c>
      <c r="E650" s="31">
        <v>9052087</v>
      </c>
      <c r="F650" s="27" t="s">
        <v>748</v>
      </c>
      <c r="H650" s="36"/>
      <c r="W650" s="5"/>
      <c r="X650" s="5"/>
      <c r="Y650" s="5"/>
      <c r="Z650" s="5"/>
      <c r="AA650" s="5"/>
      <c r="AB650" s="5"/>
      <c r="AC650" s="5"/>
      <c r="AD650" s="5"/>
      <c r="AE650" s="5"/>
      <c r="AF650" s="5"/>
      <c r="AG650" s="5"/>
      <c r="AH650" s="5"/>
    </row>
    <row r="651" spans="1:34" s="2" customFormat="1" ht="12.75" x14ac:dyDescent="0.2">
      <c r="A651" s="4">
        <v>2022</v>
      </c>
      <c r="B651" s="2" t="s">
        <v>5</v>
      </c>
      <c r="C651" s="2" t="s">
        <v>728</v>
      </c>
      <c r="D651" s="2" t="s">
        <v>676</v>
      </c>
      <c r="E651" s="31">
        <v>8958879</v>
      </c>
      <c r="F651" s="27" t="s">
        <v>748</v>
      </c>
      <c r="H651" s="36"/>
      <c r="W651" s="5"/>
      <c r="X651" s="5"/>
      <c r="Y651" s="5"/>
      <c r="Z651" s="5"/>
      <c r="AA651" s="5"/>
      <c r="AB651" s="5"/>
      <c r="AC651" s="5"/>
      <c r="AD651" s="5"/>
      <c r="AE651" s="5"/>
      <c r="AF651" s="5"/>
      <c r="AG651" s="5"/>
      <c r="AH651" s="5"/>
    </row>
    <row r="652" spans="1:34" s="2" customFormat="1" ht="12.75" x14ac:dyDescent="0.2">
      <c r="A652" s="4">
        <v>2022</v>
      </c>
      <c r="B652" s="2" t="s">
        <v>10</v>
      </c>
      <c r="C652" s="2" t="s">
        <v>729</v>
      </c>
      <c r="D652" s="2" t="s">
        <v>676</v>
      </c>
      <c r="E652" s="31">
        <v>17774032</v>
      </c>
      <c r="F652" s="26">
        <v>16524633</v>
      </c>
      <c r="H652" s="36"/>
      <c r="W652" s="5"/>
      <c r="X652" s="5"/>
      <c r="Y652" s="5"/>
      <c r="Z652" s="5"/>
      <c r="AA652" s="5"/>
      <c r="AB652" s="5"/>
      <c r="AC652" s="5"/>
      <c r="AD652" s="5"/>
      <c r="AE652" s="5"/>
      <c r="AF652" s="5"/>
      <c r="AG652" s="5"/>
      <c r="AH652" s="5"/>
    </row>
    <row r="653" spans="1:34" s="2" customFormat="1" ht="12.75" x14ac:dyDescent="0.2">
      <c r="A653" s="4">
        <v>2022</v>
      </c>
      <c r="B653" s="2" t="s">
        <v>10</v>
      </c>
      <c r="C653" s="2" t="s">
        <v>730</v>
      </c>
      <c r="D653" s="2" t="s">
        <v>676</v>
      </c>
      <c r="E653" s="31">
        <v>22029338</v>
      </c>
      <c r="F653" s="26">
        <v>21029662</v>
      </c>
      <c r="H653" s="36"/>
      <c r="W653" s="5"/>
      <c r="X653" s="5"/>
      <c r="Y653" s="5"/>
      <c r="Z653" s="5"/>
      <c r="AA653" s="5"/>
      <c r="AB653" s="5"/>
      <c r="AC653" s="5"/>
      <c r="AD653" s="5"/>
      <c r="AE653" s="5"/>
      <c r="AF653" s="5"/>
      <c r="AG653" s="5"/>
      <c r="AH653" s="5"/>
    </row>
    <row r="654" spans="1:34" s="2" customFormat="1" ht="12.75" x14ac:dyDescent="0.2">
      <c r="A654" s="4">
        <v>2022</v>
      </c>
      <c r="B654" s="2" t="s">
        <v>10</v>
      </c>
      <c r="C654" s="2" t="s">
        <v>731</v>
      </c>
      <c r="D654" s="2" t="s">
        <v>676</v>
      </c>
      <c r="E654" s="31">
        <v>28513867</v>
      </c>
      <c r="F654" s="26">
        <v>12352196</v>
      </c>
      <c r="H654" s="36"/>
      <c r="W654" s="5"/>
      <c r="X654" s="5"/>
      <c r="Y654" s="5"/>
      <c r="Z654" s="5"/>
      <c r="AA654" s="5"/>
      <c r="AB654" s="5"/>
      <c r="AC654" s="5"/>
      <c r="AD654" s="5"/>
      <c r="AE654" s="5"/>
      <c r="AF654" s="5"/>
      <c r="AG654" s="5"/>
      <c r="AH654" s="5"/>
    </row>
    <row r="655" spans="1:34" s="2" customFormat="1" ht="12.75" x14ac:dyDescent="0.2">
      <c r="A655" s="4">
        <v>2022</v>
      </c>
      <c r="B655" s="2" t="s">
        <v>5</v>
      </c>
      <c r="C655" s="2" t="s">
        <v>732</v>
      </c>
      <c r="D655" s="2" t="s">
        <v>676</v>
      </c>
      <c r="E655" s="31">
        <v>9746993</v>
      </c>
      <c r="F655" s="26">
        <v>10445145</v>
      </c>
      <c r="H655" s="36"/>
      <c r="W655" s="5"/>
      <c r="X655" s="5"/>
      <c r="Y655" s="5"/>
      <c r="Z655" s="5"/>
      <c r="AA655" s="5"/>
      <c r="AB655" s="5"/>
      <c r="AC655" s="5"/>
      <c r="AD655" s="5"/>
      <c r="AE655" s="5"/>
      <c r="AF655" s="5"/>
      <c r="AG655" s="5"/>
      <c r="AH655" s="5"/>
    </row>
    <row r="656" spans="1:34" s="2" customFormat="1" ht="12.75" x14ac:dyDescent="0.2">
      <c r="A656" s="4">
        <v>2022</v>
      </c>
      <c r="B656" s="2" t="s">
        <v>5</v>
      </c>
      <c r="C656" s="2" t="s">
        <v>733</v>
      </c>
      <c r="D656" s="2" t="s">
        <v>676</v>
      </c>
      <c r="E656" s="31">
        <v>6835872</v>
      </c>
      <c r="F656" s="27" t="s">
        <v>748</v>
      </c>
      <c r="H656" s="36"/>
      <c r="W656" s="5"/>
      <c r="X656" s="5"/>
      <c r="Y656" s="5"/>
      <c r="Z656" s="5"/>
      <c r="AA656" s="5"/>
      <c r="AB656" s="5"/>
      <c r="AC656" s="5"/>
      <c r="AD656" s="5"/>
      <c r="AE656" s="5"/>
      <c r="AF656" s="5"/>
      <c r="AG656" s="5"/>
      <c r="AH656" s="5"/>
    </row>
    <row r="657" spans="1:34" s="2" customFormat="1" ht="12.75" x14ac:dyDescent="0.2">
      <c r="A657" s="4">
        <v>2022</v>
      </c>
      <c r="B657" s="2" t="s">
        <v>5</v>
      </c>
      <c r="C657" s="2" t="s">
        <v>18</v>
      </c>
      <c r="D657" s="2" t="s">
        <v>676</v>
      </c>
      <c r="E657" s="31">
        <v>5576608</v>
      </c>
      <c r="F657" s="26">
        <v>7033862</v>
      </c>
      <c r="H657" s="36"/>
      <c r="W657" s="5"/>
      <c r="X657" s="5"/>
      <c r="Y657" s="5"/>
      <c r="Z657" s="5"/>
      <c r="AA657" s="5"/>
      <c r="AB657" s="5"/>
      <c r="AC657" s="5"/>
      <c r="AD657" s="5"/>
      <c r="AE657" s="5"/>
      <c r="AF657" s="5"/>
      <c r="AG657" s="5"/>
      <c r="AH657" s="5"/>
    </row>
    <row r="658" spans="1:34" s="2" customFormat="1" ht="12.75" x14ac:dyDescent="0.2">
      <c r="A658" s="4">
        <v>2022</v>
      </c>
      <c r="B658" s="2" t="s">
        <v>5</v>
      </c>
      <c r="C658" s="2" t="s">
        <v>19</v>
      </c>
      <c r="D658" s="2" t="s">
        <v>676</v>
      </c>
      <c r="E658" s="31">
        <v>5586742</v>
      </c>
      <c r="F658" s="27" t="s">
        <v>748</v>
      </c>
      <c r="H658" s="36"/>
      <c r="W658" s="5"/>
      <c r="X658" s="5"/>
      <c r="Y658" s="5"/>
      <c r="Z658" s="5"/>
      <c r="AA658" s="5"/>
      <c r="AB658" s="5"/>
      <c r="AC658" s="5"/>
      <c r="AD658" s="5"/>
      <c r="AE658" s="5"/>
      <c r="AF658" s="5"/>
      <c r="AG658" s="5"/>
      <c r="AH658" s="5"/>
    </row>
    <row r="659" spans="1:34" s="2" customFormat="1" ht="12.75" x14ac:dyDescent="0.2">
      <c r="A659" s="4">
        <v>2022</v>
      </c>
      <c r="B659" s="2" t="s">
        <v>10</v>
      </c>
      <c r="C659" s="2" t="s">
        <v>20</v>
      </c>
      <c r="D659" s="2" t="s">
        <v>676</v>
      </c>
      <c r="E659" s="31">
        <v>5339161</v>
      </c>
      <c r="F659" s="27" t="s">
        <v>748</v>
      </c>
      <c r="H659" s="36"/>
      <c r="W659" s="5"/>
      <c r="X659" s="5"/>
      <c r="Y659" s="5"/>
      <c r="Z659" s="5"/>
      <c r="AA659" s="5"/>
      <c r="AB659" s="5"/>
      <c r="AC659" s="5"/>
      <c r="AD659" s="5"/>
      <c r="AE659" s="5"/>
      <c r="AF659" s="5"/>
      <c r="AG659" s="5"/>
      <c r="AH659" s="5"/>
    </row>
    <row r="660" spans="1:34" s="2" customFormat="1" ht="12.75" x14ac:dyDescent="0.2">
      <c r="A660" s="4">
        <v>2022</v>
      </c>
      <c r="B660" s="2" t="s">
        <v>10</v>
      </c>
      <c r="C660" s="2" t="s">
        <v>21</v>
      </c>
      <c r="D660" s="2" t="s">
        <v>676</v>
      </c>
      <c r="E660" s="34"/>
      <c r="F660" s="27" t="s">
        <v>748</v>
      </c>
      <c r="H660" s="36"/>
      <c r="W660" s="5"/>
      <c r="X660" s="5"/>
      <c r="Y660" s="5"/>
      <c r="Z660" s="5"/>
      <c r="AA660" s="5"/>
      <c r="AB660" s="5"/>
      <c r="AC660" s="5"/>
      <c r="AD660" s="5"/>
      <c r="AE660" s="5"/>
      <c r="AF660" s="5"/>
      <c r="AG660" s="5"/>
      <c r="AH660" s="5"/>
    </row>
    <row r="661" spans="1:34" s="2" customFormat="1" ht="12.75" x14ac:dyDescent="0.2">
      <c r="A661" s="4">
        <v>2022</v>
      </c>
      <c r="B661" s="2" t="s">
        <v>5</v>
      </c>
      <c r="C661" s="2" t="s">
        <v>734</v>
      </c>
      <c r="D661" s="2" t="s">
        <v>676</v>
      </c>
      <c r="E661" s="31">
        <v>9124858</v>
      </c>
      <c r="F661" s="27" t="s">
        <v>748</v>
      </c>
      <c r="H661" s="36"/>
      <c r="W661" s="5"/>
      <c r="X661" s="5"/>
      <c r="Y661" s="5"/>
      <c r="Z661" s="5"/>
      <c r="AA661" s="5"/>
      <c r="AB661" s="5"/>
      <c r="AC661" s="5"/>
      <c r="AD661" s="5"/>
      <c r="AE661" s="5"/>
      <c r="AF661" s="5"/>
      <c r="AG661" s="5"/>
      <c r="AH661" s="5"/>
    </row>
    <row r="662" spans="1:34" s="2" customFormat="1" ht="12.75" x14ac:dyDescent="0.2">
      <c r="A662" s="4">
        <v>2022</v>
      </c>
      <c r="B662" s="2" t="s">
        <v>5</v>
      </c>
      <c r="C662" s="2" t="s">
        <v>735</v>
      </c>
      <c r="D662" s="2" t="s">
        <v>676</v>
      </c>
      <c r="E662" s="31">
        <v>10398676</v>
      </c>
      <c r="F662" s="27" t="s">
        <v>748</v>
      </c>
      <c r="H662" s="36"/>
      <c r="W662" s="5"/>
      <c r="X662" s="5"/>
      <c r="Y662" s="5"/>
      <c r="Z662" s="5"/>
      <c r="AA662" s="5"/>
      <c r="AB662" s="5"/>
      <c r="AC662" s="5"/>
      <c r="AD662" s="5"/>
      <c r="AE662" s="5"/>
      <c r="AF662" s="5"/>
      <c r="AG662" s="5"/>
      <c r="AH662" s="5"/>
    </row>
    <row r="663" spans="1:34" s="2" customFormat="1" ht="12.75" x14ac:dyDescent="0.2">
      <c r="A663" s="4">
        <v>2022</v>
      </c>
      <c r="B663" s="2" t="s">
        <v>5</v>
      </c>
      <c r="C663" s="2" t="s">
        <v>736</v>
      </c>
      <c r="D663" s="2" t="s">
        <v>676</v>
      </c>
      <c r="E663" s="31">
        <v>24332501</v>
      </c>
      <c r="F663" s="27" t="s">
        <v>748</v>
      </c>
      <c r="H663" s="36"/>
      <c r="W663" s="5"/>
      <c r="X663" s="5"/>
      <c r="Y663" s="5"/>
      <c r="Z663" s="5"/>
      <c r="AA663" s="5"/>
      <c r="AB663" s="5"/>
      <c r="AC663" s="5"/>
      <c r="AD663" s="5"/>
      <c r="AE663" s="5"/>
      <c r="AF663" s="5"/>
      <c r="AG663" s="5"/>
      <c r="AH663" s="5"/>
    </row>
    <row r="664" spans="1:34" s="2" customFormat="1" ht="12.75" x14ac:dyDescent="0.2">
      <c r="A664" s="4">
        <v>2022</v>
      </c>
      <c r="B664" s="2" t="s">
        <v>5</v>
      </c>
      <c r="C664" s="2" t="s">
        <v>737</v>
      </c>
      <c r="D664" s="2" t="s">
        <v>676</v>
      </c>
      <c r="E664" s="31">
        <v>29707862</v>
      </c>
      <c r="F664" s="27" t="s">
        <v>748</v>
      </c>
      <c r="H664" s="36"/>
      <c r="W664" s="5"/>
      <c r="X664" s="5"/>
      <c r="Y664" s="5"/>
      <c r="Z664" s="5"/>
      <c r="AA664" s="5"/>
      <c r="AB664" s="5"/>
      <c r="AC664" s="5"/>
      <c r="AD664" s="5"/>
      <c r="AE664" s="5"/>
      <c r="AF664" s="5"/>
      <c r="AG664" s="5"/>
      <c r="AH664" s="5"/>
    </row>
    <row r="665" spans="1:34" s="2" customFormat="1" ht="12.75" x14ac:dyDescent="0.2">
      <c r="A665" s="4">
        <v>2022</v>
      </c>
      <c r="B665" s="2" t="s">
        <v>10</v>
      </c>
      <c r="C665" s="2" t="s">
        <v>738</v>
      </c>
      <c r="D665" s="2" t="s">
        <v>676</v>
      </c>
      <c r="E665" s="31">
        <v>33414084</v>
      </c>
      <c r="F665" s="26">
        <v>10929396</v>
      </c>
      <c r="H665" s="36"/>
      <c r="W665" s="5"/>
      <c r="X665" s="5"/>
      <c r="Y665" s="5"/>
      <c r="Z665" s="5"/>
      <c r="AA665" s="5"/>
      <c r="AB665" s="5"/>
      <c r="AC665" s="5"/>
      <c r="AD665" s="5"/>
      <c r="AE665" s="5"/>
      <c r="AF665" s="5"/>
      <c r="AG665" s="5"/>
      <c r="AH665" s="5"/>
    </row>
    <row r="666" spans="1:34" s="2" customFormat="1" ht="12.75" x14ac:dyDescent="0.2">
      <c r="A666" s="4">
        <v>2022</v>
      </c>
      <c r="B666" s="2" t="s">
        <v>10</v>
      </c>
      <c r="C666" s="2" t="s">
        <v>739</v>
      </c>
      <c r="D666" s="2" t="s">
        <v>676</v>
      </c>
      <c r="E666" s="31">
        <v>15247643</v>
      </c>
      <c r="F666" s="27" t="s">
        <v>748</v>
      </c>
      <c r="H666" s="36"/>
      <c r="W666" s="5"/>
      <c r="X666" s="5"/>
      <c r="Y666" s="5"/>
      <c r="Z666" s="5"/>
      <c r="AA666" s="5"/>
      <c r="AB666" s="5"/>
      <c r="AC666" s="5"/>
      <c r="AD666" s="5"/>
      <c r="AE666" s="5"/>
      <c r="AF666" s="5"/>
      <c r="AG666" s="5"/>
      <c r="AH666" s="5"/>
    </row>
    <row r="667" spans="1:34" s="2" customFormat="1" ht="12.75" x14ac:dyDescent="0.2">
      <c r="A667" s="4">
        <v>2022</v>
      </c>
      <c r="B667" s="2" t="s">
        <v>5</v>
      </c>
      <c r="C667" s="2" t="s">
        <v>740</v>
      </c>
      <c r="D667" s="2" t="s">
        <v>676</v>
      </c>
      <c r="E667" s="31">
        <v>30001970</v>
      </c>
      <c r="F667" s="26">
        <v>12329387</v>
      </c>
      <c r="H667" s="36"/>
      <c r="W667" s="5"/>
      <c r="X667" s="5"/>
      <c r="Y667" s="5"/>
      <c r="Z667" s="5"/>
      <c r="AA667" s="5"/>
      <c r="AB667" s="5"/>
      <c r="AC667" s="5"/>
      <c r="AD667" s="5"/>
      <c r="AE667" s="5"/>
      <c r="AF667" s="5"/>
      <c r="AG667" s="5"/>
      <c r="AH667" s="5"/>
    </row>
    <row r="668" spans="1:34" s="2" customFormat="1" ht="12.75" x14ac:dyDescent="0.2">
      <c r="A668" s="4">
        <v>2022</v>
      </c>
      <c r="B668" s="2" t="s">
        <v>5</v>
      </c>
      <c r="C668" s="2" t="s">
        <v>29</v>
      </c>
      <c r="D668" s="2" t="s">
        <v>676</v>
      </c>
      <c r="E668" s="31">
        <v>21299409</v>
      </c>
      <c r="F668" s="26">
        <v>5604850</v>
      </c>
      <c r="H668" s="36"/>
      <c r="W668" s="5"/>
      <c r="X668" s="5"/>
      <c r="Y668" s="5"/>
      <c r="Z668" s="5"/>
      <c r="AA668" s="5"/>
      <c r="AB668" s="5"/>
      <c r="AC668" s="5"/>
      <c r="AD668" s="5"/>
      <c r="AE668" s="5"/>
      <c r="AF668" s="5"/>
      <c r="AG668" s="5"/>
      <c r="AH668" s="5"/>
    </row>
    <row r="669" spans="1:34" s="2" customFormat="1" ht="12.75" x14ac:dyDescent="0.2">
      <c r="A669" s="4">
        <v>2022</v>
      </c>
      <c r="B669" s="2" t="s">
        <v>5</v>
      </c>
      <c r="C669" s="2" t="s">
        <v>723</v>
      </c>
      <c r="D669" s="2" t="s">
        <v>677</v>
      </c>
      <c r="E669" s="36"/>
      <c r="F669" s="27" t="s">
        <v>748</v>
      </c>
      <c r="H669" s="26">
        <v>795200</v>
      </c>
      <c r="W669" s="5"/>
      <c r="X669" s="5"/>
      <c r="Y669" s="5"/>
      <c r="Z669" s="5"/>
      <c r="AA669" s="5"/>
      <c r="AB669" s="5"/>
      <c r="AC669" s="5"/>
      <c r="AD669" s="5"/>
      <c r="AE669" s="5"/>
      <c r="AF669" s="5"/>
      <c r="AG669" s="5"/>
      <c r="AH669" s="5"/>
    </row>
    <row r="670" spans="1:34" s="2" customFormat="1" ht="12.75" x14ac:dyDescent="0.2">
      <c r="A670" s="4">
        <v>2022</v>
      </c>
      <c r="B670" s="2" t="s">
        <v>5</v>
      </c>
      <c r="C670" s="2" t="s">
        <v>724</v>
      </c>
      <c r="D670" s="2" t="s">
        <v>677</v>
      </c>
      <c r="E670" s="36"/>
      <c r="F670" s="26">
        <v>19973949</v>
      </c>
      <c r="H670" s="26">
        <v>387800</v>
      </c>
      <c r="W670" s="5"/>
      <c r="X670" s="5"/>
      <c r="Y670" s="5"/>
      <c r="Z670" s="5"/>
      <c r="AA670" s="5"/>
      <c r="AB670" s="5"/>
      <c r="AC670" s="5"/>
      <c r="AD670" s="5"/>
      <c r="AE670" s="5"/>
      <c r="AF670" s="5"/>
      <c r="AG670" s="5"/>
      <c r="AH670" s="5"/>
    </row>
    <row r="671" spans="1:34" s="2" customFormat="1" ht="12.75" x14ac:dyDescent="0.2">
      <c r="A671" s="4">
        <v>2022</v>
      </c>
      <c r="B671" s="2" t="s">
        <v>5</v>
      </c>
      <c r="C671" s="2" t="s">
        <v>725</v>
      </c>
      <c r="D671" s="2" t="s">
        <v>677</v>
      </c>
      <c r="E671" s="36"/>
      <c r="F671" s="26">
        <v>13659345</v>
      </c>
      <c r="H671" s="26">
        <v>837800</v>
      </c>
      <c r="W671" s="5"/>
      <c r="X671" s="5"/>
      <c r="Y671" s="5"/>
      <c r="Z671" s="5"/>
      <c r="AA671" s="5"/>
      <c r="AB671" s="5"/>
      <c r="AC671" s="5"/>
      <c r="AD671" s="5"/>
      <c r="AE671" s="5"/>
      <c r="AF671" s="5"/>
      <c r="AG671" s="5"/>
      <c r="AH671" s="5"/>
    </row>
    <row r="672" spans="1:34" s="2" customFormat="1" ht="12.75" x14ac:dyDescent="0.2">
      <c r="A672" s="4">
        <v>2022</v>
      </c>
      <c r="B672" s="2" t="s">
        <v>5</v>
      </c>
      <c r="C672" s="2" t="s">
        <v>726</v>
      </c>
      <c r="D672" s="2" t="s">
        <v>677</v>
      </c>
      <c r="E672" s="36"/>
      <c r="F672" s="26">
        <v>3216193</v>
      </c>
      <c r="H672" s="26">
        <v>688100</v>
      </c>
      <c r="W672" s="5"/>
      <c r="X672" s="5"/>
      <c r="Y672" s="5"/>
      <c r="Z672" s="5"/>
      <c r="AA672" s="5"/>
      <c r="AB672" s="5"/>
      <c r="AC672" s="5"/>
      <c r="AD672" s="5"/>
      <c r="AE672" s="5"/>
      <c r="AF672" s="5"/>
      <c r="AG672" s="5"/>
      <c r="AH672" s="5"/>
    </row>
    <row r="673" spans="1:34" s="2" customFormat="1" ht="12.75" x14ac:dyDescent="0.2">
      <c r="A673" s="4">
        <v>2022</v>
      </c>
      <c r="B673" s="2" t="s">
        <v>10</v>
      </c>
      <c r="C673" s="2" t="s">
        <v>727</v>
      </c>
      <c r="D673" s="2" t="s">
        <v>677</v>
      </c>
      <c r="E673" s="36"/>
      <c r="F673" s="27" t="s">
        <v>748</v>
      </c>
      <c r="H673" s="26">
        <v>516500</v>
      </c>
      <c r="W673" s="5"/>
      <c r="X673" s="5"/>
      <c r="Y673" s="5"/>
      <c r="Z673" s="5"/>
      <c r="AA673" s="5"/>
      <c r="AB673" s="5"/>
      <c r="AC673" s="5"/>
      <c r="AD673" s="5"/>
      <c r="AE673" s="5"/>
      <c r="AF673" s="5"/>
      <c r="AG673" s="5"/>
      <c r="AH673" s="5"/>
    </row>
    <row r="674" spans="1:34" s="2" customFormat="1" ht="12.75" x14ac:dyDescent="0.2">
      <c r="A674" s="4">
        <v>2022</v>
      </c>
      <c r="B674" s="2" t="s">
        <v>5</v>
      </c>
      <c r="C674" s="2" t="s">
        <v>728</v>
      </c>
      <c r="D674" s="2" t="s">
        <v>677</v>
      </c>
      <c r="E674" s="36"/>
      <c r="F674" s="27" t="s">
        <v>748</v>
      </c>
      <c r="H674" s="26">
        <v>323600</v>
      </c>
      <c r="W674" s="5"/>
      <c r="X674" s="5"/>
      <c r="Y674" s="5"/>
      <c r="Z674" s="5"/>
      <c r="AA674" s="5"/>
      <c r="AB674" s="5"/>
      <c r="AC674" s="5"/>
      <c r="AD674" s="5"/>
      <c r="AE674" s="5"/>
      <c r="AF674" s="5"/>
      <c r="AG674" s="5"/>
      <c r="AH674" s="5"/>
    </row>
    <row r="675" spans="1:34" s="2" customFormat="1" ht="12.75" x14ac:dyDescent="0.2">
      <c r="A675" s="4">
        <v>2022</v>
      </c>
      <c r="B675" s="2" t="s">
        <v>10</v>
      </c>
      <c r="C675" s="2" t="s">
        <v>729</v>
      </c>
      <c r="D675" s="2" t="s">
        <v>677</v>
      </c>
      <c r="E675" s="36"/>
      <c r="F675" s="26">
        <v>15154986</v>
      </c>
      <c r="H675" s="26">
        <v>430400</v>
      </c>
      <c r="W675" s="5"/>
      <c r="X675" s="5"/>
      <c r="Y675" s="5"/>
      <c r="Z675" s="5"/>
      <c r="AA675" s="5"/>
      <c r="AB675" s="5"/>
      <c r="AC675" s="5"/>
      <c r="AD675" s="5"/>
      <c r="AE675" s="5"/>
      <c r="AF675" s="5"/>
      <c r="AG675" s="5"/>
      <c r="AH675" s="5"/>
    </row>
    <row r="676" spans="1:34" s="2" customFormat="1" ht="12.75" x14ac:dyDescent="0.2">
      <c r="A676" s="4">
        <v>2022</v>
      </c>
      <c r="B676" s="2" t="s">
        <v>10</v>
      </c>
      <c r="C676" s="2" t="s">
        <v>730</v>
      </c>
      <c r="D676" s="2" t="s">
        <v>677</v>
      </c>
      <c r="E676" s="36"/>
      <c r="F676" s="26">
        <v>12414228</v>
      </c>
      <c r="H676" s="26">
        <v>437500</v>
      </c>
      <c r="W676" s="5"/>
      <c r="X676" s="5"/>
      <c r="Y676" s="5"/>
      <c r="Z676" s="5"/>
      <c r="AA676" s="5"/>
      <c r="AB676" s="5"/>
      <c r="AC676" s="5"/>
      <c r="AD676" s="5"/>
      <c r="AE676" s="5"/>
      <c r="AF676" s="5"/>
      <c r="AG676" s="5"/>
      <c r="AH676" s="5"/>
    </row>
    <row r="677" spans="1:34" s="2" customFormat="1" ht="12.75" x14ac:dyDescent="0.2">
      <c r="A677" s="4">
        <v>2022</v>
      </c>
      <c r="B677" s="2" t="s">
        <v>10</v>
      </c>
      <c r="C677" s="2" t="s">
        <v>731</v>
      </c>
      <c r="D677" s="2" t="s">
        <v>677</v>
      </c>
      <c r="E677" s="36"/>
      <c r="F677" s="26">
        <v>11574599</v>
      </c>
      <c r="H677" s="26">
        <v>530700</v>
      </c>
      <c r="W677" s="5"/>
      <c r="X677" s="5"/>
      <c r="Y677" s="5"/>
      <c r="Z677" s="5"/>
      <c r="AA677" s="5"/>
      <c r="AB677" s="5"/>
      <c r="AC677" s="5"/>
      <c r="AD677" s="5"/>
      <c r="AE677" s="5"/>
      <c r="AF677" s="5"/>
      <c r="AG677" s="5"/>
      <c r="AH677" s="5"/>
    </row>
    <row r="678" spans="1:34" s="2" customFormat="1" ht="12.75" x14ac:dyDescent="0.2">
      <c r="A678" s="4">
        <v>2022</v>
      </c>
      <c r="B678" s="2" t="s">
        <v>5</v>
      </c>
      <c r="C678" s="2" t="s">
        <v>732</v>
      </c>
      <c r="D678" s="2" t="s">
        <v>677</v>
      </c>
      <c r="E678" s="36"/>
      <c r="F678" s="26">
        <v>12867640</v>
      </c>
      <c r="H678" s="26">
        <v>423300</v>
      </c>
      <c r="W678" s="5"/>
      <c r="X678" s="5"/>
      <c r="Y678" s="5"/>
      <c r="Z678" s="5"/>
      <c r="AA678" s="5"/>
      <c r="AB678" s="5"/>
      <c r="AC678" s="5"/>
      <c r="AD678" s="5"/>
      <c r="AE678" s="5"/>
      <c r="AF678" s="5"/>
      <c r="AG678" s="5"/>
      <c r="AH678" s="5"/>
    </row>
    <row r="679" spans="1:34" s="2" customFormat="1" ht="12.75" x14ac:dyDescent="0.2">
      <c r="A679" s="4">
        <v>2022</v>
      </c>
      <c r="B679" s="2" t="s">
        <v>5</v>
      </c>
      <c r="C679" s="2" t="s">
        <v>733</v>
      </c>
      <c r="D679" s="2" t="s">
        <v>677</v>
      </c>
      <c r="E679" s="36"/>
      <c r="F679" s="27" t="s">
        <v>748</v>
      </c>
      <c r="H679" s="26">
        <v>331000</v>
      </c>
      <c r="W679" s="5"/>
      <c r="X679" s="5"/>
      <c r="Y679" s="5"/>
      <c r="Z679" s="5"/>
      <c r="AA679" s="5"/>
      <c r="AB679" s="5"/>
      <c r="AC679" s="5"/>
      <c r="AD679" s="5"/>
      <c r="AE679" s="5"/>
      <c r="AF679" s="5"/>
      <c r="AG679" s="5"/>
      <c r="AH679" s="5"/>
    </row>
    <row r="680" spans="1:34" s="2" customFormat="1" ht="12.75" x14ac:dyDescent="0.2">
      <c r="A680" s="4">
        <v>2022</v>
      </c>
      <c r="B680" s="2" t="s">
        <v>5</v>
      </c>
      <c r="C680" s="2" t="s">
        <v>18</v>
      </c>
      <c r="D680" s="2" t="s">
        <v>677</v>
      </c>
      <c r="E680" s="36"/>
      <c r="F680" s="26">
        <v>3226950</v>
      </c>
      <c r="H680" s="26">
        <v>421300</v>
      </c>
      <c r="W680" s="5"/>
      <c r="X680" s="5"/>
      <c r="Y680" s="5"/>
      <c r="Z680" s="5"/>
      <c r="AA680" s="5"/>
      <c r="AB680" s="5"/>
      <c r="AC680" s="5"/>
      <c r="AD680" s="5"/>
      <c r="AE680" s="5"/>
      <c r="AF680" s="5"/>
      <c r="AG680" s="5"/>
      <c r="AH680" s="5"/>
    </row>
    <row r="681" spans="1:34" s="2" customFormat="1" ht="12.75" x14ac:dyDescent="0.2">
      <c r="A681" s="4">
        <v>2022</v>
      </c>
      <c r="B681" s="2" t="s">
        <v>5</v>
      </c>
      <c r="C681" s="2" t="s">
        <v>19</v>
      </c>
      <c r="D681" s="2" t="s">
        <v>677</v>
      </c>
      <c r="E681" s="36"/>
      <c r="F681" s="26">
        <v>2151300</v>
      </c>
      <c r="H681" s="26">
        <v>574200</v>
      </c>
      <c r="W681" s="5"/>
      <c r="X681" s="5"/>
      <c r="Y681" s="5"/>
      <c r="Z681" s="5"/>
      <c r="AA681" s="5"/>
      <c r="AB681" s="5"/>
      <c r="AC681" s="5"/>
      <c r="AD681" s="5"/>
      <c r="AE681" s="5"/>
      <c r="AF681" s="5"/>
      <c r="AG681" s="5"/>
      <c r="AH681" s="5"/>
    </row>
    <row r="682" spans="1:34" s="2" customFormat="1" ht="12.75" x14ac:dyDescent="0.2">
      <c r="A682" s="4">
        <v>2022</v>
      </c>
      <c r="B682" s="2" t="s">
        <v>10</v>
      </c>
      <c r="C682" s="2" t="s">
        <v>20</v>
      </c>
      <c r="D682" s="2" t="s">
        <v>677</v>
      </c>
      <c r="E682" s="36"/>
      <c r="F682" s="27" t="s">
        <v>748</v>
      </c>
      <c r="H682" s="26">
        <v>631300</v>
      </c>
      <c r="W682" s="5"/>
      <c r="X682" s="5"/>
      <c r="Y682" s="5"/>
      <c r="Z682" s="5"/>
      <c r="AA682" s="5"/>
      <c r="AB682" s="5"/>
      <c r="AC682" s="5"/>
      <c r="AD682" s="5"/>
      <c r="AE682" s="5"/>
      <c r="AF682" s="5"/>
      <c r="AG682" s="5"/>
      <c r="AH682" s="5"/>
    </row>
    <row r="683" spans="1:34" s="2" customFormat="1" ht="12.75" x14ac:dyDescent="0.2">
      <c r="A683" s="4">
        <v>2022</v>
      </c>
      <c r="B683" s="2" t="s">
        <v>10</v>
      </c>
      <c r="C683" s="2" t="s">
        <v>21</v>
      </c>
      <c r="D683" s="2" t="s">
        <v>677</v>
      </c>
      <c r="E683" s="36"/>
      <c r="F683" s="26">
        <v>3300290</v>
      </c>
      <c r="H683" s="26">
        <v>631300</v>
      </c>
      <c r="W683" s="5"/>
      <c r="X683" s="5"/>
      <c r="Y683" s="5"/>
      <c r="Z683" s="5"/>
      <c r="AA683" s="5"/>
      <c r="AB683" s="5"/>
      <c r="AC683" s="5"/>
      <c r="AD683" s="5"/>
      <c r="AE683" s="5"/>
      <c r="AF683" s="5"/>
      <c r="AG683" s="5"/>
      <c r="AH683" s="5"/>
    </row>
    <row r="684" spans="1:34" s="2" customFormat="1" ht="12.75" x14ac:dyDescent="0.2">
      <c r="A684" s="4">
        <v>2022</v>
      </c>
      <c r="B684" s="2" t="s">
        <v>5</v>
      </c>
      <c r="C684" s="2" t="s">
        <v>734</v>
      </c>
      <c r="D684" s="2" t="s">
        <v>677</v>
      </c>
      <c r="E684" s="36"/>
      <c r="F684" s="27" t="s">
        <v>748</v>
      </c>
      <c r="H684" s="26">
        <v>288100</v>
      </c>
      <c r="W684" s="5"/>
      <c r="X684" s="5"/>
      <c r="Y684" s="5"/>
      <c r="Z684" s="5"/>
      <c r="AA684" s="5"/>
      <c r="AB684" s="5"/>
      <c r="AC684" s="5"/>
      <c r="AD684" s="5"/>
      <c r="AE684" s="5"/>
      <c r="AF684" s="5"/>
      <c r="AG684" s="5"/>
      <c r="AH684" s="5"/>
    </row>
    <row r="685" spans="1:34" s="2" customFormat="1" ht="12.75" x14ac:dyDescent="0.2">
      <c r="A685" s="4">
        <v>2022</v>
      </c>
      <c r="B685" s="2" t="s">
        <v>5</v>
      </c>
      <c r="C685" s="2" t="s">
        <v>735</v>
      </c>
      <c r="D685" s="2" t="s">
        <v>677</v>
      </c>
      <c r="E685" s="36"/>
      <c r="F685" s="27" t="s">
        <v>748</v>
      </c>
      <c r="H685" s="26">
        <v>723900</v>
      </c>
      <c r="W685" s="5"/>
      <c r="X685" s="5"/>
      <c r="Y685" s="5"/>
      <c r="Z685" s="5"/>
      <c r="AA685" s="5"/>
      <c r="AB685" s="5"/>
      <c r="AC685" s="5"/>
      <c r="AD685" s="5"/>
      <c r="AE685" s="5"/>
      <c r="AF685" s="5"/>
      <c r="AG685" s="5"/>
      <c r="AH685" s="5"/>
    </row>
    <row r="686" spans="1:34" s="2" customFormat="1" ht="12.75" x14ac:dyDescent="0.2">
      <c r="A686" s="4">
        <v>2022</v>
      </c>
      <c r="B686" s="2" t="s">
        <v>5</v>
      </c>
      <c r="C686" s="2" t="s">
        <v>736</v>
      </c>
      <c r="D686" s="2" t="s">
        <v>677</v>
      </c>
      <c r="E686" s="36"/>
      <c r="F686" s="27" t="s">
        <v>748</v>
      </c>
      <c r="H686" s="26">
        <v>773900</v>
      </c>
      <c r="W686" s="5"/>
      <c r="X686" s="5"/>
      <c r="Y686" s="5"/>
      <c r="Z686" s="5"/>
      <c r="AA686" s="5"/>
      <c r="AB686" s="5"/>
      <c r="AC686" s="5"/>
      <c r="AD686" s="5"/>
      <c r="AE686" s="5"/>
      <c r="AF686" s="5"/>
      <c r="AG686" s="5"/>
      <c r="AH686" s="5"/>
    </row>
    <row r="687" spans="1:34" s="2" customFormat="1" ht="12.75" x14ac:dyDescent="0.2">
      <c r="A687" s="4">
        <v>2022</v>
      </c>
      <c r="B687" s="2" t="s">
        <v>5</v>
      </c>
      <c r="C687" s="2" t="s">
        <v>737</v>
      </c>
      <c r="D687" s="2" t="s">
        <v>677</v>
      </c>
      <c r="E687" s="36"/>
      <c r="F687" s="27" t="s">
        <v>748</v>
      </c>
      <c r="H687" s="26">
        <v>331000</v>
      </c>
      <c r="W687" s="5"/>
      <c r="X687" s="5"/>
      <c r="Y687" s="5"/>
      <c r="Z687" s="5"/>
      <c r="AA687" s="5"/>
      <c r="AB687" s="5"/>
      <c r="AC687" s="5"/>
      <c r="AD687" s="5"/>
      <c r="AE687" s="5"/>
      <c r="AF687" s="5"/>
      <c r="AG687" s="5"/>
      <c r="AH687" s="5"/>
    </row>
    <row r="688" spans="1:34" s="2" customFormat="1" ht="12.75" x14ac:dyDescent="0.2">
      <c r="A688" s="4">
        <v>2022</v>
      </c>
      <c r="B688" s="2" t="s">
        <v>10</v>
      </c>
      <c r="C688" s="2" t="s">
        <v>738</v>
      </c>
      <c r="D688" s="2" t="s">
        <v>677</v>
      </c>
      <c r="E688" s="36"/>
      <c r="F688" s="26">
        <v>16975732</v>
      </c>
      <c r="H688" s="26">
        <v>288100</v>
      </c>
      <c r="W688" s="5"/>
      <c r="X688" s="5"/>
      <c r="Y688" s="5"/>
      <c r="Z688" s="5"/>
      <c r="AA688" s="5"/>
      <c r="AB688" s="5"/>
      <c r="AC688" s="5"/>
      <c r="AD688" s="5"/>
      <c r="AE688" s="5"/>
      <c r="AF688" s="5"/>
      <c r="AG688" s="5"/>
      <c r="AH688" s="5"/>
    </row>
    <row r="689" spans="1:35" ht="12.75" x14ac:dyDescent="0.2">
      <c r="A689" s="4">
        <v>2022</v>
      </c>
      <c r="B689" s="2" t="s">
        <v>10</v>
      </c>
      <c r="C689" s="2" t="s">
        <v>739</v>
      </c>
      <c r="D689" s="2" t="s">
        <v>677</v>
      </c>
      <c r="E689" s="36"/>
      <c r="F689" s="27" t="s">
        <v>748</v>
      </c>
      <c r="H689" s="26">
        <v>481000</v>
      </c>
      <c r="S689" s="2"/>
      <c r="T689" s="2"/>
      <c r="U689" s="2"/>
      <c r="V689" s="2"/>
      <c r="AB689" s="5"/>
      <c r="AC689" s="5"/>
      <c r="AD689" s="5"/>
      <c r="AE689" s="5"/>
      <c r="AF689" s="5"/>
      <c r="AG689" s="5"/>
      <c r="AH689" s="5"/>
      <c r="AI689" s="2"/>
    </row>
    <row r="690" spans="1:35" ht="12.75" x14ac:dyDescent="0.2">
      <c r="A690" s="4">
        <v>2022</v>
      </c>
      <c r="B690" s="2" t="s">
        <v>5</v>
      </c>
      <c r="C690" s="2" t="s">
        <v>740</v>
      </c>
      <c r="D690" s="2" t="s">
        <v>677</v>
      </c>
      <c r="E690" s="36"/>
      <c r="F690" s="26">
        <v>9989333</v>
      </c>
      <c r="H690" s="26">
        <v>766800</v>
      </c>
      <c r="S690" s="2"/>
      <c r="T690" s="2"/>
      <c r="U690" s="2"/>
      <c r="V690" s="2"/>
      <c r="AB690" s="5"/>
      <c r="AC690" s="5"/>
      <c r="AD690" s="5"/>
      <c r="AE690" s="5"/>
      <c r="AF690" s="5"/>
      <c r="AG690" s="5"/>
      <c r="AH690" s="5"/>
      <c r="AI690" s="2"/>
    </row>
    <row r="691" spans="1:35" ht="12.75" x14ac:dyDescent="0.2">
      <c r="A691" s="4">
        <v>2022</v>
      </c>
      <c r="B691" s="2" t="s">
        <v>5</v>
      </c>
      <c r="C691" s="2" t="s">
        <v>29</v>
      </c>
      <c r="D691" s="2" t="s">
        <v>677</v>
      </c>
      <c r="E691" s="36"/>
      <c r="F691" s="26">
        <v>4496222</v>
      </c>
      <c r="H691" s="26">
        <v>295500</v>
      </c>
      <c r="S691" s="2"/>
      <c r="T691" s="2"/>
      <c r="U691" s="2"/>
      <c r="V691" s="2"/>
      <c r="AB691" s="5"/>
      <c r="AC691" s="5"/>
      <c r="AD691" s="5"/>
      <c r="AE691" s="5"/>
      <c r="AF691" s="5"/>
      <c r="AG691" s="5"/>
      <c r="AH691" s="5"/>
      <c r="AI691" s="2"/>
    </row>
    <row r="692" spans="1:35" ht="12.75" x14ac:dyDescent="0.2">
      <c r="A692" s="4">
        <v>2022</v>
      </c>
      <c r="B692" s="2" t="s">
        <v>5</v>
      </c>
      <c r="C692" s="2" t="s">
        <v>723</v>
      </c>
      <c r="D692" s="2" t="s">
        <v>678</v>
      </c>
      <c r="E692" s="36"/>
      <c r="F692" s="27" t="s">
        <v>748</v>
      </c>
      <c r="H692" s="26">
        <v>383914</v>
      </c>
      <c r="S692" s="2"/>
      <c r="T692" s="2"/>
      <c r="U692" s="2"/>
      <c r="V692" s="2"/>
      <c r="AB692" s="5"/>
      <c r="AC692" s="5"/>
      <c r="AD692" s="5"/>
      <c r="AE692" s="5"/>
      <c r="AF692" s="5"/>
      <c r="AG692" s="5"/>
      <c r="AH692" s="5"/>
      <c r="AI692" s="2"/>
    </row>
    <row r="693" spans="1:35" ht="12.75" x14ac:dyDescent="0.2">
      <c r="A693" s="4">
        <v>2022</v>
      </c>
      <c r="B693" s="2" t="s">
        <v>5</v>
      </c>
      <c r="C693" s="2" t="s">
        <v>724</v>
      </c>
      <c r="D693" s="2" t="s">
        <v>678</v>
      </c>
      <c r="E693" s="36"/>
      <c r="F693" s="27" t="s">
        <v>748</v>
      </c>
      <c r="H693" s="26">
        <v>393394</v>
      </c>
      <c r="S693" s="2"/>
      <c r="T693" s="2"/>
      <c r="U693" s="2"/>
      <c r="V693" s="2"/>
      <c r="AB693" s="5"/>
      <c r="AC693" s="5"/>
      <c r="AD693" s="5"/>
      <c r="AE693" s="5"/>
      <c r="AF693" s="5"/>
      <c r="AG693" s="5"/>
      <c r="AH693" s="5"/>
      <c r="AI693" s="2"/>
    </row>
    <row r="694" spans="1:35" ht="12.75" x14ac:dyDescent="0.2">
      <c r="A694" s="4">
        <v>2022</v>
      </c>
      <c r="B694" s="2" t="s">
        <v>5</v>
      </c>
      <c r="C694" s="2" t="s">
        <v>725</v>
      </c>
      <c r="D694" s="2" t="s">
        <v>678</v>
      </c>
      <c r="E694" s="36"/>
      <c r="F694" s="27" t="s">
        <v>748</v>
      </c>
      <c r="H694" s="26">
        <v>756276</v>
      </c>
      <c r="S694" s="2"/>
      <c r="T694" s="2"/>
      <c r="U694" s="2"/>
      <c r="V694" s="2"/>
      <c r="AB694" s="5"/>
      <c r="AC694" s="5"/>
      <c r="AD694" s="5"/>
      <c r="AE694" s="5"/>
      <c r="AF694" s="5"/>
      <c r="AG694" s="5"/>
      <c r="AH694" s="5"/>
      <c r="AI694" s="2"/>
    </row>
    <row r="695" spans="1:35" ht="12.75" x14ac:dyDescent="0.2">
      <c r="A695" s="4">
        <v>2022</v>
      </c>
      <c r="B695" s="2" t="s">
        <v>5</v>
      </c>
      <c r="C695" s="2" t="s">
        <v>726</v>
      </c>
      <c r="D695" s="2" t="s">
        <v>678</v>
      </c>
      <c r="E695" s="36"/>
      <c r="F695" s="27" t="s">
        <v>748</v>
      </c>
      <c r="H695" s="26">
        <v>360216</v>
      </c>
      <c r="S695" s="2"/>
      <c r="T695" s="2"/>
      <c r="U695" s="2"/>
      <c r="V695" s="2"/>
      <c r="AB695" s="5"/>
      <c r="AC695" s="5"/>
      <c r="AD695" s="5"/>
      <c r="AE695" s="5"/>
      <c r="AF695" s="5"/>
      <c r="AG695" s="5"/>
      <c r="AH695" s="5"/>
      <c r="AI695" s="2"/>
    </row>
    <row r="696" spans="1:35" ht="12.75" x14ac:dyDescent="0.2">
      <c r="A696" s="4">
        <v>2022</v>
      </c>
      <c r="B696" s="2" t="s">
        <v>10</v>
      </c>
      <c r="C696" s="2" t="s">
        <v>727</v>
      </c>
      <c r="D696" s="2" t="s">
        <v>678</v>
      </c>
      <c r="E696" s="36"/>
      <c r="F696" s="27" t="s">
        <v>748</v>
      </c>
      <c r="H696" s="26">
        <v>803673</v>
      </c>
      <c r="S696" s="2"/>
      <c r="T696" s="2"/>
      <c r="U696" s="2"/>
      <c r="V696" s="2"/>
      <c r="AB696" s="5"/>
      <c r="AC696" s="5"/>
      <c r="AD696" s="5"/>
      <c r="AE696" s="5"/>
      <c r="AF696" s="5"/>
      <c r="AG696" s="5"/>
      <c r="AH696" s="5"/>
      <c r="AI696" s="2"/>
    </row>
    <row r="697" spans="1:35" ht="12.75" x14ac:dyDescent="0.2">
      <c r="A697" s="4">
        <v>2022</v>
      </c>
      <c r="B697" s="2" t="s">
        <v>5</v>
      </c>
      <c r="C697" s="2" t="s">
        <v>728</v>
      </c>
      <c r="D697" s="2" t="s">
        <v>678</v>
      </c>
      <c r="E697" s="36"/>
      <c r="F697" s="27" t="s">
        <v>748</v>
      </c>
      <c r="H697" s="26">
        <v>383914</v>
      </c>
      <c r="S697" s="2"/>
      <c r="T697" s="2"/>
      <c r="U697" s="2"/>
      <c r="V697" s="2"/>
      <c r="AB697" s="5"/>
      <c r="AC697" s="5"/>
      <c r="AD697" s="5"/>
      <c r="AE697" s="5"/>
      <c r="AF697" s="5"/>
      <c r="AG697" s="5"/>
      <c r="AH697" s="5"/>
      <c r="AI697" s="2"/>
    </row>
    <row r="698" spans="1:35" ht="12.75" x14ac:dyDescent="0.2">
      <c r="A698" s="4">
        <v>2022</v>
      </c>
      <c r="B698" s="2" t="s">
        <v>10</v>
      </c>
      <c r="C698" s="2" t="s">
        <v>729</v>
      </c>
      <c r="D698" s="2" t="s">
        <v>678</v>
      </c>
      <c r="E698" s="36"/>
      <c r="F698" s="27" t="s">
        <v>748</v>
      </c>
      <c r="H698" s="26">
        <v>369695</v>
      </c>
      <c r="S698" s="2"/>
      <c r="T698" s="2"/>
      <c r="U698" s="2"/>
      <c r="V698" s="2"/>
      <c r="AB698" s="5"/>
      <c r="AC698" s="5"/>
      <c r="AD698" s="5"/>
      <c r="AE698" s="5"/>
      <c r="AF698" s="5"/>
      <c r="AG698" s="5"/>
      <c r="AH698" s="5"/>
      <c r="AI698" s="2"/>
    </row>
    <row r="699" spans="1:35" ht="12.75" x14ac:dyDescent="0.2">
      <c r="A699" s="4">
        <v>2022</v>
      </c>
      <c r="B699" s="2" t="s">
        <v>10</v>
      </c>
      <c r="C699" s="2" t="s">
        <v>730</v>
      </c>
      <c r="D699" s="2" t="s">
        <v>678</v>
      </c>
      <c r="E699" s="36"/>
      <c r="F699" s="27" t="s">
        <v>748</v>
      </c>
      <c r="H699" s="26">
        <v>355476</v>
      </c>
      <c r="S699" s="2"/>
      <c r="T699" s="2"/>
      <c r="U699" s="2"/>
      <c r="V699" s="2"/>
      <c r="AB699" s="5"/>
      <c r="AC699" s="5"/>
      <c r="AD699" s="5"/>
      <c r="AE699" s="5"/>
      <c r="AF699" s="5"/>
      <c r="AG699" s="5"/>
      <c r="AH699" s="5"/>
      <c r="AI699" s="2"/>
    </row>
    <row r="700" spans="1:35" ht="12.75" x14ac:dyDescent="0.2">
      <c r="A700" s="4">
        <v>2022</v>
      </c>
      <c r="B700" s="2" t="s">
        <v>10</v>
      </c>
      <c r="C700" s="2" t="s">
        <v>731</v>
      </c>
      <c r="D700" s="2" t="s">
        <v>678</v>
      </c>
      <c r="E700" s="36"/>
      <c r="F700" s="27" t="s">
        <v>748</v>
      </c>
      <c r="H700" s="26">
        <v>341257</v>
      </c>
      <c r="S700" s="2"/>
      <c r="T700" s="2"/>
      <c r="U700" s="2"/>
      <c r="V700" s="2"/>
      <c r="AB700" s="5"/>
      <c r="AC700" s="5"/>
      <c r="AD700" s="5"/>
      <c r="AE700" s="5"/>
      <c r="AF700" s="5"/>
      <c r="AG700" s="5"/>
      <c r="AH700" s="5"/>
      <c r="AI700" s="2"/>
    </row>
    <row r="701" spans="1:35" ht="12.75" x14ac:dyDescent="0.2">
      <c r="A701" s="4">
        <v>2022</v>
      </c>
      <c r="B701" s="2" t="s">
        <v>5</v>
      </c>
      <c r="C701" s="2" t="s">
        <v>732</v>
      </c>
      <c r="D701" s="2" t="s">
        <v>678</v>
      </c>
      <c r="E701" s="36"/>
      <c r="F701" s="27" t="s">
        <v>748</v>
      </c>
      <c r="H701" s="26">
        <v>374435</v>
      </c>
      <c r="S701" s="2"/>
      <c r="T701" s="2"/>
      <c r="U701" s="2"/>
      <c r="V701" s="2"/>
      <c r="AB701" s="5"/>
      <c r="AC701" s="5"/>
      <c r="AD701" s="5"/>
      <c r="AE701" s="5"/>
      <c r="AF701" s="5"/>
      <c r="AG701" s="5"/>
      <c r="AH701" s="5"/>
      <c r="AI701" s="2"/>
    </row>
    <row r="702" spans="1:35" ht="12.75" x14ac:dyDescent="0.2">
      <c r="A702" s="4">
        <v>2022</v>
      </c>
      <c r="B702" s="2" t="s">
        <v>5</v>
      </c>
      <c r="C702" s="2" t="s">
        <v>733</v>
      </c>
      <c r="D702" s="2" t="s">
        <v>678</v>
      </c>
      <c r="E702" s="36"/>
      <c r="F702" s="27" t="s">
        <v>748</v>
      </c>
      <c r="H702" s="26">
        <v>402873</v>
      </c>
      <c r="S702" s="2"/>
      <c r="T702" s="2"/>
      <c r="U702" s="2"/>
      <c r="V702" s="2"/>
      <c r="AB702" s="5"/>
      <c r="AC702" s="5"/>
      <c r="AD702" s="5"/>
      <c r="AE702" s="5"/>
      <c r="AF702" s="5"/>
      <c r="AG702" s="5"/>
      <c r="AH702" s="5"/>
      <c r="AI702" s="2"/>
    </row>
    <row r="703" spans="1:35" ht="12.75" x14ac:dyDescent="0.2">
      <c r="A703" s="4">
        <v>2022</v>
      </c>
      <c r="B703" s="2" t="s">
        <v>5</v>
      </c>
      <c r="C703" s="2" t="s">
        <v>18</v>
      </c>
      <c r="D703" s="2" t="s">
        <v>678</v>
      </c>
      <c r="E703" s="36"/>
      <c r="F703" s="26">
        <v>8886758</v>
      </c>
      <c r="H703" s="26">
        <v>2637858</v>
      </c>
      <c r="S703" s="2"/>
      <c r="T703" s="2"/>
      <c r="U703" s="2"/>
      <c r="V703" s="2"/>
      <c r="AB703" s="5"/>
      <c r="AC703" s="5"/>
      <c r="AD703" s="5"/>
      <c r="AE703" s="5"/>
      <c r="AF703" s="5"/>
      <c r="AG703" s="5"/>
      <c r="AH703" s="5"/>
      <c r="AI703" s="2"/>
    </row>
    <row r="704" spans="1:35" ht="12.75" x14ac:dyDescent="0.2">
      <c r="A704" s="4">
        <v>2022</v>
      </c>
      <c r="B704" s="2" t="s">
        <v>5</v>
      </c>
      <c r="C704" s="2" t="s">
        <v>19</v>
      </c>
      <c r="D704" s="2" t="s">
        <v>678</v>
      </c>
      <c r="E704" s="36"/>
      <c r="F704" s="27" t="s">
        <v>748</v>
      </c>
      <c r="H704" s="26">
        <v>789454</v>
      </c>
      <c r="S704" s="2"/>
      <c r="T704" s="2"/>
      <c r="U704" s="2"/>
      <c r="V704" s="2"/>
      <c r="AB704" s="5"/>
      <c r="AC704" s="5"/>
      <c r="AD704" s="5"/>
      <c r="AE704" s="5"/>
      <c r="AF704" s="5"/>
      <c r="AG704" s="5"/>
      <c r="AH704" s="5"/>
      <c r="AI704" s="2"/>
    </row>
    <row r="705" spans="1:35" ht="12.75" x14ac:dyDescent="0.2">
      <c r="A705" s="4">
        <v>2022</v>
      </c>
      <c r="B705" s="2" t="s">
        <v>10</v>
      </c>
      <c r="C705" s="2" t="s">
        <v>20</v>
      </c>
      <c r="D705" s="2" t="s">
        <v>678</v>
      </c>
      <c r="E705" s="36"/>
      <c r="F705" s="27" t="s">
        <v>748</v>
      </c>
      <c r="H705" s="26">
        <v>773895</v>
      </c>
      <c r="S705" s="2"/>
      <c r="T705" s="2"/>
      <c r="U705" s="2"/>
      <c r="V705" s="2"/>
      <c r="AB705" s="5"/>
      <c r="AC705" s="5"/>
      <c r="AD705" s="5"/>
      <c r="AE705" s="5"/>
      <c r="AF705" s="5"/>
      <c r="AG705" s="5"/>
      <c r="AH705" s="5"/>
      <c r="AI705" s="2"/>
    </row>
    <row r="706" spans="1:35" ht="12.75" x14ac:dyDescent="0.2">
      <c r="A706" s="4">
        <v>2022</v>
      </c>
      <c r="B706" s="2" t="s">
        <v>10</v>
      </c>
      <c r="C706" s="2" t="s">
        <v>21</v>
      </c>
      <c r="D706" s="2" t="s">
        <v>678</v>
      </c>
      <c r="E706" s="36"/>
      <c r="F706" s="27" t="s">
        <v>748</v>
      </c>
      <c r="H706" s="26">
        <v>789454</v>
      </c>
      <c r="S706" s="2"/>
      <c r="T706" s="2"/>
      <c r="U706" s="2"/>
      <c r="V706" s="2"/>
      <c r="AB706" s="5"/>
      <c r="AC706" s="5"/>
      <c r="AD706" s="5"/>
      <c r="AE706" s="5"/>
      <c r="AF706" s="5"/>
      <c r="AG706" s="5"/>
      <c r="AH706" s="5"/>
      <c r="AI706" s="2"/>
    </row>
    <row r="707" spans="1:35" ht="12.75" x14ac:dyDescent="0.2">
      <c r="A707" s="4">
        <v>2022</v>
      </c>
      <c r="B707" s="2" t="s">
        <v>5</v>
      </c>
      <c r="C707" s="2" t="s">
        <v>734</v>
      </c>
      <c r="D707" s="2" t="s">
        <v>678</v>
      </c>
      <c r="E707" s="36"/>
      <c r="F707" s="27" t="s">
        <v>748</v>
      </c>
      <c r="H707" s="26">
        <v>369695</v>
      </c>
      <c r="S707" s="2"/>
      <c r="T707" s="2"/>
      <c r="U707" s="2"/>
      <c r="V707" s="2"/>
      <c r="AB707" s="5"/>
      <c r="AC707" s="5"/>
      <c r="AD707" s="5"/>
      <c r="AE707" s="5"/>
      <c r="AF707" s="5"/>
      <c r="AG707" s="5"/>
      <c r="AH707" s="5"/>
      <c r="AI707" s="2"/>
    </row>
    <row r="708" spans="1:35" ht="12.75" x14ac:dyDescent="0.2">
      <c r="A708" s="4">
        <v>2022</v>
      </c>
      <c r="B708" s="2" t="s">
        <v>5</v>
      </c>
      <c r="C708" s="2" t="s">
        <v>735</v>
      </c>
      <c r="D708" s="2" t="s">
        <v>678</v>
      </c>
      <c r="E708" s="36"/>
      <c r="F708" s="27" t="s">
        <v>748</v>
      </c>
      <c r="H708" s="26">
        <v>369695</v>
      </c>
      <c r="S708" s="2"/>
      <c r="T708" s="2"/>
      <c r="U708" s="2"/>
      <c r="V708" s="2"/>
      <c r="AB708" s="5"/>
      <c r="AC708" s="5"/>
      <c r="AD708" s="5"/>
      <c r="AE708" s="5"/>
      <c r="AF708" s="5"/>
      <c r="AG708" s="5"/>
      <c r="AH708" s="5"/>
      <c r="AI708" s="2"/>
    </row>
    <row r="709" spans="1:35" ht="12.75" x14ac:dyDescent="0.2">
      <c r="A709" s="4">
        <v>2022</v>
      </c>
      <c r="B709" s="2" t="s">
        <v>5</v>
      </c>
      <c r="C709" s="2" t="s">
        <v>736</v>
      </c>
      <c r="D709" s="2" t="s">
        <v>678</v>
      </c>
      <c r="E709" s="36"/>
      <c r="F709" s="26">
        <v>10057587</v>
      </c>
      <c r="H709" s="26">
        <v>2342236</v>
      </c>
      <c r="S709" s="2"/>
      <c r="T709" s="2"/>
      <c r="U709" s="2"/>
      <c r="V709" s="2"/>
      <c r="AB709" s="5"/>
      <c r="AC709" s="5"/>
      <c r="AD709" s="5"/>
      <c r="AE709" s="5"/>
      <c r="AF709" s="5"/>
      <c r="AG709" s="5"/>
      <c r="AH709" s="5"/>
      <c r="AI709" s="2"/>
    </row>
    <row r="710" spans="1:35" ht="12.75" x14ac:dyDescent="0.2">
      <c r="A710" s="4">
        <v>2022</v>
      </c>
      <c r="B710" s="2" t="s">
        <v>5</v>
      </c>
      <c r="C710" s="2" t="s">
        <v>737</v>
      </c>
      <c r="D710" s="2" t="s">
        <v>678</v>
      </c>
      <c r="E710" s="36"/>
      <c r="F710" s="27" t="s">
        <v>748</v>
      </c>
      <c r="H710" s="26">
        <v>388654</v>
      </c>
      <c r="S710" s="2"/>
      <c r="T710" s="2"/>
      <c r="U710" s="2"/>
      <c r="V710" s="2"/>
      <c r="AB710" s="5"/>
      <c r="AC710" s="5"/>
      <c r="AD710" s="5"/>
      <c r="AE710" s="5"/>
      <c r="AF710" s="5"/>
      <c r="AG710" s="5"/>
      <c r="AH710" s="5"/>
      <c r="AI710" s="2"/>
    </row>
    <row r="711" spans="1:35" ht="12.75" x14ac:dyDescent="0.2">
      <c r="A711" s="4">
        <v>2022</v>
      </c>
      <c r="B711" s="2" t="s">
        <v>10</v>
      </c>
      <c r="C711" s="2" t="s">
        <v>738</v>
      </c>
      <c r="D711" s="2" t="s">
        <v>678</v>
      </c>
      <c r="E711" s="36"/>
      <c r="F711" s="27" t="s">
        <v>748</v>
      </c>
      <c r="H711" s="26">
        <v>770495</v>
      </c>
      <c r="S711" s="2"/>
      <c r="T711" s="2"/>
      <c r="U711" s="2"/>
      <c r="V711" s="2"/>
      <c r="AB711" s="5"/>
      <c r="AC711" s="5"/>
      <c r="AD711" s="5"/>
      <c r="AE711" s="5"/>
      <c r="AF711" s="5"/>
      <c r="AG711" s="5"/>
      <c r="AH711" s="5"/>
      <c r="AI711" s="2"/>
    </row>
    <row r="712" spans="1:35" ht="12.75" x14ac:dyDescent="0.2">
      <c r="A712" s="4">
        <v>2022</v>
      </c>
      <c r="B712" s="2" t="s">
        <v>10</v>
      </c>
      <c r="C712" s="2" t="s">
        <v>739</v>
      </c>
      <c r="D712" s="2" t="s">
        <v>678</v>
      </c>
      <c r="E712" s="36"/>
      <c r="F712" s="27" t="s">
        <v>748</v>
      </c>
      <c r="H712" s="26">
        <v>756276</v>
      </c>
      <c r="S712" s="2"/>
      <c r="T712" s="2"/>
      <c r="U712" s="2"/>
      <c r="V712" s="2"/>
      <c r="AB712" s="5"/>
      <c r="AC712" s="5"/>
      <c r="AD712" s="5"/>
      <c r="AE712" s="5"/>
      <c r="AF712" s="5"/>
      <c r="AG712" s="5"/>
      <c r="AH712" s="5"/>
      <c r="AI712" s="2"/>
    </row>
    <row r="713" spans="1:35" ht="12.75" x14ac:dyDescent="0.2">
      <c r="A713" s="4">
        <v>2022</v>
      </c>
      <c r="B713" s="2" t="s">
        <v>5</v>
      </c>
      <c r="C713" s="2" t="s">
        <v>740</v>
      </c>
      <c r="D713" s="2" t="s">
        <v>678</v>
      </c>
      <c r="E713" s="36"/>
      <c r="F713" s="27" t="s">
        <v>748</v>
      </c>
      <c r="H713" s="26">
        <v>740717</v>
      </c>
      <c r="S713" s="2"/>
      <c r="T713" s="2"/>
      <c r="U713" s="2"/>
      <c r="V713" s="2"/>
      <c r="AB713" s="5"/>
      <c r="AC713" s="5"/>
      <c r="AD713" s="5"/>
      <c r="AE713" s="5"/>
      <c r="AF713" s="5"/>
      <c r="AG713" s="5"/>
      <c r="AH713" s="5"/>
      <c r="AI713" s="2"/>
    </row>
    <row r="714" spans="1:35" ht="12.75" x14ac:dyDescent="0.2">
      <c r="A714" s="4">
        <v>2022</v>
      </c>
      <c r="B714" s="2" t="s">
        <v>5</v>
      </c>
      <c r="C714" s="2" t="s">
        <v>29</v>
      </c>
      <c r="D714" s="2" t="s">
        <v>678</v>
      </c>
      <c r="E714" s="36"/>
      <c r="F714" s="27" t="s">
        <v>748</v>
      </c>
      <c r="H714" s="26">
        <v>355476</v>
      </c>
      <c r="S714" s="2"/>
      <c r="T714" s="2"/>
      <c r="U714" s="2"/>
      <c r="V714" s="2"/>
      <c r="AB714" s="5"/>
      <c r="AC714" s="5"/>
      <c r="AD714" s="5"/>
      <c r="AE714" s="5"/>
      <c r="AF714" s="5"/>
      <c r="AG714" s="5"/>
      <c r="AH714" s="5"/>
      <c r="AI714" s="2"/>
    </row>
    <row r="715" spans="1:35" ht="12.75" x14ac:dyDescent="0.2">
      <c r="A715" s="4">
        <v>2022</v>
      </c>
      <c r="B715" s="2" t="s">
        <v>5</v>
      </c>
      <c r="C715" s="2" t="s">
        <v>723</v>
      </c>
      <c r="D715" s="2" t="s">
        <v>679</v>
      </c>
      <c r="E715" s="36"/>
      <c r="F715" s="32"/>
      <c r="H715" s="36"/>
      <c r="S715" s="2"/>
      <c r="T715" s="2"/>
      <c r="U715" s="2"/>
      <c r="V715" s="2"/>
      <c r="AB715" s="5"/>
      <c r="AC715" s="5"/>
      <c r="AD715" s="5"/>
      <c r="AE715" s="5"/>
      <c r="AF715" s="5"/>
      <c r="AG715" s="5"/>
      <c r="AH715" s="5"/>
      <c r="AI715" s="2"/>
    </row>
    <row r="716" spans="1:35" ht="12.75" x14ac:dyDescent="0.2">
      <c r="A716" s="4">
        <v>2022</v>
      </c>
      <c r="B716" s="2" t="s">
        <v>5</v>
      </c>
      <c r="C716" s="2" t="s">
        <v>724</v>
      </c>
      <c r="D716" s="2" t="s">
        <v>679</v>
      </c>
      <c r="E716" s="36"/>
      <c r="F716" s="32"/>
      <c r="H716" s="36"/>
      <c r="S716" s="2"/>
      <c r="T716" s="2"/>
      <c r="U716" s="2"/>
      <c r="V716" s="2"/>
      <c r="AB716" s="5"/>
      <c r="AC716" s="5"/>
      <c r="AD716" s="5"/>
      <c r="AE716" s="5"/>
      <c r="AF716" s="5"/>
      <c r="AG716" s="5"/>
      <c r="AH716" s="5"/>
      <c r="AI716" s="2"/>
    </row>
    <row r="717" spans="1:35" ht="12.75" x14ac:dyDescent="0.2">
      <c r="A717" s="4">
        <v>2022</v>
      </c>
      <c r="B717" s="2" t="s">
        <v>5</v>
      </c>
      <c r="C717" s="2" t="s">
        <v>725</v>
      </c>
      <c r="D717" s="2" t="s">
        <v>679</v>
      </c>
      <c r="E717" s="36"/>
      <c r="F717" s="35">
        <v>3049181</v>
      </c>
      <c r="H717" s="36"/>
      <c r="S717" s="2"/>
      <c r="T717" s="2"/>
      <c r="U717" s="2"/>
      <c r="V717" s="2"/>
      <c r="AB717" s="5"/>
      <c r="AC717" s="5"/>
      <c r="AD717" s="5"/>
      <c r="AE717" s="5"/>
      <c r="AF717" s="5"/>
      <c r="AG717" s="5"/>
      <c r="AH717" s="5"/>
      <c r="AI717" s="2"/>
    </row>
    <row r="718" spans="1:35" ht="12.75" x14ac:dyDescent="0.2">
      <c r="A718" s="4">
        <v>2022</v>
      </c>
      <c r="B718" s="2" t="s">
        <v>5</v>
      </c>
      <c r="C718" s="2" t="s">
        <v>726</v>
      </c>
      <c r="D718" s="2" t="s">
        <v>679</v>
      </c>
      <c r="E718" s="36"/>
      <c r="F718" s="32"/>
      <c r="H718" s="36"/>
      <c r="S718" s="2"/>
      <c r="T718" s="2"/>
      <c r="U718" s="2"/>
      <c r="V718" s="2"/>
      <c r="AB718" s="5"/>
      <c r="AC718" s="5"/>
      <c r="AD718" s="5"/>
      <c r="AE718" s="5"/>
      <c r="AF718" s="5"/>
      <c r="AG718" s="5"/>
      <c r="AH718" s="5"/>
      <c r="AI718" s="2"/>
    </row>
    <row r="719" spans="1:35" ht="12.75" x14ac:dyDescent="0.2">
      <c r="A719" s="4">
        <v>2022</v>
      </c>
      <c r="B719" s="2" t="s">
        <v>10</v>
      </c>
      <c r="C719" s="2" t="s">
        <v>727</v>
      </c>
      <c r="D719" s="2" t="s">
        <v>679</v>
      </c>
      <c r="E719" s="36"/>
      <c r="F719" s="32"/>
      <c r="H719" s="36"/>
      <c r="S719" s="2"/>
      <c r="T719" s="2"/>
      <c r="U719" s="2"/>
      <c r="V719" s="2"/>
      <c r="AB719" s="5"/>
      <c r="AC719" s="5"/>
      <c r="AD719" s="5"/>
      <c r="AE719" s="5"/>
      <c r="AF719" s="5"/>
      <c r="AG719" s="5"/>
      <c r="AH719" s="5"/>
      <c r="AI719" s="2"/>
    </row>
    <row r="720" spans="1:35" ht="12.75" x14ac:dyDescent="0.2">
      <c r="A720" s="4">
        <v>2022</v>
      </c>
      <c r="B720" s="2" t="s">
        <v>5</v>
      </c>
      <c r="C720" s="2" t="s">
        <v>728</v>
      </c>
      <c r="D720" s="2" t="s">
        <v>679</v>
      </c>
      <c r="E720" s="36"/>
      <c r="F720" s="32"/>
      <c r="H720" s="36"/>
      <c r="S720" s="2"/>
      <c r="T720" s="2"/>
      <c r="U720" s="2"/>
      <c r="V720" s="2"/>
      <c r="AB720" s="5"/>
      <c r="AC720" s="5"/>
      <c r="AD720" s="5"/>
      <c r="AE720" s="5"/>
      <c r="AF720" s="5"/>
      <c r="AG720" s="5"/>
      <c r="AH720" s="5"/>
      <c r="AI720" s="2"/>
    </row>
    <row r="721" spans="1:34" s="2" customFormat="1" ht="12.75" x14ac:dyDescent="0.2">
      <c r="A721" s="4">
        <v>2022</v>
      </c>
      <c r="B721" s="2" t="s">
        <v>10</v>
      </c>
      <c r="C721" s="2" t="s">
        <v>729</v>
      </c>
      <c r="D721" s="2" t="s">
        <v>679</v>
      </c>
      <c r="E721" s="36"/>
      <c r="F721" s="32"/>
      <c r="H721" s="36"/>
      <c r="W721" s="5"/>
      <c r="X721" s="5"/>
      <c r="Y721" s="5"/>
      <c r="Z721" s="5"/>
      <c r="AA721" s="5"/>
      <c r="AB721" s="5"/>
      <c r="AC721" s="5"/>
      <c r="AD721" s="5"/>
      <c r="AE721" s="5"/>
      <c r="AF721" s="5"/>
      <c r="AG721" s="5"/>
      <c r="AH721" s="5"/>
    </row>
    <row r="722" spans="1:34" s="2" customFormat="1" ht="12.75" x14ac:dyDescent="0.2">
      <c r="A722" s="4">
        <v>2022</v>
      </c>
      <c r="B722" s="2" t="s">
        <v>10</v>
      </c>
      <c r="C722" s="2" t="s">
        <v>730</v>
      </c>
      <c r="D722" s="2" t="s">
        <v>679</v>
      </c>
      <c r="E722" s="36"/>
      <c r="F722" s="32"/>
      <c r="H722" s="36"/>
      <c r="W722" s="5"/>
      <c r="X722" s="5"/>
      <c r="Y722" s="5"/>
      <c r="Z722" s="5"/>
      <c r="AA722" s="5"/>
      <c r="AB722" s="5"/>
      <c r="AC722" s="5"/>
      <c r="AD722" s="5"/>
      <c r="AE722" s="5"/>
      <c r="AF722" s="5"/>
      <c r="AG722" s="5"/>
      <c r="AH722" s="5"/>
    </row>
    <row r="723" spans="1:34" s="2" customFormat="1" ht="12.75" x14ac:dyDescent="0.2">
      <c r="A723" s="4">
        <v>2022</v>
      </c>
      <c r="B723" s="2" t="s">
        <v>10</v>
      </c>
      <c r="C723" s="2" t="s">
        <v>731</v>
      </c>
      <c r="D723" s="2" t="s">
        <v>679</v>
      </c>
      <c r="E723" s="36"/>
      <c r="F723" s="32"/>
      <c r="H723" s="36"/>
      <c r="W723" s="5"/>
      <c r="X723" s="5"/>
      <c r="Y723" s="5"/>
      <c r="Z723" s="5"/>
      <c r="AA723" s="5"/>
      <c r="AB723" s="5"/>
      <c r="AC723" s="5"/>
      <c r="AD723" s="5"/>
      <c r="AE723" s="5"/>
      <c r="AF723" s="5"/>
      <c r="AG723" s="5"/>
      <c r="AH723" s="5"/>
    </row>
    <row r="724" spans="1:34" s="2" customFormat="1" ht="12.75" x14ac:dyDescent="0.2">
      <c r="A724" s="4">
        <v>2022</v>
      </c>
      <c r="B724" s="2" t="s">
        <v>5</v>
      </c>
      <c r="C724" s="2" t="s">
        <v>732</v>
      </c>
      <c r="D724" s="2" t="s">
        <v>679</v>
      </c>
      <c r="E724" s="36"/>
      <c r="F724" s="32"/>
      <c r="H724" s="36"/>
      <c r="W724" s="5"/>
      <c r="X724" s="5"/>
      <c r="Y724" s="5"/>
      <c r="Z724" s="5"/>
      <c r="AA724" s="5"/>
      <c r="AB724" s="5"/>
      <c r="AC724" s="5"/>
      <c r="AD724" s="5"/>
      <c r="AE724" s="5"/>
      <c r="AF724" s="5"/>
      <c r="AG724" s="5"/>
      <c r="AH724" s="5"/>
    </row>
    <row r="725" spans="1:34" s="2" customFormat="1" ht="12.75" x14ac:dyDescent="0.2">
      <c r="A725" s="4">
        <v>2022</v>
      </c>
      <c r="B725" s="2" t="s">
        <v>5</v>
      </c>
      <c r="C725" s="2" t="s">
        <v>733</v>
      </c>
      <c r="D725" s="2" t="s">
        <v>679</v>
      </c>
      <c r="E725" s="36"/>
      <c r="F725" s="32"/>
      <c r="H725" s="36"/>
      <c r="W725" s="5"/>
      <c r="X725" s="5"/>
      <c r="Y725" s="5"/>
      <c r="Z725" s="5"/>
      <c r="AA725" s="5"/>
      <c r="AB725" s="5"/>
      <c r="AC725" s="5"/>
      <c r="AD725" s="5"/>
      <c r="AE725" s="5"/>
      <c r="AF725" s="5"/>
      <c r="AG725" s="5"/>
      <c r="AH725" s="5"/>
    </row>
    <row r="726" spans="1:34" s="2" customFormat="1" ht="12.75" x14ac:dyDescent="0.2">
      <c r="A726" s="4">
        <v>2022</v>
      </c>
      <c r="B726" s="2" t="s">
        <v>5</v>
      </c>
      <c r="C726" s="2" t="s">
        <v>18</v>
      </c>
      <c r="D726" s="2" t="s">
        <v>679</v>
      </c>
      <c r="E726" s="36"/>
      <c r="F726" s="35">
        <v>1379620</v>
      </c>
      <c r="H726" s="36"/>
      <c r="W726" s="5"/>
      <c r="X726" s="5"/>
      <c r="Y726" s="5"/>
      <c r="Z726" s="5"/>
      <c r="AA726" s="5"/>
      <c r="AB726" s="5"/>
      <c r="AC726" s="5"/>
      <c r="AD726" s="5"/>
      <c r="AE726" s="5"/>
      <c r="AF726" s="5"/>
      <c r="AG726" s="5"/>
      <c r="AH726" s="5"/>
    </row>
    <row r="727" spans="1:34" s="2" customFormat="1" ht="12.75" x14ac:dyDescent="0.2">
      <c r="A727" s="4">
        <v>2022</v>
      </c>
      <c r="B727" s="2" t="s">
        <v>5</v>
      </c>
      <c r="C727" s="2" t="s">
        <v>19</v>
      </c>
      <c r="D727" s="2" t="s">
        <v>679</v>
      </c>
      <c r="E727" s="36"/>
      <c r="F727" s="35">
        <v>2595000</v>
      </c>
      <c r="H727" s="36"/>
      <c r="W727" s="5"/>
      <c r="X727" s="5"/>
      <c r="Y727" s="5"/>
      <c r="Z727" s="5"/>
      <c r="AA727" s="5"/>
      <c r="AB727" s="5"/>
      <c r="AC727" s="5"/>
      <c r="AD727" s="5"/>
      <c r="AE727" s="5"/>
      <c r="AF727" s="5"/>
      <c r="AG727" s="5"/>
      <c r="AH727" s="5"/>
    </row>
    <row r="728" spans="1:34" s="2" customFormat="1" ht="12.75" x14ac:dyDescent="0.2">
      <c r="A728" s="4">
        <v>2022</v>
      </c>
      <c r="B728" s="2" t="s">
        <v>10</v>
      </c>
      <c r="C728" s="2" t="s">
        <v>20</v>
      </c>
      <c r="D728" s="2" t="s">
        <v>679</v>
      </c>
      <c r="E728" s="36"/>
      <c r="F728" s="32"/>
      <c r="H728" s="36"/>
      <c r="W728" s="5"/>
      <c r="X728" s="5"/>
      <c r="Y728" s="5"/>
      <c r="Z728" s="5"/>
      <c r="AA728" s="5"/>
      <c r="AB728" s="5"/>
      <c r="AC728" s="5"/>
      <c r="AD728" s="5"/>
      <c r="AE728" s="5"/>
      <c r="AF728" s="5"/>
      <c r="AG728" s="5"/>
      <c r="AH728" s="5"/>
    </row>
    <row r="729" spans="1:34" s="2" customFormat="1" ht="12.75" x14ac:dyDescent="0.2">
      <c r="A729" s="4">
        <v>2022</v>
      </c>
      <c r="B729" s="2" t="s">
        <v>10</v>
      </c>
      <c r="C729" s="2" t="s">
        <v>21</v>
      </c>
      <c r="D729" s="2" t="s">
        <v>679</v>
      </c>
      <c r="E729" s="36"/>
      <c r="F729" s="35">
        <v>2152542</v>
      </c>
      <c r="H729" s="36"/>
      <c r="W729" s="5"/>
      <c r="X729" s="5"/>
      <c r="Y729" s="5"/>
      <c r="Z729" s="5"/>
      <c r="AA729" s="5"/>
      <c r="AB729" s="5"/>
      <c r="AC729" s="5"/>
      <c r="AD729" s="5"/>
      <c r="AE729" s="5"/>
      <c r="AF729" s="5"/>
      <c r="AG729" s="5"/>
      <c r="AH729" s="5"/>
    </row>
    <row r="730" spans="1:34" s="2" customFormat="1" ht="12.75" x14ac:dyDescent="0.2">
      <c r="A730" s="4">
        <v>2022</v>
      </c>
      <c r="B730" s="2" t="s">
        <v>5</v>
      </c>
      <c r="C730" s="2" t="s">
        <v>734</v>
      </c>
      <c r="D730" s="2" t="s">
        <v>679</v>
      </c>
      <c r="E730" s="36"/>
      <c r="F730" s="32"/>
      <c r="H730" s="36"/>
      <c r="W730" s="5"/>
      <c r="X730" s="5"/>
      <c r="Y730" s="5"/>
      <c r="Z730" s="5"/>
      <c r="AA730" s="5"/>
      <c r="AB730" s="5"/>
      <c r="AC730" s="5"/>
      <c r="AD730" s="5"/>
      <c r="AE730" s="5"/>
      <c r="AF730" s="5"/>
      <c r="AG730" s="5"/>
      <c r="AH730" s="5"/>
    </row>
    <row r="731" spans="1:34" s="2" customFormat="1" ht="12.75" x14ac:dyDescent="0.2">
      <c r="A731" s="4">
        <v>2022</v>
      </c>
      <c r="B731" s="2" t="s">
        <v>5</v>
      </c>
      <c r="C731" s="2" t="s">
        <v>735</v>
      </c>
      <c r="D731" s="2" t="s">
        <v>679</v>
      </c>
      <c r="E731" s="36"/>
      <c r="F731" s="32"/>
      <c r="H731" s="36"/>
      <c r="W731" s="5"/>
      <c r="X731" s="5"/>
      <c r="Y731" s="5"/>
      <c r="Z731" s="5"/>
      <c r="AA731" s="5"/>
      <c r="AB731" s="5"/>
      <c r="AC731" s="5"/>
      <c r="AD731" s="5"/>
      <c r="AE731" s="5"/>
      <c r="AF731" s="5"/>
      <c r="AG731" s="5"/>
      <c r="AH731" s="5"/>
    </row>
    <row r="732" spans="1:34" s="2" customFormat="1" ht="12.75" x14ac:dyDescent="0.2">
      <c r="A732" s="4">
        <v>2022</v>
      </c>
      <c r="B732" s="2" t="s">
        <v>5</v>
      </c>
      <c r="C732" s="2" t="s">
        <v>736</v>
      </c>
      <c r="D732" s="2" t="s">
        <v>679</v>
      </c>
      <c r="E732" s="36"/>
      <c r="F732" s="32"/>
      <c r="H732" s="36"/>
      <c r="W732" s="5"/>
      <c r="X732" s="5"/>
      <c r="Y732" s="5"/>
      <c r="Z732" s="5"/>
      <c r="AA732" s="5"/>
      <c r="AB732" s="5"/>
      <c r="AC732" s="5"/>
      <c r="AD732" s="5"/>
      <c r="AE732" s="5"/>
      <c r="AF732" s="5"/>
      <c r="AG732" s="5"/>
      <c r="AH732" s="5"/>
    </row>
    <row r="733" spans="1:34" s="2" customFormat="1" ht="12.75" x14ac:dyDescent="0.2">
      <c r="A733" s="4">
        <v>2022</v>
      </c>
      <c r="B733" s="2" t="s">
        <v>5</v>
      </c>
      <c r="C733" s="2" t="s">
        <v>737</v>
      </c>
      <c r="D733" s="2" t="s">
        <v>679</v>
      </c>
      <c r="E733" s="36"/>
      <c r="F733" s="32"/>
      <c r="H733" s="36"/>
      <c r="W733" s="5"/>
      <c r="X733" s="5"/>
      <c r="Y733" s="5"/>
      <c r="Z733" s="5"/>
      <c r="AA733" s="5"/>
      <c r="AB733" s="5"/>
      <c r="AC733" s="5"/>
      <c r="AD733" s="5"/>
      <c r="AE733" s="5"/>
      <c r="AF733" s="5"/>
      <c r="AG733" s="5"/>
      <c r="AH733" s="5"/>
    </row>
    <row r="734" spans="1:34" s="2" customFormat="1" ht="12.75" x14ac:dyDescent="0.2">
      <c r="A734" s="4">
        <v>2022</v>
      </c>
      <c r="B734" s="2" t="s">
        <v>10</v>
      </c>
      <c r="C734" s="2" t="s">
        <v>738</v>
      </c>
      <c r="D734" s="2" t="s">
        <v>679</v>
      </c>
      <c r="E734" s="36"/>
      <c r="F734" s="35">
        <v>3052000</v>
      </c>
      <c r="H734" s="36"/>
      <c r="W734" s="5"/>
      <c r="X734" s="5"/>
      <c r="Y734" s="5"/>
      <c r="Z734" s="5"/>
      <c r="AA734" s="5"/>
      <c r="AB734" s="5"/>
      <c r="AC734" s="5"/>
      <c r="AD734" s="5"/>
      <c r="AE734" s="5"/>
      <c r="AF734" s="5"/>
      <c r="AG734" s="5"/>
      <c r="AH734" s="5"/>
    </row>
    <row r="735" spans="1:34" s="2" customFormat="1" ht="12.75" x14ac:dyDescent="0.2">
      <c r="A735" s="4">
        <v>2022</v>
      </c>
      <c r="B735" s="2" t="s">
        <v>10</v>
      </c>
      <c r="C735" s="2" t="s">
        <v>739</v>
      </c>
      <c r="D735" s="2" t="s">
        <v>679</v>
      </c>
      <c r="E735" s="36"/>
      <c r="F735" s="32"/>
      <c r="H735" s="36"/>
      <c r="W735" s="5"/>
      <c r="X735" s="5"/>
      <c r="Y735" s="5"/>
      <c r="Z735" s="5"/>
      <c r="AA735" s="5"/>
      <c r="AB735" s="5"/>
      <c r="AC735" s="5"/>
      <c r="AD735" s="5"/>
      <c r="AE735" s="5"/>
      <c r="AF735" s="5"/>
      <c r="AG735" s="5"/>
      <c r="AH735" s="5"/>
    </row>
    <row r="736" spans="1:34" s="2" customFormat="1" ht="12.75" x14ac:dyDescent="0.2">
      <c r="A736" s="4">
        <v>2022</v>
      </c>
      <c r="B736" s="2" t="s">
        <v>5</v>
      </c>
      <c r="C736" s="2" t="s">
        <v>740</v>
      </c>
      <c r="D736" s="2" t="s">
        <v>679</v>
      </c>
      <c r="E736" s="36"/>
      <c r="F736" s="35">
        <v>3231849</v>
      </c>
      <c r="H736" s="36"/>
      <c r="W736" s="5"/>
      <c r="X736" s="5"/>
      <c r="Y736" s="5"/>
      <c r="Z736" s="5"/>
      <c r="AA736" s="5"/>
      <c r="AB736" s="5"/>
      <c r="AC736" s="5"/>
      <c r="AD736" s="5"/>
      <c r="AE736" s="5"/>
      <c r="AF736" s="5"/>
      <c r="AG736" s="5"/>
      <c r="AH736" s="5"/>
    </row>
    <row r="737" spans="1:34" s="2" customFormat="1" ht="12.75" x14ac:dyDescent="0.2">
      <c r="A737" s="4">
        <v>2022</v>
      </c>
      <c r="B737" s="2" t="s">
        <v>5</v>
      </c>
      <c r="C737" s="2" t="s">
        <v>29</v>
      </c>
      <c r="D737" s="2" t="s">
        <v>679</v>
      </c>
      <c r="E737" s="36"/>
      <c r="F737" s="32"/>
      <c r="H737" s="36"/>
      <c r="W737" s="5"/>
      <c r="X737" s="5"/>
      <c r="Y737" s="5"/>
      <c r="Z737" s="5"/>
      <c r="AA737" s="5"/>
      <c r="AB737" s="5"/>
      <c r="AC737" s="5"/>
      <c r="AD737" s="5"/>
      <c r="AE737" s="5"/>
      <c r="AF737" s="5"/>
      <c r="AG737" s="5"/>
      <c r="AH737" s="5"/>
    </row>
    <row r="738" spans="1:34" s="2" customFormat="1" ht="12.75" x14ac:dyDescent="0.2">
      <c r="A738" s="4">
        <v>2022</v>
      </c>
      <c r="B738" s="2" t="s">
        <v>5</v>
      </c>
      <c r="C738" s="2" t="s">
        <v>723</v>
      </c>
      <c r="D738" s="2" t="s">
        <v>680</v>
      </c>
      <c r="E738" s="36"/>
      <c r="F738" s="36"/>
      <c r="H738" s="27" t="s">
        <v>748</v>
      </c>
      <c r="W738" s="5"/>
      <c r="X738" s="5"/>
      <c r="Y738" s="5"/>
      <c r="Z738" s="5"/>
      <c r="AA738" s="5"/>
      <c r="AB738" s="5"/>
      <c r="AC738" s="5"/>
      <c r="AD738" s="5"/>
      <c r="AE738" s="5"/>
      <c r="AF738" s="5"/>
      <c r="AG738" s="5"/>
      <c r="AH738" s="5"/>
    </row>
    <row r="739" spans="1:34" s="2" customFormat="1" ht="12.75" x14ac:dyDescent="0.2">
      <c r="A739" s="4">
        <v>2022</v>
      </c>
      <c r="B739" s="2" t="s">
        <v>5</v>
      </c>
      <c r="C739" s="2" t="s">
        <v>724</v>
      </c>
      <c r="D739" s="2" t="s">
        <v>680</v>
      </c>
      <c r="E739" s="36"/>
      <c r="F739" s="36"/>
      <c r="H739" s="27" t="s">
        <v>748</v>
      </c>
      <c r="W739" s="5"/>
      <c r="X739" s="5"/>
      <c r="Y739" s="5"/>
      <c r="Z739" s="5"/>
      <c r="AA739" s="5"/>
      <c r="AB739" s="5"/>
      <c r="AC739" s="5"/>
      <c r="AD739" s="5"/>
      <c r="AE739" s="5"/>
      <c r="AF739" s="5"/>
      <c r="AG739" s="5"/>
      <c r="AH739" s="5"/>
    </row>
    <row r="740" spans="1:34" s="2" customFormat="1" ht="12.75" x14ac:dyDescent="0.2">
      <c r="A740" s="4">
        <v>2022</v>
      </c>
      <c r="B740" s="2" t="s">
        <v>5</v>
      </c>
      <c r="C740" s="2" t="s">
        <v>725</v>
      </c>
      <c r="D740" s="2" t="s">
        <v>680</v>
      </c>
      <c r="E740" s="36"/>
      <c r="F740" s="36"/>
      <c r="H740" s="27" t="s">
        <v>748</v>
      </c>
      <c r="W740" s="5"/>
      <c r="X740" s="5"/>
      <c r="Y740" s="5"/>
      <c r="Z740" s="5"/>
      <c r="AA740" s="5"/>
      <c r="AB740" s="5"/>
      <c r="AC740" s="5"/>
      <c r="AD740" s="5"/>
      <c r="AE740" s="5"/>
      <c r="AF740" s="5"/>
      <c r="AG740" s="5"/>
      <c r="AH740" s="5"/>
    </row>
    <row r="741" spans="1:34" s="2" customFormat="1" ht="12.75" x14ac:dyDescent="0.2">
      <c r="A741" s="4">
        <v>2022</v>
      </c>
      <c r="B741" s="2" t="s">
        <v>5</v>
      </c>
      <c r="C741" s="2" t="s">
        <v>726</v>
      </c>
      <c r="D741" s="2" t="s">
        <v>680</v>
      </c>
      <c r="E741" s="36"/>
      <c r="F741" s="36"/>
      <c r="H741" s="27" t="s">
        <v>748</v>
      </c>
      <c r="W741" s="5"/>
      <c r="X741" s="5"/>
      <c r="Y741" s="5"/>
      <c r="Z741" s="5"/>
      <c r="AA741" s="5"/>
      <c r="AB741" s="5"/>
      <c r="AC741" s="5"/>
      <c r="AD741" s="5"/>
      <c r="AE741" s="5"/>
      <c r="AF741" s="5"/>
      <c r="AG741" s="5"/>
      <c r="AH741" s="5"/>
    </row>
    <row r="742" spans="1:34" s="2" customFormat="1" ht="12.75" x14ac:dyDescent="0.2">
      <c r="A742" s="4">
        <v>2022</v>
      </c>
      <c r="B742" s="2" t="s">
        <v>10</v>
      </c>
      <c r="C742" s="2" t="s">
        <v>727</v>
      </c>
      <c r="D742" s="2" t="s">
        <v>680</v>
      </c>
      <c r="E742" s="36"/>
      <c r="F742" s="36"/>
      <c r="H742" s="27" t="s">
        <v>748</v>
      </c>
      <c r="W742" s="5"/>
      <c r="X742" s="5"/>
      <c r="Y742" s="5"/>
      <c r="Z742" s="5"/>
      <c r="AA742" s="5"/>
      <c r="AB742" s="5"/>
      <c r="AC742" s="5"/>
      <c r="AD742" s="5"/>
      <c r="AE742" s="5"/>
      <c r="AF742" s="5"/>
      <c r="AG742" s="5"/>
      <c r="AH742" s="5"/>
    </row>
    <row r="743" spans="1:34" s="2" customFormat="1" ht="12.75" x14ac:dyDescent="0.2">
      <c r="A743" s="4">
        <v>2022</v>
      </c>
      <c r="B743" s="2" t="s">
        <v>5</v>
      </c>
      <c r="C743" s="2" t="s">
        <v>728</v>
      </c>
      <c r="D743" s="2" t="s">
        <v>680</v>
      </c>
      <c r="E743" s="36"/>
      <c r="F743" s="36"/>
      <c r="H743" s="26">
        <v>170500</v>
      </c>
      <c r="W743" s="5"/>
      <c r="X743" s="5"/>
      <c r="Y743" s="5"/>
      <c r="Z743" s="5"/>
      <c r="AA743" s="5"/>
      <c r="AB743" s="5"/>
      <c r="AC743" s="5"/>
      <c r="AD743" s="5"/>
      <c r="AE743" s="5"/>
      <c r="AF743" s="5"/>
      <c r="AG743" s="5"/>
      <c r="AH743" s="5"/>
    </row>
    <row r="744" spans="1:34" s="2" customFormat="1" ht="12.75" x14ac:dyDescent="0.2">
      <c r="A744" s="4">
        <v>2022</v>
      </c>
      <c r="B744" s="2" t="s">
        <v>10</v>
      </c>
      <c r="C744" s="2" t="s">
        <v>729</v>
      </c>
      <c r="D744" s="2" t="s">
        <v>680</v>
      </c>
      <c r="E744" s="36"/>
      <c r="F744" s="36"/>
      <c r="H744" s="27" t="s">
        <v>748</v>
      </c>
      <c r="W744" s="5"/>
      <c r="X744" s="5"/>
      <c r="Y744" s="5"/>
      <c r="Z744" s="5"/>
      <c r="AA744" s="5"/>
      <c r="AB744" s="5"/>
      <c r="AC744" s="5"/>
      <c r="AD744" s="5"/>
      <c r="AE744" s="5"/>
      <c r="AF744" s="5"/>
      <c r="AG744" s="5"/>
      <c r="AH744" s="5"/>
    </row>
    <row r="745" spans="1:34" s="2" customFormat="1" ht="12.75" x14ac:dyDescent="0.2">
      <c r="A745" s="4">
        <v>2022</v>
      </c>
      <c r="B745" s="2" t="s">
        <v>10</v>
      </c>
      <c r="C745" s="2" t="s">
        <v>730</v>
      </c>
      <c r="D745" s="2" t="s">
        <v>680</v>
      </c>
      <c r="E745" s="36"/>
      <c r="F745" s="36"/>
      <c r="H745" s="27" t="s">
        <v>748</v>
      </c>
      <c r="W745" s="5"/>
      <c r="X745" s="5"/>
      <c r="Y745" s="5"/>
      <c r="Z745" s="5"/>
      <c r="AA745" s="5"/>
      <c r="AB745" s="5"/>
      <c r="AC745" s="5"/>
      <c r="AD745" s="5"/>
      <c r="AE745" s="5"/>
      <c r="AF745" s="5"/>
      <c r="AG745" s="5"/>
      <c r="AH745" s="5"/>
    </row>
    <row r="746" spans="1:34" s="2" customFormat="1" ht="12.75" x14ac:dyDescent="0.2">
      <c r="A746" s="4">
        <v>2022</v>
      </c>
      <c r="B746" s="2" t="s">
        <v>10</v>
      </c>
      <c r="C746" s="2" t="s">
        <v>731</v>
      </c>
      <c r="D746" s="2" t="s">
        <v>680</v>
      </c>
      <c r="E746" s="36"/>
      <c r="F746" s="36"/>
      <c r="H746" s="27" t="s">
        <v>748</v>
      </c>
      <c r="W746" s="5"/>
      <c r="X746" s="5"/>
      <c r="Y746" s="5"/>
      <c r="Z746" s="5"/>
      <c r="AA746" s="5"/>
      <c r="AB746" s="5"/>
      <c r="AC746" s="5"/>
      <c r="AD746" s="5"/>
      <c r="AE746" s="5"/>
      <c r="AF746" s="5"/>
      <c r="AG746" s="5"/>
      <c r="AH746" s="5"/>
    </row>
    <row r="747" spans="1:34" s="2" customFormat="1" ht="12.75" x14ac:dyDescent="0.2">
      <c r="A747" s="4">
        <v>2022</v>
      </c>
      <c r="B747" s="2" t="s">
        <v>5</v>
      </c>
      <c r="C747" s="2" t="s">
        <v>732</v>
      </c>
      <c r="D747" s="2" t="s">
        <v>680</v>
      </c>
      <c r="E747" s="36"/>
      <c r="F747" s="36"/>
      <c r="H747" s="27" t="s">
        <v>748</v>
      </c>
      <c r="W747" s="5"/>
      <c r="X747" s="5"/>
      <c r="Y747" s="5"/>
      <c r="Z747" s="5"/>
      <c r="AA747" s="5"/>
      <c r="AB747" s="5"/>
      <c r="AC747" s="5"/>
      <c r="AD747" s="5"/>
      <c r="AE747" s="5"/>
      <c r="AF747" s="5"/>
      <c r="AG747" s="5"/>
      <c r="AH747" s="5"/>
    </row>
    <row r="748" spans="1:34" s="2" customFormat="1" ht="12.75" x14ac:dyDescent="0.2">
      <c r="A748" s="4">
        <v>2022</v>
      </c>
      <c r="B748" s="2" t="s">
        <v>5</v>
      </c>
      <c r="C748" s="2" t="s">
        <v>733</v>
      </c>
      <c r="D748" s="2" t="s">
        <v>680</v>
      </c>
      <c r="E748" s="36"/>
      <c r="F748" s="36"/>
      <c r="H748" s="27" t="s">
        <v>748</v>
      </c>
      <c r="W748" s="5"/>
      <c r="X748" s="5"/>
      <c r="Y748" s="5"/>
      <c r="Z748" s="5"/>
      <c r="AA748" s="5"/>
      <c r="AB748" s="5"/>
      <c r="AC748" s="5"/>
      <c r="AD748" s="5"/>
      <c r="AE748" s="5"/>
      <c r="AF748" s="5"/>
      <c r="AG748" s="5"/>
      <c r="AH748" s="5"/>
    </row>
    <row r="749" spans="1:34" s="2" customFormat="1" ht="12.75" x14ac:dyDescent="0.2">
      <c r="A749" s="4">
        <v>2022</v>
      </c>
      <c r="B749" s="2" t="s">
        <v>5</v>
      </c>
      <c r="C749" s="2" t="s">
        <v>18</v>
      </c>
      <c r="D749" s="2" t="s">
        <v>680</v>
      </c>
      <c r="E749" s="36"/>
      <c r="F749" s="36"/>
      <c r="H749" s="27" t="s">
        <v>748</v>
      </c>
      <c r="W749" s="5"/>
      <c r="X749" s="5"/>
      <c r="Y749" s="5"/>
      <c r="Z749" s="5"/>
      <c r="AA749" s="5"/>
      <c r="AB749" s="5"/>
      <c r="AC749" s="5"/>
      <c r="AD749" s="5"/>
      <c r="AE749" s="5"/>
      <c r="AF749" s="5"/>
      <c r="AG749" s="5"/>
      <c r="AH749" s="5"/>
    </row>
    <row r="750" spans="1:34" s="2" customFormat="1" ht="12.75" x14ac:dyDescent="0.2">
      <c r="A750" s="4">
        <v>2022</v>
      </c>
      <c r="B750" s="2" t="s">
        <v>5</v>
      </c>
      <c r="C750" s="2" t="s">
        <v>19</v>
      </c>
      <c r="D750" s="2" t="s">
        <v>680</v>
      </c>
      <c r="E750" s="36"/>
      <c r="F750" s="36"/>
      <c r="H750" s="27" t="s">
        <v>748</v>
      </c>
      <c r="W750" s="5"/>
      <c r="X750" s="5"/>
      <c r="Y750" s="5"/>
      <c r="Z750" s="5"/>
      <c r="AA750" s="5"/>
      <c r="AB750" s="5"/>
      <c r="AC750" s="5"/>
      <c r="AD750" s="5"/>
      <c r="AE750" s="5"/>
      <c r="AF750" s="5"/>
      <c r="AG750" s="5"/>
      <c r="AH750" s="5"/>
    </row>
    <row r="751" spans="1:34" s="2" customFormat="1" ht="12.75" x14ac:dyDescent="0.2">
      <c r="A751" s="4">
        <v>2022</v>
      </c>
      <c r="B751" s="2" t="s">
        <v>10</v>
      </c>
      <c r="C751" s="2" t="s">
        <v>20</v>
      </c>
      <c r="D751" s="2" t="s">
        <v>680</v>
      </c>
      <c r="E751" s="36"/>
      <c r="F751" s="36"/>
      <c r="H751" s="27" t="s">
        <v>748</v>
      </c>
      <c r="W751" s="5"/>
      <c r="X751" s="5"/>
      <c r="Y751" s="5"/>
      <c r="Z751" s="5"/>
      <c r="AA751" s="5"/>
      <c r="AB751" s="5"/>
      <c r="AC751" s="5"/>
      <c r="AD751" s="5"/>
      <c r="AE751" s="5"/>
      <c r="AF751" s="5"/>
      <c r="AG751" s="5"/>
      <c r="AH751" s="5"/>
    </row>
    <row r="752" spans="1:34" s="2" customFormat="1" ht="12.75" x14ac:dyDescent="0.2">
      <c r="A752" s="4">
        <v>2022</v>
      </c>
      <c r="B752" s="2" t="s">
        <v>10</v>
      </c>
      <c r="C752" s="2" t="s">
        <v>21</v>
      </c>
      <c r="D752" s="2" t="s">
        <v>680</v>
      </c>
      <c r="E752" s="36"/>
      <c r="F752" s="36"/>
      <c r="H752" s="27" t="s">
        <v>748</v>
      </c>
      <c r="W752" s="5"/>
      <c r="X752" s="5"/>
      <c r="Y752" s="5"/>
      <c r="Z752" s="5"/>
      <c r="AA752" s="5"/>
      <c r="AB752" s="5"/>
      <c r="AC752" s="5"/>
      <c r="AD752" s="5"/>
      <c r="AE752" s="5"/>
      <c r="AF752" s="5"/>
      <c r="AG752" s="5"/>
      <c r="AH752" s="5"/>
    </row>
    <row r="753" spans="1:34" s="2" customFormat="1" ht="12.75" x14ac:dyDescent="0.2">
      <c r="A753" s="4">
        <v>2022</v>
      </c>
      <c r="B753" s="2" t="s">
        <v>5</v>
      </c>
      <c r="C753" s="2" t="s">
        <v>734</v>
      </c>
      <c r="D753" s="2" t="s">
        <v>680</v>
      </c>
      <c r="E753" s="36"/>
      <c r="F753" s="36"/>
      <c r="H753" s="27" t="s">
        <v>748</v>
      </c>
      <c r="W753" s="5"/>
      <c r="X753" s="5"/>
      <c r="Y753" s="5"/>
      <c r="Z753" s="5"/>
      <c r="AA753" s="5"/>
      <c r="AB753" s="5"/>
      <c r="AC753" s="5"/>
      <c r="AD753" s="5"/>
      <c r="AE753" s="5"/>
      <c r="AF753" s="5"/>
      <c r="AG753" s="5"/>
      <c r="AH753" s="5"/>
    </row>
    <row r="754" spans="1:34" s="2" customFormat="1" ht="12.75" x14ac:dyDescent="0.2">
      <c r="A754" s="4">
        <v>2022</v>
      </c>
      <c r="B754" s="2" t="s">
        <v>5</v>
      </c>
      <c r="C754" s="2" t="s">
        <v>735</v>
      </c>
      <c r="D754" s="2" t="s">
        <v>680</v>
      </c>
      <c r="E754" s="36"/>
      <c r="F754" s="36"/>
      <c r="H754" s="27" t="s">
        <v>748</v>
      </c>
      <c r="W754" s="5"/>
      <c r="X754" s="5"/>
      <c r="Y754" s="5"/>
      <c r="Z754" s="5"/>
      <c r="AA754" s="5"/>
      <c r="AB754" s="5"/>
      <c r="AC754" s="5"/>
      <c r="AD754" s="5"/>
      <c r="AE754" s="5"/>
      <c r="AF754" s="5"/>
      <c r="AG754" s="5"/>
      <c r="AH754" s="5"/>
    </row>
    <row r="755" spans="1:34" s="2" customFormat="1" ht="12.75" x14ac:dyDescent="0.2">
      <c r="A755" s="4">
        <v>2022</v>
      </c>
      <c r="B755" s="2" t="s">
        <v>5</v>
      </c>
      <c r="C755" s="2" t="s">
        <v>736</v>
      </c>
      <c r="D755" s="2" t="s">
        <v>680</v>
      </c>
      <c r="E755" s="36"/>
      <c r="F755" s="36"/>
      <c r="H755" s="27" t="s">
        <v>748</v>
      </c>
      <c r="W755" s="5"/>
      <c r="X755" s="5"/>
      <c r="Y755" s="5"/>
      <c r="Z755" s="5"/>
      <c r="AA755" s="5"/>
      <c r="AB755" s="5"/>
      <c r="AC755" s="5"/>
      <c r="AD755" s="5"/>
      <c r="AE755" s="5"/>
      <c r="AF755" s="5"/>
      <c r="AG755" s="5"/>
      <c r="AH755" s="5"/>
    </row>
    <row r="756" spans="1:34" s="2" customFormat="1" ht="12.75" x14ac:dyDescent="0.2">
      <c r="A756" s="4">
        <v>2022</v>
      </c>
      <c r="B756" s="2" t="s">
        <v>5</v>
      </c>
      <c r="C756" s="2" t="s">
        <v>737</v>
      </c>
      <c r="D756" s="2" t="s">
        <v>680</v>
      </c>
      <c r="E756" s="36"/>
      <c r="F756" s="36"/>
      <c r="H756" s="27" t="s">
        <v>748</v>
      </c>
      <c r="W756" s="5"/>
      <c r="X756" s="5"/>
      <c r="Y756" s="5"/>
      <c r="Z756" s="5"/>
      <c r="AA756" s="5"/>
      <c r="AB756" s="5"/>
      <c r="AC756" s="5"/>
      <c r="AD756" s="5"/>
      <c r="AE756" s="5"/>
      <c r="AF756" s="5"/>
      <c r="AG756" s="5"/>
      <c r="AH756" s="5"/>
    </row>
    <row r="757" spans="1:34" s="2" customFormat="1" ht="12.75" x14ac:dyDescent="0.2">
      <c r="A757" s="4">
        <v>2022</v>
      </c>
      <c r="B757" s="2" t="s">
        <v>10</v>
      </c>
      <c r="C757" s="2" t="s">
        <v>738</v>
      </c>
      <c r="D757" s="2" t="s">
        <v>680</v>
      </c>
      <c r="E757" s="36"/>
      <c r="F757" s="36"/>
      <c r="H757" s="27" t="s">
        <v>748</v>
      </c>
      <c r="W757" s="5"/>
      <c r="X757" s="5"/>
      <c r="Y757" s="5"/>
      <c r="Z757" s="5"/>
      <c r="AA757" s="5"/>
      <c r="AB757" s="5"/>
      <c r="AC757" s="5"/>
      <c r="AD757" s="5"/>
      <c r="AE757" s="5"/>
      <c r="AF757" s="5"/>
      <c r="AG757" s="5"/>
      <c r="AH757" s="5"/>
    </row>
    <row r="758" spans="1:34" s="2" customFormat="1" ht="12.75" x14ac:dyDescent="0.2">
      <c r="A758" s="4">
        <v>2022</v>
      </c>
      <c r="B758" s="2" t="s">
        <v>10</v>
      </c>
      <c r="C758" s="2" t="s">
        <v>739</v>
      </c>
      <c r="D758" s="2" t="s">
        <v>680</v>
      </c>
      <c r="E758" s="36"/>
      <c r="F758" s="36"/>
      <c r="H758" s="27" t="s">
        <v>748</v>
      </c>
      <c r="W758" s="5"/>
      <c r="X758" s="5"/>
      <c r="Y758" s="5"/>
      <c r="Z758" s="5"/>
      <c r="AA758" s="5"/>
      <c r="AB758" s="5"/>
      <c r="AC758" s="5"/>
      <c r="AD758" s="5"/>
      <c r="AE758" s="5"/>
      <c r="AF758" s="5"/>
      <c r="AG758" s="5"/>
      <c r="AH758" s="5"/>
    </row>
    <row r="759" spans="1:34" s="2" customFormat="1" ht="12.75" x14ac:dyDescent="0.2">
      <c r="A759" s="4">
        <v>2022</v>
      </c>
      <c r="B759" s="2" t="s">
        <v>5</v>
      </c>
      <c r="C759" s="2" t="s">
        <v>740</v>
      </c>
      <c r="D759" s="2" t="s">
        <v>680</v>
      </c>
      <c r="E759" s="36"/>
      <c r="F759" s="36"/>
      <c r="H759" s="27" t="s">
        <v>748</v>
      </c>
      <c r="W759" s="5"/>
      <c r="X759" s="5"/>
      <c r="Y759" s="5"/>
      <c r="Z759" s="5"/>
      <c r="AA759" s="5"/>
      <c r="AB759" s="5"/>
      <c r="AC759" s="5"/>
      <c r="AD759" s="5"/>
      <c r="AE759" s="5"/>
      <c r="AF759" s="5"/>
      <c r="AG759" s="5"/>
      <c r="AH759" s="5"/>
    </row>
    <row r="760" spans="1:34" s="2" customFormat="1" ht="12.75" x14ac:dyDescent="0.2">
      <c r="A760" s="4">
        <v>2022</v>
      </c>
      <c r="B760" s="2" t="s">
        <v>5</v>
      </c>
      <c r="C760" s="2" t="s">
        <v>29</v>
      </c>
      <c r="D760" s="2" t="s">
        <v>680</v>
      </c>
      <c r="E760" s="36"/>
      <c r="F760" s="36"/>
      <c r="H760" s="27" t="s">
        <v>748</v>
      </c>
      <c r="W760" s="5"/>
      <c r="X760" s="5"/>
      <c r="Y760" s="5"/>
      <c r="Z760" s="5"/>
      <c r="AA760" s="5"/>
      <c r="AB760" s="5"/>
      <c r="AC760" s="5"/>
      <c r="AD760" s="5"/>
      <c r="AE760" s="5"/>
      <c r="AF760" s="5"/>
      <c r="AG760" s="5"/>
      <c r="AH760" s="5"/>
    </row>
    <row r="761" spans="1:34" s="2" customFormat="1" ht="12.75" x14ac:dyDescent="0.2">
      <c r="A761" s="4">
        <v>2022</v>
      </c>
      <c r="B761" s="2" t="s">
        <v>5</v>
      </c>
      <c r="C761" s="2" t="s">
        <v>723</v>
      </c>
      <c r="D761" s="2" t="s">
        <v>681</v>
      </c>
      <c r="E761" s="31">
        <v>13706726</v>
      </c>
      <c r="F761" s="27" t="s">
        <v>748</v>
      </c>
      <c r="H761" s="36"/>
      <c r="W761" s="5"/>
      <c r="X761" s="5"/>
      <c r="Y761" s="5"/>
      <c r="Z761" s="5"/>
      <c r="AA761" s="5"/>
      <c r="AB761" s="5"/>
      <c r="AC761" s="5"/>
      <c r="AD761" s="5"/>
      <c r="AE761" s="5"/>
      <c r="AF761" s="5"/>
      <c r="AG761" s="5"/>
      <c r="AH761" s="5"/>
    </row>
    <row r="762" spans="1:34" s="2" customFormat="1" ht="12.75" x14ac:dyDescent="0.2">
      <c r="A762" s="4">
        <v>2022</v>
      </c>
      <c r="B762" s="2" t="s">
        <v>5</v>
      </c>
      <c r="C762" s="2" t="s">
        <v>724</v>
      </c>
      <c r="D762" s="2" t="s">
        <v>681</v>
      </c>
      <c r="E762" s="31">
        <v>9573264</v>
      </c>
      <c r="F762" s="27" t="s">
        <v>748</v>
      </c>
      <c r="H762" s="36"/>
      <c r="W762" s="5"/>
      <c r="X762" s="5"/>
      <c r="Y762" s="5"/>
      <c r="Z762" s="5"/>
      <c r="AA762" s="5"/>
      <c r="AB762" s="5"/>
      <c r="AC762" s="5"/>
      <c r="AD762" s="5"/>
      <c r="AE762" s="5"/>
      <c r="AF762" s="5"/>
      <c r="AG762" s="5"/>
      <c r="AH762" s="5"/>
    </row>
    <row r="763" spans="1:34" s="2" customFormat="1" ht="12.75" x14ac:dyDescent="0.2">
      <c r="A763" s="4">
        <v>2022</v>
      </c>
      <c r="B763" s="2" t="s">
        <v>5</v>
      </c>
      <c r="C763" s="2" t="s">
        <v>725</v>
      </c>
      <c r="D763" s="2" t="s">
        <v>681</v>
      </c>
      <c r="E763" s="31">
        <v>7635364</v>
      </c>
      <c r="F763" s="26">
        <v>1300000</v>
      </c>
      <c r="H763" s="36"/>
      <c r="W763" s="5"/>
      <c r="X763" s="5"/>
      <c r="Y763" s="5"/>
      <c r="Z763" s="5"/>
      <c r="AA763" s="5"/>
      <c r="AB763" s="5"/>
      <c r="AC763" s="5"/>
      <c r="AD763" s="5"/>
      <c r="AE763" s="5"/>
      <c r="AF763" s="5"/>
      <c r="AG763" s="5"/>
      <c r="AH763" s="5"/>
    </row>
    <row r="764" spans="1:34" s="2" customFormat="1" ht="12.75" x14ac:dyDescent="0.2">
      <c r="A764" s="4">
        <v>2022</v>
      </c>
      <c r="B764" s="2" t="s">
        <v>5</v>
      </c>
      <c r="C764" s="2" t="s">
        <v>726</v>
      </c>
      <c r="D764" s="2" t="s">
        <v>681</v>
      </c>
      <c r="E764" s="31">
        <v>8966751</v>
      </c>
      <c r="F764" s="26">
        <v>1760000</v>
      </c>
      <c r="H764" s="36"/>
      <c r="W764" s="5"/>
      <c r="X764" s="5"/>
      <c r="Y764" s="5"/>
      <c r="Z764" s="5"/>
      <c r="AA764" s="5"/>
      <c r="AB764" s="5"/>
      <c r="AC764" s="5"/>
      <c r="AD764" s="5"/>
      <c r="AE764" s="5"/>
      <c r="AF764" s="5"/>
      <c r="AG764" s="5"/>
      <c r="AH764" s="5"/>
    </row>
    <row r="765" spans="1:34" s="2" customFormat="1" ht="12.75" x14ac:dyDescent="0.2">
      <c r="A765" s="4">
        <v>2022</v>
      </c>
      <c r="B765" s="2" t="s">
        <v>10</v>
      </c>
      <c r="C765" s="2" t="s">
        <v>727</v>
      </c>
      <c r="D765" s="2" t="s">
        <v>681</v>
      </c>
      <c r="E765" s="31">
        <v>12903003</v>
      </c>
      <c r="F765" s="27" t="s">
        <v>748</v>
      </c>
      <c r="H765" s="36"/>
      <c r="W765" s="5"/>
      <c r="X765" s="5"/>
      <c r="Y765" s="5"/>
      <c r="Z765" s="5"/>
      <c r="AA765" s="5"/>
      <c r="AB765" s="5"/>
      <c r="AC765" s="5"/>
      <c r="AD765" s="5"/>
      <c r="AE765" s="5"/>
      <c r="AF765" s="5"/>
      <c r="AG765" s="5"/>
      <c r="AH765" s="5"/>
    </row>
    <row r="766" spans="1:34" s="2" customFormat="1" ht="12.75" x14ac:dyDescent="0.2">
      <c r="A766" s="4">
        <v>2022</v>
      </c>
      <c r="B766" s="2" t="s">
        <v>5</v>
      </c>
      <c r="C766" s="2" t="s">
        <v>728</v>
      </c>
      <c r="D766" s="2" t="s">
        <v>681</v>
      </c>
      <c r="E766" s="31">
        <v>9808872</v>
      </c>
      <c r="F766" s="27" t="s">
        <v>748</v>
      </c>
      <c r="H766" s="36"/>
      <c r="W766" s="5"/>
      <c r="X766" s="5"/>
      <c r="Y766" s="5"/>
      <c r="Z766" s="5"/>
      <c r="AA766" s="5"/>
      <c r="AB766" s="5"/>
      <c r="AC766" s="5"/>
      <c r="AD766" s="5"/>
      <c r="AE766" s="5"/>
      <c r="AF766" s="5"/>
      <c r="AG766" s="5"/>
      <c r="AH766" s="5"/>
    </row>
    <row r="767" spans="1:34" s="2" customFormat="1" ht="12.75" x14ac:dyDescent="0.2">
      <c r="A767" s="4">
        <v>2022</v>
      </c>
      <c r="B767" s="2" t="s">
        <v>10</v>
      </c>
      <c r="C767" s="2" t="s">
        <v>729</v>
      </c>
      <c r="D767" s="2" t="s">
        <v>681</v>
      </c>
      <c r="E767" s="31">
        <v>13145400</v>
      </c>
      <c r="F767" s="27" t="s">
        <v>748</v>
      </c>
      <c r="H767" s="36"/>
      <c r="W767" s="5"/>
      <c r="X767" s="5"/>
      <c r="Y767" s="5"/>
      <c r="Z767" s="5"/>
      <c r="AA767" s="5"/>
      <c r="AB767" s="5"/>
      <c r="AC767" s="5"/>
      <c r="AD767" s="5"/>
      <c r="AE767" s="5"/>
      <c r="AF767" s="5"/>
      <c r="AG767" s="5"/>
      <c r="AH767" s="5"/>
    </row>
    <row r="768" spans="1:34" s="2" customFormat="1" ht="12.75" x14ac:dyDescent="0.2">
      <c r="A768" s="4">
        <v>2022</v>
      </c>
      <c r="B768" s="2" t="s">
        <v>10</v>
      </c>
      <c r="C768" s="2" t="s">
        <v>730</v>
      </c>
      <c r="D768" s="2" t="s">
        <v>681</v>
      </c>
      <c r="E768" s="31">
        <v>15390507</v>
      </c>
      <c r="F768" s="27" t="s">
        <v>748</v>
      </c>
      <c r="H768" s="36"/>
      <c r="W768" s="5"/>
      <c r="X768" s="5"/>
      <c r="Y768" s="5"/>
      <c r="Z768" s="5"/>
      <c r="AA768" s="5"/>
      <c r="AB768" s="5"/>
      <c r="AC768" s="5"/>
      <c r="AD768" s="5"/>
      <c r="AE768" s="5"/>
      <c r="AF768" s="5"/>
      <c r="AG768" s="5"/>
      <c r="AH768" s="5"/>
    </row>
    <row r="769" spans="1:34" s="2" customFormat="1" ht="12.75" x14ac:dyDescent="0.2">
      <c r="A769" s="4">
        <v>2022</v>
      </c>
      <c r="B769" s="2" t="s">
        <v>10</v>
      </c>
      <c r="C769" s="2" t="s">
        <v>731</v>
      </c>
      <c r="D769" s="2" t="s">
        <v>681</v>
      </c>
      <c r="E769" s="31">
        <v>10199635</v>
      </c>
      <c r="F769" s="27" t="s">
        <v>748</v>
      </c>
      <c r="H769" s="36"/>
      <c r="W769" s="5"/>
      <c r="X769" s="5"/>
      <c r="Y769" s="5"/>
      <c r="Z769" s="5"/>
      <c r="AA769" s="5"/>
      <c r="AB769" s="5"/>
      <c r="AC769" s="5"/>
      <c r="AD769" s="5"/>
      <c r="AE769" s="5"/>
      <c r="AF769" s="5"/>
      <c r="AG769" s="5"/>
      <c r="AH769" s="5"/>
    </row>
    <row r="770" spans="1:34" s="2" customFormat="1" ht="12.75" x14ac:dyDescent="0.2">
      <c r="A770" s="4">
        <v>2022</v>
      </c>
      <c r="B770" s="2" t="s">
        <v>5</v>
      </c>
      <c r="C770" s="2" t="s">
        <v>732</v>
      </c>
      <c r="D770" s="2" t="s">
        <v>681</v>
      </c>
      <c r="E770" s="31">
        <v>12323849</v>
      </c>
      <c r="F770" s="27" t="s">
        <v>748</v>
      </c>
      <c r="H770" s="36"/>
      <c r="W770" s="5"/>
      <c r="X770" s="5"/>
      <c r="Y770" s="5"/>
      <c r="Z770" s="5"/>
      <c r="AA770" s="5"/>
      <c r="AB770" s="5"/>
      <c r="AC770" s="5"/>
      <c r="AD770" s="5"/>
      <c r="AE770" s="5"/>
      <c r="AF770" s="5"/>
      <c r="AG770" s="5"/>
      <c r="AH770" s="5"/>
    </row>
    <row r="771" spans="1:34" s="2" customFormat="1" ht="12.75" x14ac:dyDescent="0.2">
      <c r="A771" s="4">
        <v>2022</v>
      </c>
      <c r="B771" s="2" t="s">
        <v>5</v>
      </c>
      <c r="C771" s="2" t="s">
        <v>733</v>
      </c>
      <c r="D771" s="2" t="s">
        <v>681</v>
      </c>
      <c r="E771" s="31">
        <v>11799616</v>
      </c>
      <c r="F771" s="27" t="s">
        <v>748</v>
      </c>
      <c r="H771" s="36"/>
      <c r="W771" s="5"/>
      <c r="X771" s="5"/>
      <c r="Y771" s="5"/>
      <c r="Z771" s="5"/>
      <c r="AA771" s="5"/>
      <c r="AB771" s="5"/>
      <c r="AC771" s="5"/>
      <c r="AD771" s="5"/>
      <c r="AE771" s="5"/>
      <c r="AF771" s="5"/>
      <c r="AG771" s="5"/>
      <c r="AH771" s="5"/>
    </row>
    <row r="772" spans="1:34" s="2" customFormat="1" ht="12.75" x14ac:dyDescent="0.2">
      <c r="A772" s="4">
        <v>2022</v>
      </c>
      <c r="B772" s="2" t="s">
        <v>5</v>
      </c>
      <c r="C772" s="2" t="s">
        <v>18</v>
      </c>
      <c r="D772" s="2" t="s">
        <v>681</v>
      </c>
      <c r="E772" s="31">
        <v>8085570</v>
      </c>
      <c r="F772" s="27" t="s">
        <v>748</v>
      </c>
      <c r="H772" s="36"/>
      <c r="W772" s="5"/>
      <c r="X772" s="5"/>
      <c r="Y772" s="5"/>
      <c r="Z772" s="5"/>
      <c r="AA772" s="5"/>
      <c r="AB772" s="5"/>
      <c r="AC772" s="5"/>
      <c r="AD772" s="5"/>
      <c r="AE772" s="5"/>
      <c r="AF772" s="5"/>
      <c r="AG772" s="5"/>
      <c r="AH772" s="5"/>
    </row>
    <row r="773" spans="1:34" s="2" customFormat="1" ht="12.75" x14ac:dyDescent="0.2">
      <c r="A773" s="4">
        <v>2022</v>
      </c>
      <c r="B773" s="2" t="s">
        <v>5</v>
      </c>
      <c r="C773" s="2" t="s">
        <v>19</v>
      </c>
      <c r="D773" s="2" t="s">
        <v>681</v>
      </c>
      <c r="E773" s="31">
        <v>3708000</v>
      </c>
      <c r="F773" s="27" t="s">
        <v>748</v>
      </c>
      <c r="H773" s="36"/>
      <c r="W773" s="5"/>
      <c r="X773" s="5"/>
      <c r="Y773" s="5"/>
      <c r="Z773" s="5"/>
      <c r="AA773" s="5"/>
      <c r="AB773" s="5"/>
      <c r="AC773" s="5"/>
      <c r="AD773" s="5"/>
      <c r="AE773" s="5"/>
      <c r="AF773" s="5"/>
      <c r="AG773" s="5"/>
      <c r="AH773" s="5"/>
    </row>
    <row r="774" spans="1:34" s="2" customFormat="1" ht="12.75" x14ac:dyDescent="0.2">
      <c r="A774" s="4">
        <v>2022</v>
      </c>
      <c r="B774" s="2" t="s">
        <v>10</v>
      </c>
      <c r="C774" s="2" t="s">
        <v>20</v>
      </c>
      <c r="D774" s="2" t="s">
        <v>681</v>
      </c>
      <c r="E774" s="31">
        <v>17848588</v>
      </c>
      <c r="F774" s="27" t="s">
        <v>748</v>
      </c>
      <c r="H774" s="36"/>
      <c r="W774" s="5"/>
      <c r="X774" s="5"/>
      <c r="Y774" s="5"/>
      <c r="Z774" s="5"/>
      <c r="AA774" s="5"/>
      <c r="AB774" s="5"/>
      <c r="AC774" s="5"/>
      <c r="AD774" s="5"/>
      <c r="AE774" s="5"/>
      <c r="AF774" s="5"/>
      <c r="AG774" s="5"/>
      <c r="AH774" s="5"/>
    </row>
    <row r="775" spans="1:34" s="2" customFormat="1" ht="12.75" x14ac:dyDescent="0.2">
      <c r="A775" s="4">
        <v>2022</v>
      </c>
      <c r="B775" s="2" t="s">
        <v>10</v>
      </c>
      <c r="C775" s="2" t="s">
        <v>21</v>
      </c>
      <c r="D775" s="2" t="s">
        <v>681</v>
      </c>
      <c r="E775" s="31">
        <v>10739186</v>
      </c>
      <c r="F775" s="26">
        <v>1300000</v>
      </c>
      <c r="H775" s="36"/>
      <c r="W775" s="5"/>
      <c r="X775" s="5"/>
      <c r="Y775" s="5"/>
      <c r="Z775" s="5"/>
      <c r="AA775" s="5"/>
      <c r="AB775" s="5"/>
      <c r="AC775" s="5"/>
      <c r="AD775" s="5"/>
      <c r="AE775" s="5"/>
      <c r="AF775" s="5"/>
      <c r="AG775" s="5"/>
      <c r="AH775" s="5"/>
    </row>
    <row r="776" spans="1:34" s="2" customFormat="1" ht="12.75" x14ac:dyDescent="0.2">
      <c r="A776" s="4">
        <v>2022</v>
      </c>
      <c r="B776" s="2" t="s">
        <v>5</v>
      </c>
      <c r="C776" s="2" t="s">
        <v>734</v>
      </c>
      <c r="D776" s="2" t="s">
        <v>681</v>
      </c>
      <c r="E776" s="31">
        <v>12757494</v>
      </c>
      <c r="F776" s="27" t="s">
        <v>748</v>
      </c>
      <c r="H776" s="36"/>
      <c r="W776" s="5"/>
      <c r="X776" s="5"/>
      <c r="Y776" s="5"/>
      <c r="Z776" s="5"/>
      <c r="AA776" s="5"/>
      <c r="AB776" s="5"/>
      <c r="AC776" s="5"/>
      <c r="AD776" s="5"/>
      <c r="AE776" s="5"/>
      <c r="AF776" s="5"/>
      <c r="AG776" s="5"/>
      <c r="AH776" s="5"/>
    </row>
    <row r="777" spans="1:34" s="2" customFormat="1" ht="12.75" x14ac:dyDescent="0.2">
      <c r="A777" s="4">
        <v>2022</v>
      </c>
      <c r="B777" s="2" t="s">
        <v>5</v>
      </c>
      <c r="C777" s="2" t="s">
        <v>735</v>
      </c>
      <c r="D777" s="2" t="s">
        <v>681</v>
      </c>
      <c r="E777" s="31">
        <v>9235877</v>
      </c>
      <c r="F777" s="27" t="s">
        <v>748</v>
      </c>
      <c r="H777" s="36"/>
      <c r="W777" s="5"/>
      <c r="X777" s="5"/>
      <c r="Y777" s="5"/>
      <c r="Z777" s="5"/>
      <c r="AA777" s="5"/>
      <c r="AB777" s="5"/>
      <c r="AC777" s="5"/>
      <c r="AD777" s="5"/>
      <c r="AE777" s="5"/>
      <c r="AF777" s="5"/>
      <c r="AG777" s="5"/>
      <c r="AH777" s="5"/>
    </row>
    <row r="778" spans="1:34" s="2" customFormat="1" ht="12.75" x14ac:dyDescent="0.2">
      <c r="A778" s="4">
        <v>2022</v>
      </c>
      <c r="B778" s="2" t="s">
        <v>5</v>
      </c>
      <c r="C778" s="2" t="s">
        <v>736</v>
      </c>
      <c r="D778" s="2" t="s">
        <v>681</v>
      </c>
      <c r="E778" s="31">
        <v>9798198</v>
      </c>
      <c r="F778" s="27" t="s">
        <v>748</v>
      </c>
      <c r="H778" s="36"/>
      <c r="W778" s="5"/>
      <c r="X778" s="5"/>
      <c r="Y778" s="5"/>
      <c r="Z778" s="5"/>
      <c r="AA778" s="5"/>
      <c r="AB778" s="5"/>
      <c r="AC778" s="5"/>
      <c r="AD778" s="5"/>
      <c r="AE778" s="5"/>
      <c r="AF778" s="5"/>
      <c r="AG778" s="5"/>
      <c r="AH778" s="5"/>
    </row>
    <row r="779" spans="1:34" s="2" customFormat="1" ht="12.75" x14ac:dyDescent="0.2">
      <c r="A779" s="4">
        <v>2022</v>
      </c>
      <c r="B779" s="2" t="s">
        <v>5</v>
      </c>
      <c r="C779" s="2" t="s">
        <v>737</v>
      </c>
      <c r="D779" s="2" t="s">
        <v>681</v>
      </c>
      <c r="E779" s="31">
        <v>10649797</v>
      </c>
      <c r="F779" s="27" t="s">
        <v>748</v>
      </c>
      <c r="H779" s="36"/>
      <c r="W779" s="5"/>
      <c r="X779" s="5"/>
      <c r="Y779" s="5"/>
      <c r="Z779" s="5"/>
      <c r="AA779" s="5"/>
      <c r="AB779" s="5"/>
      <c r="AC779" s="5"/>
      <c r="AD779" s="5"/>
      <c r="AE779" s="5"/>
      <c r="AF779" s="5"/>
      <c r="AG779" s="5"/>
      <c r="AH779" s="5"/>
    </row>
    <row r="780" spans="1:34" s="2" customFormat="1" ht="12.75" x14ac:dyDescent="0.2">
      <c r="A780" s="4">
        <v>2022</v>
      </c>
      <c r="B780" s="2" t="s">
        <v>10</v>
      </c>
      <c r="C780" s="2" t="s">
        <v>738</v>
      </c>
      <c r="D780" s="2" t="s">
        <v>681</v>
      </c>
      <c r="E780" s="31">
        <v>9529906</v>
      </c>
      <c r="F780" s="27" t="s">
        <v>748</v>
      </c>
      <c r="H780" s="36"/>
      <c r="W780" s="5"/>
      <c r="X780" s="5"/>
      <c r="Y780" s="5"/>
      <c r="Z780" s="5"/>
      <c r="AA780" s="5"/>
      <c r="AB780" s="5"/>
      <c r="AC780" s="5"/>
      <c r="AD780" s="5"/>
      <c r="AE780" s="5"/>
      <c r="AF780" s="5"/>
      <c r="AG780" s="5"/>
      <c r="AH780" s="5"/>
    </row>
    <row r="781" spans="1:34" s="2" customFormat="1" ht="12.75" x14ac:dyDescent="0.2">
      <c r="A781" s="4">
        <v>2022</v>
      </c>
      <c r="B781" s="2" t="s">
        <v>10</v>
      </c>
      <c r="C781" s="2" t="s">
        <v>739</v>
      </c>
      <c r="D781" s="2" t="s">
        <v>681</v>
      </c>
      <c r="E781" s="31">
        <v>9181654</v>
      </c>
      <c r="F781" s="27" t="s">
        <v>748</v>
      </c>
      <c r="H781" s="36"/>
      <c r="W781" s="5"/>
      <c r="X781" s="5"/>
      <c r="Y781" s="5"/>
      <c r="Z781" s="5"/>
      <c r="AA781" s="5"/>
      <c r="AB781" s="5"/>
      <c r="AC781" s="5"/>
      <c r="AD781" s="5"/>
      <c r="AE781" s="5"/>
      <c r="AF781" s="5"/>
      <c r="AG781" s="5"/>
      <c r="AH781" s="5"/>
    </row>
    <row r="782" spans="1:34" s="2" customFormat="1" ht="12.75" x14ac:dyDescent="0.2">
      <c r="A782" s="4">
        <v>2022</v>
      </c>
      <c r="B782" s="2" t="s">
        <v>5</v>
      </c>
      <c r="C782" s="2" t="s">
        <v>740</v>
      </c>
      <c r="D782" s="2" t="s">
        <v>681</v>
      </c>
      <c r="E782" s="31">
        <v>7640463</v>
      </c>
      <c r="F782" s="27" t="s">
        <v>748</v>
      </c>
      <c r="H782" s="36"/>
      <c r="W782" s="5"/>
      <c r="X782" s="5"/>
      <c r="Y782" s="5"/>
      <c r="Z782" s="5"/>
      <c r="AA782" s="5"/>
      <c r="AB782" s="5"/>
      <c r="AC782" s="5"/>
      <c r="AD782" s="5"/>
      <c r="AE782" s="5"/>
      <c r="AF782" s="5"/>
      <c r="AG782" s="5"/>
      <c r="AH782" s="5"/>
    </row>
    <row r="783" spans="1:34" s="2" customFormat="1" ht="12.75" x14ac:dyDescent="0.2">
      <c r="A783" s="4">
        <v>2022</v>
      </c>
      <c r="B783" s="2" t="s">
        <v>5</v>
      </c>
      <c r="C783" s="2" t="s">
        <v>29</v>
      </c>
      <c r="D783" s="2" t="s">
        <v>681</v>
      </c>
      <c r="E783" s="31">
        <v>10506607</v>
      </c>
      <c r="F783" s="26">
        <v>1300000</v>
      </c>
      <c r="H783" s="36"/>
      <c r="W783" s="5"/>
      <c r="X783" s="5"/>
      <c r="Y783" s="5"/>
      <c r="Z783" s="5"/>
      <c r="AA783" s="5"/>
      <c r="AB783" s="5"/>
      <c r="AC783" s="5"/>
      <c r="AD783" s="5"/>
      <c r="AE783" s="5"/>
      <c r="AF783" s="5"/>
      <c r="AG783" s="5"/>
      <c r="AH783" s="5"/>
    </row>
    <row r="784" spans="1:34" s="2" customFormat="1" ht="12.75" x14ac:dyDescent="0.2">
      <c r="A784" s="4">
        <v>2022</v>
      </c>
      <c r="B784" s="2" t="s">
        <v>5</v>
      </c>
      <c r="C784" s="2" t="s">
        <v>723</v>
      </c>
      <c r="D784" s="2" t="s">
        <v>682</v>
      </c>
      <c r="E784" s="36"/>
      <c r="F784" s="36"/>
      <c r="H784" s="27" t="s">
        <v>748</v>
      </c>
      <c r="W784" s="5"/>
      <c r="X784" s="5"/>
      <c r="Y784" s="5"/>
      <c r="Z784" s="5"/>
      <c r="AA784" s="5"/>
      <c r="AB784" s="5"/>
      <c r="AC784" s="5"/>
      <c r="AD784" s="5"/>
      <c r="AE784" s="5"/>
      <c r="AF784" s="5"/>
      <c r="AG784" s="5"/>
      <c r="AH784" s="5"/>
    </row>
    <row r="785" spans="1:34" s="2" customFormat="1" ht="12.75" x14ac:dyDescent="0.2">
      <c r="A785" s="4">
        <v>2022</v>
      </c>
      <c r="B785" s="2" t="s">
        <v>5</v>
      </c>
      <c r="C785" s="2" t="s">
        <v>724</v>
      </c>
      <c r="D785" s="2" t="s">
        <v>682</v>
      </c>
      <c r="E785" s="36"/>
      <c r="F785" s="36"/>
      <c r="H785" s="27" t="s">
        <v>748</v>
      </c>
      <c r="W785" s="5"/>
      <c r="X785" s="5"/>
      <c r="Y785" s="5"/>
      <c r="Z785" s="5"/>
      <c r="AA785" s="5"/>
      <c r="AB785" s="5"/>
      <c r="AC785" s="5"/>
      <c r="AD785" s="5"/>
      <c r="AE785" s="5"/>
      <c r="AF785" s="5"/>
      <c r="AG785" s="5"/>
      <c r="AH785" s="5"/>
    </row>
    <row r="786" spans="1:34" s="2" customFormat="1" ht="12.75" x14ac:dyDescent="0.2">
      <c r="A786" s="4">
        <v>2022</v>
      </c>
      <c r="B786" s="2" t="s">
        <v>5</v>
      </c>
      <c r="C786" s="2" t="s">
        <v>725</v>
      </c>
      <c r="D786" s="2" t="s">
        <v>682</v>
      </c>
      <c r="E786" s="36"/>
      <c r="F786" s="36"/>
      <c r="H786" s="27" t="s">
        <v>748</v>
      </c>
      <c r="W786" s="5"/>
      <c r="X786" s="5"/>
      <c r="Y786" s="5"/>
      <c r="Z786" s="5"/>
      <c r="AA786" s="5"/>
      <c r="AB786" s="5"/>
      <c r="AC786" s="5"/>
      <c r="AD786" s="5"/>
      <c r="AE786" s="5"/>
      <c r="AF786" s="5"/>
      <c r="AG786" s="5"/>
      <c r="AH786" s="5"/>
    </row>
    <row r="787" spans="1:34" s="2" customFormat="1" ht="12.75" x14ac:dyDescent="0.2">
      <c r="A787" s="4">
        <v>2022</v>
      </c>
      <c r="B787" s="2" t="s">
        <v>5</v>
      </c>
      <c r="C787" s="2" t="s">
        <v>726</v>
      </c>
      <c r="D787" s="2" t="s">
        <v>682</v>
      </c>
      <c r="E787" s="36"/>
      <c r="F787" s="36"/>
      <c r="H787" s="27" t="s">
        <v>748</v>
      </c>
      <c r="W787" s="5"/>
      <c r="X787" s="5"/>
      <c r="Y787" s="5"/>
      <c r="Z787" s="5"/>
      <c r="AA787" s="5"/>
      <c r="AB787" s="5"/>
      <c r="AC787" s="5"/>
      <c r="AD787" s="5"/>
      <c r="AE787" s="5"/>
      <c r="AF787" s="5"/>
      <c r="AG787" s="5"/>
      <c r="AH787" s="5"/>
    </row>
    <row r="788" spans="1:34" s="2" customFormat="1" ht="12.75" x14ac:dyDescent="0.2">
      <c r="A788" s="4">
        <v>2022</v>
      </c>
      <c r="B788" s="2" t="s">
        <v>10</v>
      </c>
      <c r="C788" s="2" t="s">
        <v>727</v>
      </c>
      <c r="D788" s="2" t="s">
        <v>682</v>
      </c>
      <c r="E788" s="36"/>
      <c r="F788" s="36"/>
      <c r="H788" s="26">
        <v>700000</v>
      </c>
      <c r="W788" s="5"/>
      <c r="X788" s="5"/>
      <c r="Y788" s="5"/>
      <c r="Z788" s="5"/>
      <c r="AA788" s="5"/>
      <c r="AB788" s="5"/>
      <c r="AC788" s="5"/>
      <c r="AD788" s="5"/>
      <c r="AE788" s="5"/>
      <c r="AF788" s="5"/>
      <c r="AG788" s="5"/>
      <c r="AH788" s="5"/>
    </row>
    <row r="789" spans="1:34" s="2" customFormat="1" ht="12.75" x14ac:dyDescent="0.2">
      <c r="A789" s="4">
        <v>2022</v>
      </c>
      <c r="B789" s="2" t="s">
        <v>5</v>
      </c>
      <c r="C789" s="2" t="s">
        <v>728</v>
      </c>
      <c r="D789" s="2" t="s">
        <v>682</v>
      </c>
      <c r="E789" s="36"/>
      <c r="F789" s="36"/>
      <c r="H789" s="27" t="s">
        <v>748</v>
      </c>
      <c r="W789" s="5"/>
      <c r="X789" s="5"/>
      <c r="Y789" s="5"/>
      <c r="Z789" s="5"/>
      <c r="AA789" s="5"/>
      <c r="AB789" s="5"/>
      <c r="AC789" s="5"/>
      <c r="AD789" s="5"/>
      <c r="AE789" s="5"/>
      <c r="AF789" s="5"/>
      <c r="AG789" s="5"/>
      <c r="AH789" s="5"/>
    </row>
    <row r="790" spans="1:34" s="2" customFormat="1" ht="12.75" x14ac:dyDescent="0.2">
      <c r="A790" s="4">
        <v>2022</v>
      </c>
      <c r="B790" s="2" t="s">
        <v>10</v>
      </c>
      <c r="C790" s="2" t="s">
        <v>729</v>
      </c>
      <c r="D790" s="2" t="s">
        <v>682</v>
      </c>
      <c r="E790" s="36"/>
      <c r="F790" s="36"/>
      <c r="H790" s="27" t="s">
        <v>748</v>
      </c>
      <c r="W790" s="5"/>
      <c r="X790" s="5"/>
      <c r="Y790" s="5"/>
      <c r="Z790" s="5"/>
      <c r="AA790" s="5"/>
      <c r="AB790" s="5"/>
      <c r="AC790" s="5"/>
      <c r="AD790" s="5"/>
      <c r="AE790" s="5"/>
      <c r="AF790" s="5"/>
      <c r="AG790" s="5"/>
      <c r="AH790" s="5"/>
    </row>
    <row r="791" spans="1:34" s="2" customFormat="1" ht="12.75" x14ac:dyDescent="0.2">
      <c r="A791" s="4">
        <v>2022</v>
      </c>
      <c r="B791" s="2" t="s">
        <v>10</v>
      </c>
      <c r="C791" s="2" t="s">
        <v>730</v>
      </c>
      <c r="D791" s="2" t="s">
        <v>682</v>
      </c>
      <c r="E791" s="36"/>
      <c r="F791" s="36"/>
      <c r="H791" s="26">
        <v>700000</v>
      </c>
      <c r="W791" s="5"/>
      <c r="X791" s="5"/>
      <c r="Y791" s="5"/>
      <c r="Z791" s="5"/>
      <c r="AA791" s="5"/>
      <c r="AB791" s="5"/>
      <c r="AC791" s="5"/>
      <c r="AD791" s="5"/>
      <c r="AE791" s="5"/>
      <c r="AF791" s="5"/>
      <c r="AG791" s="5"/>
      <c r="AH791" s="5"/>
    </row>
    <row r="792" spans="1:34" s="2" customFormat="1" ht="12.75" x14ac:dyDescent="0.2">
      <c r="A792" s="4">
        <v>2022</v>
      </c>
      <c r="B792" s="2" t="s">
        <v>10</v>
      </c>
      <c r="C792" s="2" t="s">
        <v>731</v>
      </c>
      <c r="D792" s="2" t="s">
        <v>682</v>
      </c>
      <c r="E792" s="36"/>
      <c r="F792" s="36"/>
      <c r="H792" s="27" t="s">
        <v>748</v>
      </c>
      <c r="W792" s="5"/>
      <c r="X792" s="5"/>
      <c r="Y792" s="5"/>
      <c r="Z792" s="5"/>
      <c r="AA792" s="5"/>
      <c r="AB792" s="5"/>
      <c r="AC792" s="5"/>
      <c r="AD792" s="5"/>
      <c r="AE792" s="5"/>
      <c r="AF792" s="5"/>
      <c r="AG792" s="5"/>
      <c r="AH792" s="5"/>
    </row>
    <row r="793" spans="1:34" s="2" customFormat="1" ht="12.75" x14ac:dyDescent="0.2">
      <c r="A793" s="4">
        <v>2022</v>
      </c>
      <c r="B793" s="2" t="s">
        <v>5</v>
      </c>
      <c r="C793" s="2" t="s">
        <v>732</v>
      </c>
      <c r="D793" s="2" t="s">
        <v>682</v>
      </c>
      <c r="E793" s="36"/>
      <c r="F793" s="36"/>
      <c r="H793" s="27" t="s">
        <v>748</v>
      </c>
      <c r="W793" s="5"/>
      <c r="X793" s="5"/>
      <c r="Y793" s="5"/>
      <c r="Z793" s="5"/>
      <c r="AA793" s="5"/>
      <c r="AB793" s="5"/>
      <c r="AC793" s="5"/>
      <c r="AD793" s="5"/>
      <c r="AE793" s="5"/>
      <c r="AF793" s="5"/>
      <c r="AG793" s="5"/>
      <c r="AH793" s="5"/>
    </row>
    <row r="794" spans="1:34" s="2" customFormat="1" ht="12.75" x14ac:dyDescent="0.2">
      <c r="A794" s="4">
        <v>2022</v>
      </c>
      <c r="B794" s="2" t="s">
        <v>5</v>
      </c>
      <c r="C794" s="2" t="s">
        <v>733</v>
      </c>
      <c r="D794" s="2" t="s">
        <v>682</v>
      </c>
      <c r="E794" s="36"/>
      <c r="F794" s="36"/>
      <c r="H794" s="27" t="s">
        <v>748</v>
      </c>
      <c r="W794" s="5"/>
      <c r="X794" s="5"/>
      <c r="Y794" s="5"/>
      <c r="Z794" s="5"/>
      <c r="AA794" s="5"/>
      <c r="AB794" s="5"/>
      <c r="AC794" s="5"/>
      <c r="AD794" s="5"/>
      <c r="AE794" s="5"/>
      <c r="AF794" s="5"/>
      <c r="AG794" s="5"/>
      <c r="AH794" s="5"/>
    </row>
    <row r="795" spans="1:34" s="2" customFormat="1" ht="12.75" x14ac:dyDescent="0.2">
      <c r="A795" s="4">
        <v>2022</v>
      </c>
      <c r="B795" s="2" t="s">
        <v>5</v>
      </c>
      <c r="C795" s="2" t="s">
        <v>18</v>
      </c>
      <c r="D795" s="2" t="s">
        <v>682</v>
      </c>
      <c r="E795" s="36"/>
      <c r="F795" s="36"/>
      <c r="H795" s="27" t="s">
        <v>748</v>
      </c>
      <c r="W795" s="5"/>
      <c r="X795" s="5"/>
      <c r="Y795" s="5"/>
      <c r="Z795" s="5"/>
      <c r="AA795" s="5"/>
      <c r="AB795" s="5"/>
      <c r="AC795" s="5"/>
      <c r="AD795" s="5"/>
      <c r="AE795" s="5"/>
      <c r="AF795" s="5"/>
      <c r="AG795" s="5"/>
      <c r="AH795" s="5"/>
    </row>
    <row r="796" spans="1:34" s="2" customFormat="1" ht="12.75" x14ac:dyDescent="0.2">
      <c r="A796" s="4">
        <v>2022</v>
      </c>
      <c r="B796" s="2" t="s">
        <v>5</v>
      </c>
      <c r="C796" s="2" t="s">
        <v>19</v>
      </c>
      <c r="D796" s="2" t="s">
        <v>682</v>
      </c>
      <c r="E796" s="36"/>
      <c r="F796" s="36"/>
      <c r="H796" s="27" t="s">
        <v>748</v>
      </c>
      <c r="W796" s="5"/>
      <c r="X796" s="5"/>
      <c r="Y796" s="5"/>
      <c r="Z796" s="5"/>
      <c r="AA796" s="5"/>
      <c r="AB796" s="5"/>
      <c r="AC796" s="5"/>
      <c r="AD796" s="5"/>
      <c r="AE796" s="5"/>
      <c r="AF796" s="5"/>
      <c r="AG796" s="5"/>
      <c r="AH796" s="5"/>
    </row>
    <row r="797" spans="1:34" s="2" customFormat="1" ht="12.75" x14ac:dyDescent="0.2">
      <c r="A797" s="4">
        <v>2022</v>
      </c>
      <c r="B797" s="2" t="s">
        <v>10</v>
      </c>
      <c r="C797" s="2" t="s">
        <v>20</v>
      </c>
      <c r="D797" s="2" t="s">
        <v>682</v>
      </c>
      <c r="E797" s="36"/>
      <c r="F797" s="36"/>
      <c r="H797" s="26">
        <v>700000</v>
      </c>
      <c r="W797" s="5"/>
      <c r="X797" s="5"/>
      <c r="Y797" s="5"/>
      <c r="Z797" s="5"/>
      <c r="AA797" s="5"/>
      <c r="AB797" s="5"/>
      <c r="AC797" s="5"/>
      <c r="AD797" s="5"/>
      <c r="AE797" s="5"/>
      <c r="AF797" s="5"/>
      <c r="AG797" s="5"/>
      <c r="AH797" s="5"/>
    </row>
    <row r="798" spans="1:34" s="2" customFormat="1" ht="12.75" x14ac:dyDescent="0.2">
      <c r="A798" s="4">
        <v>2022</v>
      </c>
      <c r="B798" s="2" t="s">
        <v>10</v>
      </c>
      <c r="C798" s="2" t="s">
        <v>21</v>
      </c>
      <c r="D798" s="2" t="s">
        <v>682</v>
      </c>
      <c r="E798" s="36"/>
      <c r="F798" s="36"/>
      <c r="H798" s="26">
        <v>700000</v>
      </c>
      <c r="W798" s="5"/>
      <c r="X798" s="5"/>
      <c r="Y798" s="5"/>
      <c r="Z798" s="5"/>
      <c r="AA798" s="5"/>
      <c r="AB798" s="5"/>
      <c r="AC798" s="5"/>
      <c r="AD798" s="5"/>
      <c r="AE798" s="5"/>
      <c r="AF798" s="5"/>
      <c r="AG798" s="5"/>
      <c r="AH798" s="5"/>
    </row>
    <row r="799" spans="1:34" s="2" customFormat="1" ht="12.75" x14ac:dyDescent="0.2">
      <c r="A799" s="4">
        <v>2022</v>
      </c>
      <c r="B799" s="2" t="s">
        <v>5</v>
      </c>
      <c r="C799" s="2" t="s">
        <v>734</v>
      </c>
      <c r="D799" s="2" t="s">
        <v>682</v>
      </c>
      <c r="E799" s="36"/>
      <c r="F799" s="36"/>
      <c r="H799" s="27" t="s">
        <v>748</v>
      </c>
      <c r="W799" s="5"/>
      <c r="X799" s="5"/>
      <c r="Y799" s="5"/>
      <c r="Z799" s="5"/>
      <c r="AA799" s="5"/>
      <c r="AB799" s="5"/>
      <c r="AC799" s="5"/>
      <c r="AD799" s="5"/>
      <c r="AE799" s="5"/>
      <c r="AF799" s="5"/>
      <c r="AG799" s="5"/>
      <c r="AH799" s="5"/>
    </row>
    <row r="800" spans="1:34" s="2" customFormat="1" ht="12.75" x14ac:dyDescent="0.2">
      <c r="A800" s="4">
        <v>2022</v>
      </c>
      <c r="B800" s="2" t="s">
        <v>5</v>
      </c>
      <c r="C800" s="2" t="s">
        <v>735</v>
      </c>
      <c r="D800" s="2" t="s">
        <v>682</v>
      </c>
      <c r="E800" s="36"/>
      <c r="F800" s="36"/>
      <c r="H800" s="27" t="s">
        <v>748</v>
      </c>
      <c r="W800" s="5"/>
      <c r="X800" s="5"/>
      <c r="Y800" s="5"/>
      <c r="Z800" s="5"/>
      <c r="AA800" s="5"/>
      <c r="AB800" s="5"/>
      <c r="AC800" s="5"/>
      <c r="AD800" s="5"/>
      <c r="AE800" s="5"/>
      <c r="AF800" s="5"/>
      <c r="AG800" s="5"/>
      <c r="AH800" s="5"/>
    </row>
    <row r="801" spans="1:34" s="2" customFormat="1" ht="12.75" x14ac:dyDescent="0.2">
      <c r="A801" s="4">
        <v>2022</v>
      </c>
      <c r="B801" s="2" t="s">
        <v>5</v>
      </c>
      <c r="C801" s="2" t="s">
        <v>736</v>
      </c>
      <c r="D801" s="2" t="s">
        <v>682</v>
      </c>
      <c r="E801" s="36"/>
      <c r="F801" s="36"/>
      <c r="H801" s="27" t="s">
        <v>748</v>
      </c>
      <c r="W801" s="5"/>
      <c r="X801" s="5"/>
      <c r="Y801" s="5"/>
      <c r="Z801" s="5"/>
      <c r="AA801" s="5"/>
      <c r="AB801" s="5"/>
      <c r="AC801" s="5"/>
      <c r="AD801" s="5"/>
      <c r="AE801" s="5"/>
      <c r="AF801" s="5"/>
      <c r="AG801" s="5"/>
      <c r="AH801" s="5"/>
    </row>
    <row r="802" spans="1:34" s="2" customFormat="1" ht="12.75" x14ac:dyDescent="0.2">
      <c r="A802" s="4">
        <v>2022</v>
      </c>
      <c r="B802" s="2" t="s">
        <v>5</v>
      </c>
      <c r="C802" s="2" t="s">
        <v>737</v>
      </c>
      <c r="D802" s="2" t="s">
        <v>682</v>
      </c>
      <c r="E802" s="36"/>
      <c r="F802" s="36"/>
      <c r="H802" s="27" t="s">
        <v>748</v>
      </c>
      <c r="W802" s="5"/>
      <c r="X802" s="5"/>
      <c r="Y802" s="5"/>
      <c r="Z802" s="5"/>
      <c r="AA802" s="5"/>
      <c r="AB802" s="5"/>
      <c r="AC802" s="5"/>
      <c r="AD802" s="5"/>
      <c r="AE802" s="5"/>
      <c r="AF802" s="5"/>
      <c r="AG802" s="5"/>
      <c r="AH802" s="5"/>
    </row>
    <row r="803" spans="1:34" s="2" customFormat="1" ht="12.75" x14ac:dyDescent="0.2">
      <c r="A803" s="4">
        <v>2022</v>
      </c>
      <c r="B803" s="2" t="s">
        <v>10</v>
      </c>
      <c r="C803" s="2" t="s">
        <v>738</v>
      </c>
      <c r="D803" s="2" t="s">
        <v>682</v>
      </c>
      <c r="E803" s="36"/>
      <c r="F803" s="36"/>
      <c r="H803" s="27" t="s">
        <v>748</v>
      </c>
      <c r="W803" s="5"/>
      <c r="X803" s="5"/>
      <c r="Y803" s="5"/>
      <c r="Z803" s="5"/>
      <c r="AA803" s="5"/>
      <c r="AB803" s="5"/>
      <c r="AC803" s="5"/>
      <c r="AD803" s="5"/>
      <c r="AE803" s="5"/>
      <c r="AF803" s="5"/>
      <c r="AG803" s="5"/>
      <c r="AH803" s="5"/>
    </row>
    <row r="804" spans="1:34" s="2" customFormat="1" ht="12.75" x14ac:dyDescent="0.2">
      <c r="A804" s="4">
        <v>2022</v>
      </c>
      <c r="B804" s="2" t="s">
        <v>10</v>
      </c>
      <c r="C804" s="2" t="s">
        <v>739</v>
      </c>
      <c r="D804" s="2" t="s">
        <v>682</v>
      </c>
      <c r="E804" s="36"/>
      <c r="F804" s="36"/>
      <c r="H804" s="27" t="s">
        <v>748</v>
      </c>
      <c r="W804" s="5"/>
      <c r="X804" s="5"/>
      <c r="Y804" s="5"/>
      <c r="Z804" s="5"/>
      <c r="AA804" s="5"/>
      <c r="AB804" s="5"/>
      <c r="AC804" s="5"/>
      <c r="AD804" s="5"/>
      <c r="AE804" s="5"/>
      <c r="AF804" s="5"/>
      <c r="AG804" s="5"/>
      <c r="AH804" s="5"/>
    </row>
    <row r="805" spans="1:34" s="2" customFormat="1" ht="12.75" x14ac:dyDescent="0.2">
      <c r="A805" s="4">
        <v>2022</v>
      </c>
      <c r="B805" s="2" t="s">
        <v>5</v>
      </c>
      <c r="C805" s="2" t="s">
        <v>740</v>
      </c>
      <c r="D805" s="2" t="s">
        <v>682</v>
      </c>
      <c r="E805" s="36"/>
      <c r="F805" s="36"/>
      <c r="H805" s="27" t="s">
        <v>748</v>
      </c>
      <c r="W805" s="5"/>
      <c r="X805" s="5"/>
      <c r="Y805" s="5"/>
      <c r="Z805" s="5"/>
      <c r="AA805" s="5"/>
      <c r="AB805" s="5"/>
      <c r="AC805" s="5"/>
      <c r="AD805" s="5"/>
      <c r="AE805" s="5"/>
      <c r="AF805" s="5"/>
      <c r="AG805" s="5"/>
      <c r="AH805" s="5"/>
    </row>
    <row r="806" spans="1:34" s="2" customFormat="1" ht="12.75" x14ac:dyDescent="0.2">
      <c r="A806" s="4">
        <v>2022</v>
      </c>
      <c r="B806" s="2" t="s">
        <v>5</v>
      </c>
      <c r="C806" s="2" t="s">
        <v>29</v>
      </c>
      <c r="D806" s="2" t="s">
        <v>682</v>
      </c>
      <c r="E806" s="36"/>
      <c r="F806" s="36"/>
      <c r="H806" s="27" t="s">
        <v>748</v>
      </c>
      <c r="W806" s="5"/>
      <c r="X806" s="5"/>
      <c r="Y806" s="5"/>
      <c r="Z806" s="5"/>
      <c r="AA806" s="5"/>
      <c r="AB806" s="5"/>
      <c r="AC806" s="5"/>
      <c r="AD806" s="5"/>
      <c r="AE806" s="5"/>
      <c r="AF806" s="5"/>
      <c r="AG806" s="5"/>
      <c r="AH806" s="5"/>
    </row>
    <row r="807" spans="1:34" s="2" customFormat="1" x14ac:dyDescent="0.2">
      <c r="A807" s="4">
        <v>2022</v>
      </c>
      <c r="B807" s="2" t="s">
        <v>5</v>
      </c>
      <c r="C807" s="2" t="s">
        <v>723</v>
      </c>
      <c r="D807" s="2" t="s">
        <v>692</v>
      </c>
      <c r="E807" s="36"/>
      <c r="F807" s="36"/>
      <c r="H807" s="36"/>
      <c r="W807" s="5"/>
      <c r="X807" s="5"/>
      <c r="Y807" s="5"/>
      <c r="Z807" s="5"/>
      <c r="AA807" s="5"/>
      <c r="AB807" s="5"/>
      <c r="AC807" s="5"/>
      <c r="AD807" s="5"/>
      <c r="AE807" s="5"/>
      <c r="AF807" s="5"/>
      <c r="AG807" s="5"/>
      <c r="AH807" s="5"/>
    </row>
    <row r="808" spans="1:34" s="2" customFormat="1" x14ac:dyDescent="0.2">
      <c r="A808" s="4">
        <v>2022</v>
      </c>
      <c r="B808" s="2" t="s">
        <v>5</v>
      </c>
      <c r="C808" s="2" t="s">
        <v>724</v>
      </c>
      <c r="D808" s="2" t="s">
        <v>692</v>
      </c>
      <c r="E808" s="36"/>
      <c r="F808" s="36"/>
      <c r="H808" s="36"/>
      <c r="W808" s="5"/>
      <c r="X808" s="5"/>
      <c r="Y808" s="5"/>
      <c r="Z808" s="5"/>
      <c r="AA808" s="5"/>
      <c r="AB808" s="5"/>
      <c r="AC808" s="5"/>
      <c r="AD808" s="5"/>
      <c r="AE808" s="5"/>
      <c r="AF808" s="5"/>
      <c r="AG808" s="5"/>
      <c r="AH808" s="5"/>
    </row>
    <row r="809" spans="1:34" s="2" customFormat="1" x14ac:dyDescent="0.2">
      <c r="A809" s="4">
        <v>2022</v>
      </c>
      <c r="B809" s="2" t="s">
        <v>5</v>
      </c>
      <c r="C809" s="2" t="s">
        <v>725</v>
      </c>
      <c r="D809" s="2" t="s">
        <v>692</v>
      </c>
      <c r="E809" s="36"/>
      <c r="F809" s="36"/>
      <c r="H809" s="36"/>
      <c r="W809" s="5"/>
      <c r="X809" s="5"/>
      <c r="Y809" s="5"/>
      <c r="Z809" s="5"/>
      <c r="AA809" s="5"/>
      <c r="AB809" s="5"/>
      <c r="AC809" s="5"/>
      <c r="AD809" s="5"/>
      <c r="AE809" s="5"/>
      <c r="AF809" s="5"/>
      <c r="AG809" s="5"/>
      <c r="AH809" s="5"/>
    </row>
    <row r="810" spans="1:34" s="2" customFormat="1" x14ac:dyDescent="0.2">
      <c r="A810" s="4">
        <v>2022</v>
      </c>
      <c r="B810" s="2" t="s">
        <v>5</v>
      </c>
      <c r="C810" s="2" t="s">
        <v>726</v>
      </c>
      <c r="D810" s="2" t="s">
        <v>692</v>
      </c>
      <c r="E810" s="36"/>
      <c r="F810" s="36"/>
      <c r="W810" s="5"/>
      <c r="X810" s="5"/>
      <c r="Y810" s="5"/>
      <c r="Z810" s="5"/>
      <c r="AA810" s="5"/>
      <c r="AB810" s="5"/>
      <c r="AC810" s="5"/>
      <c r="AD810" s="5"/>
      <c r="AE810" s="5"/>
      <c r="AF810" s="5"/>
      <c r="AG810" s="5"/>
      <c r="AH810" s="5"/>
    </row>
    <row r="811" spans="1:34" s="2" customFormat="1" x14ac:dyDescent="0.2">
      <c r="A811" s="4">
        <v>2022</v>
      </c>
      <c r="B811" s="2" t="s">
        <v>10</v>
      </c>
      <c r="C811" s="2" t="s">
        <v>727</v>
      </c>
      <c r="D811" s="2" t="s">
        <v>692</v>
      </c>
      <c r="E811" s="36"/>
      <c r="F811" s="36"/>
      <c r="W811" s="5"/>
      <c r="X811" s="5"/>
      <c r="Y811" s="5"/>
      <c r="Z811" s="5"/>
      <c r="AA811" s="5"/>
      <c r="AB811" s="5"/>
      <c r="AC811" s="5"/>
      <c r="AD811" s="5"/>
      <c r="AE811" s="5"/>
      <c r="AF811" s="5"/>
      <c r="AG811" s="5"/>
      <c r="AH811" s="5"/>
    </row>
    <row r="812" spans="1:34" s="2" customFormat="1" x14ac:dyDescent="0.2">
      <c r="A812" s="4">
        <v>2022</v>
      </c>
      <c r="B812" s="2" t="s">
        <v>5</v>
      </c>
      <c r="C812" s="2" t="s">
        <v>728</v>
      </c>
      <c r="D812" s="2" t="s">
        <v>692</v>
      </c>
      <c r="E812" s="36"/>
      <c r="F812" s="36"/>
      <c r="W812" s="5"/>
      <c r="X812" s="5"/>
      <c r="Y812" s="5"/>
      <c r="Z812" s="5"/>
      <c r="AA812" s="5"/>
      <c r="AB812" s="5"/>
      <c r="AC812" s="5"/>
      <c r="AD812" s="5"/>
      <c r="AE812" s="5"/>
      <c r="AF812" s="5"/>
      <c r="AG812" s="5"/>
      <c r="AH812" s="5"/>
    </row>
    <row r="813" spans="1:34" s="2" customFormat="1" x14ac:dyDescent="0.2">
      <c r="A813" s="4">
        <v>2022</v>
      </c>
      <c r="B813" s="2" t="s">
        <v>10</v>
      </c>
      <c r="C813" s="2" t="s">
        <v>729</v>
      </c>
      <c r="D813" s="2" t="s">
        <v>692</v>
      </c>
      <c r="E813" s="36"/>
      <c r="F813" s="36"/>
      <c r="W813" s="5"/>
      <c r="X813" s="5"/>
      <c r="Y813" s="5"/>
      <c r="Z813" s="5"/>
      <c r="AA813" s="5"/>
      <c r="AB813" s="5"/>
      <c r="AC813" s="5"/>
      <c r="AD813" s="5"/>
      <c r="AE813" s="5"/>
      <c r="AF813" s="5"/>
      <c r="AG813" s="5"/>
      <c r="AH813" s="5"/>
    </row>
    <row r="814" spans="1:34" s="2" customFormat="1" x14ac:dyDescent="0.2">
      <c r="A814" s="4">
        <v>2022</v>
      </c>
      <c r="B814" s="2" t="s">
        <v>10</v>
      </c>
      <c r="C814" s="2" t="s">
        <v>730</v>
      </c>
      <c r="D814" s="2" t="s">
        <v>692</v>
      </c>
      <c r="E814" s="36"/>
      <c r="F814" s="36"/>
      <c r="W814" s="5"/>
      <c r="X814" s="5"/>
      <c r="Y814" s="5"/>
      <c r="Z814" s="5"/>
      <c r="AA814" s="5"/>
      <c r="AB814" s="5"/>
      <c r="AC814" s="5"/>
      <c r="AD814" s="5"/>
      <c r="AE814" s="5"/>
      <c r="AF814" s="5"/>
      <c r="AG814" s="5"/>
      <c r="AH814" s="5"/>
    </row>
    <row r="815" spans="1:34" s="2" customFormat="1" x14ac:dyDescent="0.2">
      <c r="A815" s="4">
        <v>2022</v>
      </c>
      <c r="B815" s="2" t="s">
        <v>10</v>
      </c>
      <c r="C815" s="2" t="s">
        <v>731</v>
      </c>
      <c r="D815" s="2" t="s">
        <v>692</v>
      </c>
      <c r="E815" s="36"/>
      <c r="F815" s="36"/>
      <c r="W815" s="5"/>
      <c r="X815" s="5"/>
      <c r="Y815" s="5"/>
      <c r="Z815" s="5"/>
      <c r="AA815" s="5"/>
      <c r="AB815" s="5"/>
      <c r="AC815" s="5"/>
      <c r="AD815" s="5"/>
      <c r="AE815" s="5"/>
      <c r="AF815" s="5"/>
      <c r="AG815" s="5"/>
      <c r="AH815" s="5"/>
    </row>
    <row r="816" spans="1:34" s="2" customFormat="1" x14ac:dyDescent="0.2">
      <c r="A816" s="4">
        <v>2022</v>
      </c>
      <c r="B816" s="2" t="s">
        <v>5</v>
      </c>
      <c r="C816" s="2" t="s">
        <v>732</v>
      </c>
      <c r="D816" s="2" t="s">
        <v>692</v>
      </c>
      <c r="E816" s="36"/>
      <c r="F816" s="36"/>
      <c r="W816" s="5"/>
      <c r="X816" s="5"/>
      <c r="Y816" s="5"/>
      <c r="Z816" s="5"/>
      <c r="AA816" s="5"/>
      <c r="AB816" s="5"/>
      <c r="AC816" s="5"/>
      <c r="AD816" s="5"/>
      <c r="AE816" s="5"/>
      <c r="AF816" s="5"/>
      <c r="AG816" s="5"/>
      <c r="AH816" s="5"/>
    </row>
    <row r="817" spans="1:35" x14ac:dyDescent="0.2">
      <c r="A817" s="4">
        <v>2022</v>
      </c>
      <c r="B817" s="2" t="s">
        <v>5</v>
      </c>
      <c r="C817" s="2" t="s">
        <v>733</v>
      </c>
      <c r="D817" s="2" t="s">
        <v>692</v>
      </c>
      <c r="S817" s="2"/>
      <c r="T817" s="2"/>
      <c r="U817" s="2"/>
      <c r="V817" s="2"/>
      <c r="AB817" s="5"/>
      <c r="AC817" s="5"/>
      <c r="AD817" s="5"/>
      <c r="AE817" s="5"/>
      <c r="AF817" s="5"/>
      <c r="AG817" s="5"/>
      <c r="AH817" s="5"/>
      <c r="AI817" s="2"/>
    </row>
    <row r="818" spans="1:35" x14ac:dyDescent="0.2">
      <c r="A818" s="4">
        <v>2022</v>
      </c>
      <c r="B818" s="2" t="s">
        <v>5</v>
      </c>
      <c r="C818" s="2" t="s">
        <v>18</v>
      </c>
      <c r="D818" s="2" t="s">
        <v>692</v>
      </c>
      <c r="S818" s="2"/>
      <c r="T818" s="2"/>
      <c r="U818" s="2"/>
      <c r="V818" s="2"/>
      <c r="AB818" s="5"/>
      <c r="AC818" s="5"/>
      <c r="AD818" s="5"/>
      <c r="AE818" s="5"/>
      <c r="AF818" s="5"/>
      <c r="AG818" s="5"/>
      <c r="AH818" s="5"/>
      <c r="AI818" s="2"/>
    </row>
    <row r="819" spans="1:35" x14ac:dyDescent="0.2">
      <c r="A819" s="4">
        <v>2022</v>
      </c>
      <c r="B819" s="2" t="s">
        <v>5</v>
      </c>
      <c r="C819" s="2" t="s">
        <v>19</v>
      </c>
      <c r="D819" s="2" t="s">
        <v>692</v>
      </c>
      <c r="S819" s="2"/>
      <c r="T819" s="2"/>
      <c r="U819" s="2"/>
      <c r="V819" s="2"/>
      <c r="AB819" s="5"/>
      <c r="AC819" s="5"/>
      <c r="AD819" s="5"/>
      <c r="AE819" s="5"/>
      <c r="AF819" s="5"/>
      <c r="AG819" s="5"/>
      <c r="AH819" s="5"/>
      <c r="AI819" s="2"/>
    </row>
    <row r="820" spans="1:35" x14ac:dyDescent="0.2">
      <c r="A820" s="4">
        <v>2022</v>
      </c>
      <c r="B820" s="2" t="s">
        <v>10</v>
      </c>
      <c r="C820" s="2" t="s">
        <v>20</v>
      </c>
      <c r="D820" s="2" t="s">
        <v>692</v>
      </c>
      <c r="S820" s="2"/>
      <c r="T820" s="2"/>
      <c r="U820" s="2"/>
      <c r="V820" s="2"/>
      <c r="AB820" s="5"/>
      <c r="AC820" s="5"/>
      <c r="AD820" s="5"/>
      <c r="AE820" s="5"/>
      <c r="AF820" s="5"/>
      <c r="AG820" s="5"/>
      <c r="AH820" s="5"/>
      <c r="AI820" s="2"/>
    </row>
    <row r="821" spans="1:35" x14ac:dyDescent="0.2">
      <c r="A821" s="4">
        <v>2022</v>
      </c>
      <c r="B821" s="2" t="s">
        <v>10</v>
      </c>
      <c r="C821" s="2" t="s">
        <v>21</v>
      </c>
      <c r="D821" s="2" t="s">
        <v>692</v>
      </c>
      <c r="S821" s="2"/>
      <c r="T821" s="2"/>
      <c r="U821" s="2"/>
      <c r="V821" s="2"/>
      <c r="AB821" s="5"/>
      <c r="AC821" s="5"/>
      <c r="AD821" s="5"/>
      <c r="AE821" s="5"/>
      <c r="AF821" s="5"/>
      <c r="AG821" s="5"/>
      <c r="AH821" s="5"/>
      <c r="AI821" s="2"/>
    </row>
    <row r="822" spans="1:35" x14ac:dyDescent="0.2">
      <c r="A822" s="4">
        <v>2022</v>
      </c>
      <c r="B822" s="2" t="s">
        <v>5</v>
      </c>
      <c r="C822" s="2" t="s">
        <v>734</v>
      </c>
      <c r="D822" s="2" t="s">
        <v>692</v>
      </c>
      <c r="S822" s="2"/>
      <c r="T822" s="2"/>
      <c r="U822" s="2"/>
      <c r="V822" s="2"/>
      <c r="AB822" s="5"/>
      <c r="AC822" s="5"/>
      <c r="AD822" s="5"/>
      <c r="AE822" s="5"/>
      <c r="AF822" s="5"/>
      <c r="AG822" s="5"/>
      <c r="AH822" s="5"/>
      <c r="AI822" s="2"/>
    </row>
    <row r="823" spans="1:35" x14ac:dyDescent="0.2">
      <c r="A823" s="4">
        <v>2022</v>
      </c>
      <c r="B823" s="2" t="s">
        <v>5</v>
      </c>
      <c r="C823" s="2" t="s">
        <v>735</v>
      </c>
      <c r="D823" s="2" t="s">
        <v>692</v>
      </c>
      <c r="S823" s="2"/>
      <c r="T823" s="2"/>
      <c r="U823" s="2"/>
      <c r="V823" s="2"/>
      <c r="AB823" s="5"/>
      <c r="AC823" s="5"/>
      <c r="AD823" s="5"/>
      <c r="AE823" s="5"/>
      <c r="AF823" s="5"/>
      <c r="AG823" s="5"/>
      <c r="AH823" s="5"/>
      <c r="AI823" s="2"/>
    </row>
    <row r="824" spans="1:35" x14ac:dyDescent="0.2">
      <c r="A824" s="4">
        <v>2022</v>
      </c>
      <c r="B824" s="2" t="s">
        <v>5</v>
      </c>
      <c r="C824" s="2" t="s">
        <v>736</v>
      </c>
      <c r="D824" s="2" t="s">
        <v>692</v>
      </c>
      <c r="S824" s="2"/>
      <c r="T824" s="2"/>
      <c r="U824" s="2"/>
      <c r="V824" s="2"/>
      <c r="AB824" s="5"/>
      <c r="AC824" s="5"/>
      <c r="AD824" s="5"/>
      <c r="AE824" s="5"/>
      <c r="AF824" s="5"/>
      <c r="AG824" s="5"/>
      <c r="AH824" s="5"/>
      <c r="AI824" s="2"/>
    </row>
    <row r="825" spans="1:35" x14ac:dyDescent="0.2">
      <c r="A825" s="4">
        <v>2022</v>
      </c>
      <c r="B825" s="2" t="s">
        <v>5</v>
      </c>
      <c r="C825" s="2" t="s">
        <v>737</v>
      </c>
      <c r="D825" s="2" t="s">
        <v>692</v>
      </c>
      <c r="S825" s="2"/>
      <c r="T825" s="2"/>
      <c r="U825" s="2"/>
      <c r="V825" s="2"/>
      <c r="AB825" s="5"/>
      <c r="AC825" s="5"/>
      <c r="AD825" s="5"/>
      <c r="AE825" s="5"/>
      <c r="AF825" s="5"/>
      <c r="AG825" s="5"/>
      <c r="AH825" s="5"/>
      <c r="AI825" s="2"/>
    </row>
    <row r="826" spans="1:35" x14ac:dyDescent="0.2">
      <c r="A826" s="4">
        <v>2022</v>
      </c>
      <c r="B826" s="2" t="s">
        <v>10</v>
      </c>
      <c r="C826" s="2" t="s">
        <v>738</v>
      </c>
      <c r="D826" s="2" t="s">
        <v>692</v>
      </c>
      <c r="S826" s="2"/>
      <c r="T826" s="2"/>
      <c r="U826" s="2"/>
      <c r="V826" s="2"/>
      <c r="AB826" s="5"/>
      <c r="AC826" s="5"/>
      <c r="AD826" s="5"/>
      <c r="AE826" s="5"/>
      <c r="AF826" s="5"/>
      <c r="AG826" s="5"/>
      <c r="AH826" s="5"/>
      <c r="AI826" s="2"/>
    </row>
    <row r="827" spans="1:35" x14ac:dyDescent="0.2">
      <c r="A827" s="4">
        <v>2022</v>
      </c>
      <c r="B827" s="2" t="s">
        <v>10</v>
      </c>
      <c r="C827" s="2" t="s">
        <v>739</v>
      </c>
      <c r="D827" s="2" t="s">
        <v>692</v>
      </c>
      <c r="S827" s="2"/>
      <c r="T827" s="2"/>
      <c r="U827" s="2"/>
      <c r="V827" s="2"/>
      <c r="AB827" s="5"/>
      <c r="AC827" s="5"/>
      <c r="AD827" s="5"/>
      <c r="AE827" s="5"/>
      <c r="AF827" s="5"/>
      <c r="AG827" s="5"/>
      <c r="AH827" s="5"/>
      <c r="AI827" s="2"/>
    </row>
    <row r="828" spans="1:35" x14ac:dyDescent="0.2">
      <c r="A828" s="4">
        <v>2022</v>
      </c>
      <c r="B828" s="2" t="s">
        <v>5</v>
      </c>
      <c r="C828" s="2" t="s">
        <v>740</v>
      </c>
      <c r="D828" s="2" t="s">
        <v>692</v>
      </c>
      <c r="S828" s="2"/>
      <c r="T828" s="2"/>
      <c r="U828" s="2"/>
      <c r="V828" s="2"/>
      <c r="AB828" s="5"/>
      <c r="AC828" s="5"/>
      <c r="AD828" s="5"/>
      <c r="AE828" s="5"/>
      <c r="AF828" s="5"/>
      <c r="AG828" s="5"/>
      <c r="AH828" s="5"/>
      <c r="AI828" s="2"/>
    </row>
    <row r="829" spans="1:35" x14ac:dyDescent="0.2">
      <c r="A829" s="4">
        <v>2022</v>
      </c>
      <c r="B829" s="2" t="s">
        <v>5</v>
      </c>
      <c r="C829" s="2" t="s">
        <v>29</v>
      </c>
      <c r="D829" s="2" t="s">
        <v>692</v>
      </c>
      <c r="S829" s="2"/>
      <c r="T829" s="2"/>
      <c r="U829" s="2"/>
      <c r="V829" s="2"/>
      <c r="AB829" s="5"/>
      <c r="AC829" s="5"/>
      <c r="AD829" s="5"/>
      <c r="AE829" s="5"/>
      <c r="AF829" s="5"/>
      <c r="AG829" s="5"/>
      <c r="AH829" s="5"/>
      <c r="AI829" s="2"/>
    </row>
    <row r="832" spans="1:35" x14ac:dyDescent="0.2">
      <c r="C832" s="2" t="s">
        <v>746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12"/>
  <sheetViews>
    <sheetView workbookViewId="0">
      <selection activeCell="R265" sqref="R265"/>
    </sheetView>
  </sheetViews>
  <sheetFormatPr defaultRowHeight="15" x14ac:dyDescent="0.25"/>
  <cols>
    <col min="1" max="1" width="23.42578125" bestFit="1" customWidth="1"/>
    <col min="2" max="2" width="16.28515625" bestFit="1" customWidth="1"/>
    <col min="3" max="4" width="12.5703125" bestFit="1" customWidth="1"/>
    <col min="5" max="5" width="14.285156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x14ac:dyDescent="0.25">
      <c r="A2" s="6" t="s">
        <v>695</v>
      </c>
      <c r="B2" s="6" t="s">
        <v>709</v>
      </c>
    </row>
    <row r="3" spans="1:5" x14ac:dyDescent="0.25">
      <c r="A3" s="6" t="s">
        <v>693</v>
      </c>
      <c r="B3">
        <v>2020</v>
      </c>
      <c r="C3">
        <v>2021</v>
      </c>
      <c r="D3">
        <v>2022</v>
      </c>
      <c r="E3" t="s">
        <v>694</v>
      </c>
    </row>
    <row r="4" spans="1:5" x14ac:dyDescent="0.25">
      <c r="A4" s="7" t="s">
        <v>20</v>
      </c>
      <c r="B4" s="8">
        <v>44394871</v>
      </c>
      <c r="C4" s="8">
        <v>74348551</v>
      </c>
      <c r="D4" s="8">
        <v>56737085</v>
      </c>
      <c r="E4" s="8">
        <v>175480507</v>
      </c>
    </row>
    <row r="5" spans="1:5" x14ac:dyDescent="0.25">
      <c r="A5" s="7" t="s">
        <v>21</v>
      </c>
      <c r="B5" s="8">
        <v>22783683</v>
      </c>
      <c r="C5" s="8">
        <v>27822019</v>
      </c>
      <c r="D5" s="8">
        <v>29020162</v>
      </c>
      <c r="E5" s="8">
        <v>79625864</v>
      </c>
    </row>
    <row r="6" spans="1:5" x14ac:dyDescent="0.25">
      <c r="A6" s="7" t="s">
        <v>727</v>
      </c>
      <c r="B6" s="8">
        <v>65437649</v>
      </c>
      <c r="C6" s="8">
        <v>53202111</v>
      </c>
      <c r="D6" s="8">
        <v>53776242</v>
      </c>
      <c r="E6" s="8">
        <v>172416002</v>
      </c>
    </row>
    <row r="7" spans="1:5" x14ac:dyDescent="0.25">
      <c r="A7" s="7" t="s">
        <v>729</v>
      </c>
      <c r="B7" s="8">
        <v>39217110</v>
      </c>
      <c r="C7" s="8">
        <v>84118744</v>
      </c>
      <c r="D7" s="8">
        <v>58520455</v>
      </c>
      <c r="E7" s="8">
        <v>181856309</v>
      </c>
    </row>
    <row r="8" spans="1:5" x14ac:dyDescent="0.25">
      <c r="A8" s="7" t="s">
        <v>730</v>
      </c>
      <c r="B8" s="8">
        <v>132140000</v>
      </c>
      <c r="C8" s="8">
        <v>88824237</v>
      </c>
      <c r="D8" s="8">
        <v>98492448</v>
      </c>
      <c r="E8" s="8">
        <v>319456685</v>
      </c>
    </row>
    <row r="9" spans="1:5" x14ac:dyDescent="0.25">
      <c r="A9" s="7" t="s">
        <v>731</v>
      </c>
      <c r="B9" s="8">
        <v>56734385</v>
      </c>
      <c r="C9" s="8">
        <v>79053493</v>
      </c>
      <c r="D9" s="8">
        <v>83320800</v>
      </c>
      <c r="E9" s="8">
        <v>219108678</v>
      </c>
    </row>
    <row r="10" spans="1:5" x14ac:dyDescent="0.25">
      <c r="A10" s="7" t="s">
        <v>738</v>
      </c>
      <c r="B10" s="8">
        <v>28495106</v>
      </c>
      <c r="C10" s="8">
        <v>33789237</v>
      </c>
      <c r="D10" s="8">
        <v>70964337</v>
      </c>
      <c r="E10" s="8">
        <v>133248680</v>
      </c>
    </row>
    <row r="11" spans="1:5" x14ac:dyDescent="0.25">
      <c r="A11" s="7" t="s">
        <v>739</v>
      </c>
      <c r="B11" s="8">
        <v>71434288</v>
      </c>
      <c r="C11" s="8">
        <v>56672887</v>
      </c>
      <c r="D11" s="8">
        <v>39995347</v>
      </c>
      <c r="E11" s="8">
        <v>168102522</v>
      </c>
    </row>
    <row r="12" spans="1:5" x14ac:dyDescent="0.25">
      <c r="A12" s="7" t="s">
        <v>694</v>
      </c>
      <c r="B12" s="8">
        <v>460637092</v>
      </c>
      <c r="C12" s="8">
        <v>497831279</v>
      </c>
      <c r="D12" s="8">
        <v>490826876</v>
      </c>
      <c r="E12" s="8">
        <v>1449295247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13"/>
  <sheetViews>
    <sheetView workbookViewId="0">
      <selection activeCell="D9" sqref="D9"/>
    </sheetView>
  </sheetViews>
  <sheetFormatPr defaultRowHeight="15" x14ac:dyDescent="0.25"/>
  <cols>
    <col min="1" max="1" width="26.28515625" bestFit="1" customWidth="1"/>
    <col min="2" max="2" width="16.28515625" bestFit="1" customWidth="1"/>
    <col min="3"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7"/>
    </row>
    <row r="3" spans="1:5" x14ac:dyDescent="0.25">
      <c r="A3" s="6" t="s">
        <v>696</v>
      </c>
      <c r="B3" s="6" t="s">
        <v>709</v>
      </c>
    </row>
    <row r="4" spans="1:5" x14ac:dyDescent="0.25">
      <c r="A4" s="6" t="s">
        <v>693</v>
      </c>
      <c r="B4">
        <v>2020</v>
      </c>
      <c r="C4">
        <v>2021</v>
      </c>
      <c r="D4">
        <v>2022</v>
      </c>
      <c r="E4" t="s">
        <v>694</v>
      </c>
    </row>
    <row r="5" spans="1:5" x14ac:dyDescent="0.25">
      <c r="A5" s="7" t="s">
        <v>20</v>
      </c>
      <c r="B5" s="8">
        <v>4748027</v>
      </c>
      <c r="C5" s="8">
        <v>58035851</v>
      </c>
      <c r="D5" s="8">
        <v>0</v>
      </c>
      <c r="E5" s="8">
        <v>62783878</v>
      </c>
    </row>
    <row r="6" spans="1:5" x14ac:dyDescent="0.25">
      <c r="A6" s="7" t="s">
        <v>21</v>
      </c>
      <c r="B6" s="8">
        <v>13085980</v>
      </c>
      <c r="C6" s="8">
        <v>12855171</v>
      </c>
      <c r="D6" s="8">
        <v>6752832</v>
      </c>
      <c r="E6" s="8">
        <v>32693983</v>
      </c>
    </row>
    <row r="7" spans="1:5" x14ac:dyDescent="0.25">
      <c r="A7" s="7" t="s">
        <v>727</v>
      </c>
      <c r="B7" s="8">
        <v>18579418</v>
      </c>
      <c r="C7" s="8">
        <v>34616908</v>
      </c>
      <c r="D7" s="8">
        <v>0</v>
      </c>
      <c r="E7" s="8">
        <v>53196326</v>
      </c>
    </row>
    <row r="8" spans="1:5" x14ac:dyDescent="0.25">
      <c r="A8" s="7" t="s">
        <v>729</v>
      </c>
      <c r="B8" s="8">
        <v>12863522</v>
      </c>
      <c r="C8" s="8">
        <v>40188617</v>
      </c>
      <c r="D8" s="8">
        <v>31679619</v>
      </c>
      <c r="E8" s="8">
        <v>84731758</v>
      </c>
    </row>
    <row r="9" spans="1:5" x14ac:dyDescent="0.25">
      <c r="A9" s="7" t="s">
        <v>730</v>
      </c>
      <c r="B9" s="8">
        <v>22855536</v>
      </c>
      <c r="C9" s="8">
        <v>46232521</v>
      </c>
      <c r="D9" s="8">
        <v>33443890</v>
      </c>
      <c r="E9" s="8">
        <v>102531947</v>
      </c>
    </row>
    <row r="10" spans="1:5" x14ac:dyDescent="0.25">
      <c r="A10" s="7" t="s">
        <v>731</v>
      </c>
      <c r="B10" s="8">
        <v>17943013</v>
      </c>
      <c r="C10" s="8">
        <v>73077906</v>
      </c>
      <c r="D10" s="8">
        <v>23926795</v>
      </c>
      <c r="E10" s="8">
        <v>114947714</v>
      </c>
    </row>
    <row r="11" spans="1:5" x14ac:dyDescent="0.25">
      <c r="A11" s="7" t="s">
        <v>738</v>
      </c>
      <c r="B11" s="8">
        <v>8163083</v>
      </c>
      <c r="C11" s="8">
        <v>19470537</v>
      </c>
      <c r="D11" s="8">
        <v>30957128</v>
      </c>
      <c r="E11" s="8">
        <v>58590748</v>
      </c>
    </row>
    <row r="12" spans="1:5" x14ac:dyDescent="0.25">
      <c r="A12" s="7" t="s">
        <v>739</v>
      </c>
      <c r="B12" s="8">
        <v>8999899</v>
      </c>
      <c r="C12" s="8">
        <v>31645100</v>
      </c>
      <c r="D12" s="8">
        <v>0</v>
      </c>
      <c r="E12" s="8">
        <v>40644999</v>
      </c>
    </row>
    <row r="13" spans="1:5" x14ac:dyDescent="0.25">
      <c r="A13" s="7" t="s">
        <v>694</v>
      </c>
      <c r="B13" s="8">
        <v>107238478</v>
      </c>
      <c r="C13" s="8">
        <v>316122611</v>
      </c>
      <c r="D13" s="8">
        <v>126760264</v>
      </c>
      <c r="E13" s="8">
        <v>550121353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13"/>
  <sheetViews>
    <sheetView workbookViewId="0">
      <selection activeCell="H12" sqref="H12"/>
    </sheetView>
  </sheetViews>
  <sheetFormatPr defaultRowHeight="15" x14ac:dyDescent="0.25"/>
  <cols>
    <col min="1" max="1" width="24" bestFit="1" customWidth="1"/>
    <col min="2" max="2" width="16.28515625" bestFit="1" customWidth="1"/>
    <col min="3" max="3" width="5.140625" bestFit="1" customWidth="1"/>
    <col min="4" max="4" width="5" bestFit="1" customWidth="1"/>
    <col min="5" max="5" width="11.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7"/>
    </row>
    <row r="3" spans="1:5" x14ac:dyDescent="0.25">
      <c r="A3" s="6" t="s">
        <v>697</v>
      </c>
      <c r="B3" s="6" t="s">
        <v>709</v>
      </c>
    </row>
    <row r="4" spans="1:5" x14ac:dyDescent="0.25">
      <c r="A4" s="6" t="s">
        <v>693</v>
      </c>
      <c r="B4">
        <v>2020</v>
      </c>
      <c r="C4">
        <v>2021</v>
      </c>
      <c r="D4">
        <v>2022</v>
      </c>
      <c r="E4" t="s">
        <v>694</v>
      </c>
    </row>
    <row r="5" spans="1:5" x14ac:dyDescent="0.25">
      <c r="A5" s="7" t="s">
        <v>20</v>
      </c>
      <c r="B5" s="8">
        <v>0</v>
      </c>
      <c r="C5" s="8">
        <v>0</v>
      </c>
      <c r="D5" s="8"/>
      <c r="E5" s="8">
        <v>0</v>
      </c>
    </row>
    <row r="6" spans="1:5" x14ac:dyDescent="0.25">
      <c r="A6" s="7" t="s">
        <v>21</v>
      </c>
      <c r="B6" s="8">
        <v>0</v>
      </c>
      <c r="C6" s="8">
        <v>0</v>
      </c>
      <c r="D6" s="8"/>
      <c r="E6" s="8">
        <v>0</v>
      </c>
    </row>
    <row r="7" spans="1:5" x14ac:dyDescent="0.25">
      <c r="A7" s="7" t="s">
        <v>727</v>
      </c>
      <c r="B7" s="8">
        <v>6163873</v>
      </c>
      <c r="C7" s="8">
        <v>0</v>
      </c>
      <c r="D7" s="8"/>
      <c r="E7" s="8">
        <v>6163873</v>
      </c>
    </row>
    <row r="8" spans="1:5" x14ac:dyDescent="0.25">
      <c r="A8" s="7" t="s">
        <v>729</v>
      </c>
      <c r="B8" s="8">
        <v>0</v>
      </c>
      <c r="C8" s="8">
        <v>0</v>
      </c>
      <c r="D8" s="8"/>
      <c r="E8" s="8">
        <v>0</v>
      </c>
    </row>
    <row r="9" spans="1:5" x14ac:dyDescent="0.25">
      <c r="A9" s="7" t="s">
        <v>730</v>
      </c>
      <c r="B9" s="8">
        <v>0</v>
      </c>
      <c r="C9" s="8">
        <v>0</v>
      </c>
      <c r="D9" s="8"/>
      <c r="E9" s="8">
        <v>0</v>
      </c>
    </row>
    <row r="10" spans="1:5" x14ac:dyDescent="0.25">
      <c r="A10" s="7" t="s">
        <v>731</v>
      </c>
      <c r="B10" s="8">
        <v>7218729</v>
      </c>
      <c r="C10" s="8">
        <v>0</v>
      </c>
      <c r="D10" s="8"/>
      <c r="E10" s="8">
        <v>7218729</v>
      </c>
    </row>
    <row r="11" spans="1:5" x14ac:dyDescent="0.25">
      <c r="A11" s="7" t="s">
        <v>738</v>
      </c>
      <c r="B11" s="8">
        <v>0</v>
      </c>
      <c r="C11" s="8">
        <v>0</v>
      </c>
      <c r="D11" s="8"/>
      <c r="E11" s="8">
        <v>0</v>
      </c>
    </row>
    <row r="12" spans="1:5" x14ac:dyDescent="0.25">
      <c r="A12" s="7" t="s">
        <v>739</v>
      </c>
      <c r="B12" s="8">
        <v>0</v>
      </c>
      <c r="C12" s="8">
        <v>0</v>
      </c>
      <c r="D12" s="8"/>
      <c r="E12" s="8">
        <v>0</v>
      </c>
    </row>
    <row r="13" spans="1:5" x14ac:dyDescent="0.25">
      <c r="A13" s="7" t="s">
        <v>694</v>
      </c>
      <c r="B13" s="8">
        <v>13382602</v>
      </c>
      <c r="C13" s="8">
        <v>0</v>
      </c>
      <c r="D13" s="8"/>
      <c r="E13" s="8">
        <v>13382602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13"/>
  <sheetViews>
    <sheetView workbookViewId="0">
      <selection activeCell="G16" sqref="G15:G16"/>
    </sheetView>
  </sheetViews>
  <sheetFormatPr defaultRowHeight="15" x14ac:dyDescent="0.25"/>
  <cols>
    <col min="1" max="1" width="20.140625" bestFit="1" customWidth="1"/>
    <col min="2" max="2" width="16.28515625" bestFit="1" customWidth="1"/>
    <col min="3" max="3" width="12.5703125" bestFit="1" customWidth="1"/>
    <col min="4" max="5" width="14.285156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7"/>
    </row>
    <row r="3" spans="1:5" x14ac:dyDescent="0.25">
      <c r="A3" s="6" t="s">
        <v>698</v>
      </c>
      <c r="B3" s="6" t="s">
        <v>709</v>
      </c>
    </row>
    <row r="4" spans="1:5" x14ac:dyDescent="0.25">
      <c r="A4" s="6" t="s">
        <v>693</v>
      </c>
      <c r="B4">
        <v>2020</v>
      </c>
      <c r="C4">
        <v>2021</v>
      </c>
      <c r="D4">
        <v>2022</v>
      </c>
      <c r="E4" t="s">
        <v>694</v>
      </c>
    </row>
    <row r="5" spans="1:5" x14ac:dyDescent="0.25">
      <c r="A5" s="7" t="s">
        <v>20</v>
      </c>
      <c r="B5" s="8">
        <v>45388983</v>
      </c>
      <c r="C5" s="8">
        <v>50690738</v>
      </c>
      <c r="D5" s="8">
        <v>68859422</v>
      </c>
      <c r="E5" s="8">
        <v>164939143</v>
      </c>
    </row>
    <row r="6" spans="1:5" x14ac:dyDescent="0.25">
      <c r="A6" s="7" t="s">
        <v>21</v>
      </c>
      <c r="B6" s="8">
        <v>45138016</v>
      </c>
      <c r="C6" s="8">
        <v>49281321</v>
      </c>
      <c r="D6" s="8">
        <v>73284392</v>
      </c>
      <c r="E6" s="8">
        <v>167703729</v>
      </c>
    </row>
    <row r="7" spans="1:5" x14ac:dyDescent="0.25">
      <c r="A7" s="7" t="s">
        <v>727</v>
      </c>
      <c r="B7" s="8">
        <v>79873200</v>
      </c>
      <c r="C7" s="8">
        <v>94458493</v>
      </c>
      <c r="D7" s="8">
        <v>118741603</v>
      </c>
      <c r="E7" s="8">
        <v>293073296</v>
      </c>
    </row>
    <row r="8" spans="1:5" x14ac:dyDescent="0.25">
      <c r="A8" s="7" t="s">
        <v>729</v>
      </c>
      <c r="B8" s="8">
        <v>131817763</v>
      </c>
      <c r="C8" s="8">
        <v>133455890</v>
      </c>
      <c r="D8" s="8">
        <v>197116247</v>
      </c>
      <c r="E8" s="8">
        <v>462389900</v>
      </c>
    </row>
    <row r="9" spans="1:5" x14ac:dyDescent="0.25">
      <c r="A9" s="7" t="s">
        <v>730</v>
      </c>
      <c r="B9" s="8">
        <v>223703979</v>
      </c>
      <c r="C9" s="8">
        <v>250642115</v>
      </c>
      <c r="D9" s="8">
        <v>317886554</v>
      </c>
      <c r="E9" s="8">
        <v>792232648</v>
      </c>
    </row>
    <row r="10" spans="1:5" x14ac:dyDescent="0.25">
      <c r="A10" s="7" t="s">
        <v>731</v>
      </c>
      <c r="B10" s="8">
        <v>139002962</v>
      </c>
      <c r="C10" s="8">
        <v>163903764</v>
      </c>
      <c r="D10" s="8">
        <v>195917014</v>
      </c>
      <c r="E10" s="8">
        <v>498823740</v>
      </c>
    </row>
    <row r="11" spans="1:5" x14ac:dyDescent="0.25">
      <c r="A11" s="7" t="s">
        <v>738</v>
      </c>
      <c r="B11" s="8">
        <v>80888950</v>
      </c>
      <c r="C11" s="8">
        <v>90620320</v>
      </c>
      <c r="D11" s="8">
        <v>126877245</v>
      </c>
      <c r="E11" s="8">
        <v>298386515</v>
      </c>
    </row>
    <row r="12" spans="1:5" x14ac:dyDescent="0.25">
      <c r="A12" s="7" t="s">
        <v>739</v>
      </c>
      <c r="B12" s="8">
        <v>50011090</v>
      </c>
      <c r="C12" s="8">
        <v>62679782</v>
      </c>
      <c r="D12" s="8">
        <v>85410825</v>
      </c>
      <c r="E12" s="8">
        <v>198101697</v>
      </c>
    </row>
    <row r="13" spans="1:5" x14ac:dyDescent="0.25">
      <c r="A13" s="7" t="s">
        <v>694</v>
      </c>
      <c r="B13" s="8">
        <v>795824943</v>
      </c>
      <c r="C13" s="8">
        <v>895732423</v>
      </c>
      <c r="D13" s="8">
        <v>1184093302</v>
      </c>
      <c r="E13" s="8">
        <v>2875650668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5" x14ac:dyDescent="0.25"/>
  <cols>
    <col min="1" max="1" width="18.42578125" bestFit="1" customWidth="1"/>
    <col min="2" max="2" width="16.28515625" style="9" bestFit="1" customWidth="1"/>
    <col min="3" max="4" width="14.28515625" bestFit="1" customWidth="1"/>
    <col min="5" max="5" width="15.28515625" bestFit="1" customWidth="1"/>
  </cols>
  <sheetData>
    <row r="1" spans="1:5" x14ac:dyDescent="0.25">
      <c r="B1"/>
    </row>
    <row r="2" spans="1:5" x14ac:dyDescent="0.25">
      <c r="B2"/>
    </row>
    <row r="3" spans="1:5" x14ac:dyDescent="0.25">
      <c r="A3" s="6" t="s">
        <v>699</v>
      </c>
      <c r="B3" s="6" t="s">
        <v>709</v>
      </c>
    </row>
    <row r="4" spans="1:5" x14ac:dyDescent="0.25">
      <c r="A4" s="6" t="s">
        <v>693</v>
      </c>
      <c r="B4">
        <v>2020</v>
      </c>
      <c r="C4">
        <v>2021</v>
      </c>
      <c r="D4">
        <v>2022</v>
      </c>
      <c r="E4" t="s">
        <v>694</v>
      </c>
    </row>
    <row r="5" spans="1:5" x14ac:dyDescent="0.25">
      <c r="A5" s="7" t="s">
        <v>20</v>
      </c>
      <c r="B5" s="8">
        <v>416834350</v>
      </c>
      <c r="C5" s="8">
        <v>421002694</v>
      </c>
      <c r="D5" s="8">
        <v>407519092</v>
      </c>
      <c r="E5" s="8">
        <v>1245356136</v>
      </c>
    </row>
    <row r="6" spans="1:5" x14ac:dyDescent="0.25">
      <c r="A6" s="7" t="s">
        <v>21</v>
      </c>
      <c r="B6" s="8">
        <v>428195816</v>
      </c>
      <c r="C6" s="8">
        <v>432477774</v>
      </c>
      <c r="D6" s="8">
        <v>418626656</v>
      </c>
      <c r="E6" s="8">
        <v>1279300246</v>
      </c>
    </row>
    <row r="7" spans="1:5" x14ac:dyDescent="0.25">
      <c r="A7" s="7" t="s">
        <v>727</v>
      </c>
      <c r="B7" s="8">
        <v>577052678</v>
      </c>
      <c r="C7" s="8">
        <v>584064494</v>
      </c>
      <c r="D7" s="8">
        <v>565665428</v>
      </c>
      <c r="E7" s="8">
        <v>1726782600</v>
      </c>
    </row>
    <row r="8" spans="1:5" x14ac:dyDescent="0.25">
      <c r="A8" s="7" t="s">
        <v>729</v>
      </c>
      <c r="B8" s="8">
        <v>774098033</v>
      </c>
      <c r="C8" s="8">
        <v>784643932</v>
      </c>
      <c r="D8" s="8">
        <v>760233269</v>
      </c>
      <c r="E8" s="8">
        <v>2318975234</v>
      </c>
    </row>
    <row r="9" spans="1:5" x14ac:dyDescent="0.25">
      <c r="A9" s="7" t="s">
        <v>730</v>
      </c>
      <c r="B9" s="8">
        <v>902833982</v>
      </c>
      <c r="C9" s="8">
        <v>911862322</v>
      </c>
      <c r="D9" s="8">
        <v>882657786</v>
      </c>
      <c r="E9" s="8">
        <v>2697354090</v>
      </c>
    </row>
    <row r="10" spans="1:5" x14ac:dyDescent="0.25">
      <c r="A10" s="7" t="s">
        <v>731</v>
      </c>
      <c r="B10" s="8">
        <v>819566518</v>
      </c>
      <c r="C10" s="8">
        <v>827762183</v>
      </c>
      <c r="D10" s="8">
        <v>801251152</v>
      </c>
      <c r="E10" s="8">
        <v>2448579853</v>
      </c>
    </row>
    <row r="11" spans="1:5" x14ac:dyDescent="0.25">
      <c r="A11" s="7" t="s">
        <v>738</v>
      </c>
      <c r="B11" s="8">
        <v>497724291</v>
      </c>
      <c r="C11" s="8">
        <v>504489012</v>
      </c>
      <c r="D11" s="8">
        <v>488964332</v>
      </c>
      <c r="E11" s="8">
        <v>1491177635</v>
      </c>
    </row>
    <row r="12" spans="1:5" x14ac:dyDescent="0.25">
      <c r="A12" s="7" t="s">
        <v>739</v>
      </c>
      <c r="B12" s="8">
        <v>427246462</v>
      </c>
      <c r="C12" s="8">
        <v>431518927</v>
      </c>
      <c r="D12" s="8">
        <v>418060203</v>
      </c>
      <c r="E12" s="8">
        <v>1276825592</v>
      </c>
    </row>
    <row r="13" spans="1:5" x14ac:dyDescent="0.25">
      <c r="A13" s="7" t="s">
        <v>694</v>
      </c>
      <c r="B13" s="8">
        <v>4843552130</v>
      </c>
      <c r="C13" s="8">
        <v>4897821338</v>
      </c>
      <c r="D13" s="8">
        <v>4742977918</v>
      </c>
      <c r="E13" s="8">
        <v>14484351386</v>
      </c>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A5" sqref="A5"/>
    </sheetView>
  </sheetViews>
  <sheetFormatPr defaultRowHeight="15" x14ac:dyDescent="0.25"/>
  <cols>
    <col min="1" max="1" width="18.42578125" bestFit="1" customWidth="1"/>
    <col min="2" max="2" width="16.28515625" bestFit="1" customWidth="1"/>
    <col min="3" max="3" width="12.5703125" bestFit="1" customWidth="1"/>
    <col min="4" max="4" width="11.5703125" bestFit="1" customWidth="1"/>
    <col min="5" max="5" width="12.5703125" bestFit="1" customWidth="1"/>
  </cols>
  <sheetData>
    <row r="3" spans="1:5" x14ac:dyDescent="0.25">
      <c r="A3" s="6" t="s">
        <v>700</v>
      </c>
      <c r="B3" s="6" t="s">
        <v>709</v>
      </c>
    </row>
    <row r="4" spans="1:5" x14ac:dyDescent="0.25">
      <c r="A4" s="6" t="s">
        <v>693</v>
      </c>
      <c r="B4">
        <v>2020</v>
      </c>
      <c r="C4">
        <v>2021</v>
      </c>
      <c r="D4">
        <v>2022</v>
      </c>
      <c r="E4" t="s">
        <v>694</v>
      </c>
    </row>
    <row r="5" spans="1:5" x14ac:dyDescent="0.25">
      <c r="A5" s="7" t="s">
        <v>20</v>
      </c>
      <c r="B5" s="8">
        <v>0</v>
      </c>
      <c r="C5" s="8">
        <v>15224797</v>
      </c>
      <c r="D5" s="8">
        <v>0</v>
      </c>
      <c r="E5" s="8">
        <v>15224797</v>
      </c>
    </row>
    <row r="6" spans="1:5" x14ac:dyDescent="0.25">
      <c r="A6" s="7" t="s">
        <v>21</v>
      </c>
      <c r="B6" s="8">
        <v>18391468</v>
      </c>
      <c r="C6" s="8">
        <v>16156027</v>
      </c>
      <c r="D6" s="8">
        <v>3506837</v>
      </c>
      <c r="E6" s="8">
        <v>38054332</v>
      </c>
    </row>
    <row r="7" spans="1:5" x14ac:dyDescent="0.25">
      <c r="A7" s="7" t="s">
        <v>727</v>
      </c>
      <c r="B7" s="8">
        <v>39447645</v>
      </c>
      <c r="C7" s="8">
        <v>42865889</v>
      </c>
      <c r="D7" s="8">
        <v>0</v>
      </c>
      <c r="E7" s="8">
        <v>82313534</v>
      </c>
    </row>
    <row r="8" spans="1:5" x14ac:dyDescent="0.25">
      <c r="A8" s="7" t="s">
        <v>729</v>
      </c>
      <c r="B8" s="8">
        <v>20169299</v>
      </c>
      <c r="C8" s="8">
        <v>17979983</v>
      </c>
      <c r="D8" s="8">
        <v>0</v>
      </c>
      <c r="E8" s="8">
        <v>38149282</v>
      </c>
    </row>
    <row r="9" spans="1:5" x14ac:dyDescent="0.25">
      <c r="A9" s="7" t="s">
        <v>730</v>
      </c>
      <c r="B9" s="8">
        <v>16481429</v>
      </c>
      <c r="C9" s="8">
        <v>28920030</v>
      </c>
      <c r="D9" s="8">
        <v>13344389</v>
      </c>
      <c r="E9" s="8">
        <v>58745848</v>
      </c>
    </row>
    <row r="10" spans="1:5" x14ac:dyDescent="0.25">
      <c r="A10" s="7" t="s">
        <v>731</v>
      </c>
      <c r="B10" s="8">
        <v>250000</v>
      </c>
      <c r="C10" s="8">
        <v>27803658</v>
      </c>
      <c r="D10" s="8">
        <v>0</v>
      </c>
      <c r="E10" s="8">
        <v>28053658</v>
      </c>
    </row>
    <row r="11" spans="1:5" x14ac:dyDescent="0.25">
      <c r="A11" s="7" t="s">
        <v>738</v>
      </c>
      <c r="B11" s="8">
        <v>38072184</v>
      </c>
      <c r="C11" s="8">
        <v>15868483</v>
      </c>
      <c r="D11" s="8">
        <v>0</v>
      </c>
      <c r="E11" s="8">
        <v>53940667</v>
      </c>
    </row>
    <row r="12" spans="1:5" x14ac:dyDescent="0.25">
      <c r="A12" s="7" t="s">
        <v>739</v>
      </c>
      <c r="B12" s="8">
        <v>0</v>
      </c>
      <c r="C12" s="8">
        <v>63865968</v>
      </c>
      <c r="D12" s="8">
        <v>3550023</v>
      </c>
      <c r="E12" s="8">
        <v>67415991</v>
      </c>
    </row>
    <row r="13" spans="1:5" x14ac:dyDescent="0.25">
      <c r="A13" s="7" t="s">
        <v>694</v>
      </c>
      <c r="B13" s="8">
        <v>132812025</v>
      </c>
      <c r="C13" s="8">
        <v>228684835</v>
      </c>
      <c r="D13" s="8">
        <v>20401249</v>
      </c>
      <c r="E13" s="8">
        <v>381898109</v>
      </c>
    </row>
    <row r="44" spans="2:2" x14ac:dyDescent="0.25">
      <c r="B44" s="9"/>
    </row>
    <row r="45" spans="2:2" x14ac:dyDescent="0.25">
      <c r="B45" s="9"/>
    </row>
    <row r="46" spans="2:2" x14ac:dyDescent="0.25">
      <c r="B46" s="9"/>
    </row>
    <row r="47" spans="2:2" x14ac:dyDescent="0.25">
      <c r="B47" s="9"/>
    </row>
    <row r="48" spans="2:2" x14ac:dyDescent="0.25">
      <c r="B48"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A5" sqref="A5:A19"/>
    </sheetView>
  </sheetViews>
  <sheetFormatPr defaultRowHeight="15" x14ac:dyDescent="0.25"/>
  <cols>
    <col min="1" max="1" width="18.42578125" bestFit="1" customWidth="1"/>
    <col min="2" max="2" width="16.28515625" style="9" bestFit="1" customWidth="1"/>
    <col min="3" max="5" width="14.28515625" bestFit="1" customWidth="1"/>
  </cols>
  <sheetData>
    <row r="3" spans="1:5" x14ac:dyDescent="0.25">
      <c r="A3" s="6" t="s">
        <v>701</v>
      </c>
      <c r="B3" s="6" t="s">
        <v>709</v>
      </c>
    </row>
    <row r="4" spans="1:5" x14ac:dyDescent="0.25">
      <c r="A4" s="6" t="s">
        <v>693</v>
      </c>
      <c r="B4">
        <v>2020</v>
      </c>
      <c r="C4">
        <v>2021</v>
      </c>
      <c r="D4">
        <v>2022</v>
      </c>
      <c r="E4" t="s">
        <v>694</v>
      </c>
    </row>
    <row r="5" spans="1:5" x14ac:dyDescent="0.25">
      <c r="A5" s="7" t="s">
        <v>20</v>
      </c>
      <c r="B5" s="8">
        <v>59424404</v>
      </c>
      <c r="C5" s="8">
        <v>60706341</v>
      </c>
      <c r="D5" s="8">
        <v>53156136</v>
      </c>
      <c r="E5" s="8">
        <v>173286881</v>
      </c>
    </row>
    <row r="6" spans="1:5" x14ac:dyDescent="0.25">
      <c r="A6" s="7" t="s">
        <v>21</v>
      </c>
      <c r="B6" s="8">
        <v>60285819</v>
      </c>
      <c r="C6" s="8">
        <v>61983149</v>
      </c>
      <c r="D6" s="8">
        <v>53928333</v>
      </c>
      <c r="E6" s="8">
        <v>176197301</v>
      </c>
    </row>
    <row r="7" spans="1:5" x14ac:dyDescent="0.25">
      <c r="A7" s="7" t="s">
        <v>727</v>
      </c>
      <c r="B7" s="8">
        <v>223350548</v>
      </c>
      <c r="C7" s="8">
        <v>223350548</v>
      </c>
      <c r="D7" s="8">
        <v>209831057</v>
      </c>
      <c r="E7" s="8">
        <v>656532153</v>
      </c>
    </row>
    <row r="8" spans="1:5" x14ac:dyDescent="0.25">
      <c r="A8" s="7" t="s">
        <v>729</v>
      </c>
      <c r="B8" s="8">
        <v>387787938</v>
      </c>
      <c r="C8" s="8">
        <v>387787938</v>
      </c>
      <c r="D8" s="8">
        <v>373119830</v>
      </c>
      <c r="E8" s="8">
        <v>1148695706</v>
      </c>
    </row>
    <row r="9" spans="1:5" x14ac:dyDescent="0.25">
      <c r="A9" s="7" t="s">
        <v>730</v>
      </c>
      <c r="B9" s="8">
        <v>626338212</v>
      </c>
      <c r="C9" s="8">
        <v>626338212</v>
      </c>
      <c r="D9" s="8">
        <v>607509747</v>
      </c>
      <c r="E9" s="8">
        <v>1860186171</v>
      </c>
    </row>
    <row r="10" spans="1:5" x14ac:dyDescent="0.25">
      <c r="A10" s="7" t="s">
        <v>731</v>
      </c>
      <c r="B10" s="8">
        <v>455523085</v>
      </c>
      <c r="C10" s="8">
        <v>455523085</v>
      </c>
      <c r="D10" s="8">
        <v>442297899</v>
      </c>
      <c r="E10" s="8">
        <v>1353344069</v>
      </c>
    </row>
    <row r="11" spans="1:5" x14ac:dyDescent="0.25">
      <c r="A11" s="7" t="s">
        <v>738</v>
      </c>
      <c r="B11" s="8">
        <v>171672967</v>
      </c>
      <c r="C11" s="8">
        <v>171672967</v>
      </c>
      <c r="D11" s="8">
        <v>163372347</v>
      </c>
      <c r="E11" s="8">
        <v>506718281</v>
      </c>
    </row>
    <row r="12" spans="1:5" x14ac:dyDescent="0.25">
      <c r="A12" s="7" t="s">
        <v>739</v>
      </c>
      <c r="B12" s="8">
        <v>182834539</v>
      </c>
      <c r="C12" s="8">
        <v>182834539</v>
      </c>
      <c r="D12" s="8">
        <v>167049012</v>
      </c>
      <c r="E12" s="8">
        <v>532718090</v>
      </c>
    </row>
    <row r="13" spans="1:5" x14ac:dyDescent="0.25">
      <c r="A13" s="7" t="s">
        <v>694</v>
      </c>
      <c r="B13" s="8">
        <v>2167217512</v>
      </c>
      <c r="C13" s="8">
        <v>2170196779</v>
      </c>
      <c r="D13" s="8">
        <v>2070264361</v>
      </c>
      <c r="E13" s="8">
        <v>6407678652</v>
      </c>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G1" workbookViewId="0">
      <selection activeCell="AK6" sqref="AK6"/>
    </sheetView>
  </sheetViews>
  <sheetFormatPr defaultRowHeight="15" x14ac:dyDescent="0.25"/>
  <cols>
    <col min="1" max="1" width="18.42578125" bestFit="1" customWidth="1"/>
    <col min="2" max="2" width="16.28515625" style="9" bestFit="1" customWidth="1"/>
    <col min="3" max="4" width="11.5703125" style="9" bestFit="1" customWidth="1"/>
    <col min="5" max="5" width="12.5703125" style="9" bestFit="1" customWidth="1"/>
    <col min="6" max="6" width="18.42578125" style="9" bestFit="1" customWidth="1"/>
    <col min="7" max="7" width="16.28515625" style="9" bestFit="1" customWidth="1"/>
    <col min="8" max="8" width="12.5703125" style="9" bestFit="1" customWidth="1"/>
    <col min="9" max="10" width="12.5703125" bestFit="1" customWidth="1"/>
    <col min="11" max="11" width="21.42578125" bestFit="1" customWidth="1"/>
    <col min="12" max="12" width="16.28515625" bestFit="1" customWidth="1"/>
    <col min="13" max="13" width="9" bestFit="1" customWidth="1"/>
    <col min="14" max="15" width="11.5703125" bestFit="1" customWidth="1"/>
    <col min="16" max="16" width="23.7109375" bestFit="1" customWidth="1"/>
    <col min="17" max="17" width="16.28515625" bestFit="1" customWidth="1"/>
    <col min="18" max="18" width="10.5703125" bestFit="1" customWidth="1"/>
    <col min="19" max="20" width="11.5703125" bestFit="1" customWidth="1"/>
    <col min="21" max="21" width="25.85546875" bestFit="1" customWidth="1"/>
    <col min="22" max="22" width="16.28515625" bestFit="1" customWidth="1"/>
    <col min="23" max="24" width="9" bestFit="1" customWidth="1"/>
    <col min="25" max="25" width="11.28515625" bestFit="1" customWidth="1"/>
    <col min="26" max="26" width="25" bestFit="1" customWidth="1"/>
    <col min="27" max="27" width="16.28515625" bestFit="1" customWidth="1"/>
    <col min="28" max="30" width="11.5703125" bestFit="1" customWidth="1"/>
    <col min="31" max="31" width="26.42578125" bestFit="1" customWidth="1"/>
    <col min="32" max="32" width="16.28515625" bestFit="1" customWidth="1"/>
    <col min="33" max="34" width="9" bestFit="1" customWidth="1"/>
    <col min="35" max="35" width="11.28515625" bestFit="1" customWidth="1"/>
    <col min="36" max="36" width="18.42578125" bestFit="1" customWidth="1"/>
    <col min="37" max="37" width="16.28515625" bestFit="1" customWidth="1"/>
    <col min="38" max="38" width="5" bestFit="1" customWidth="1"/>
    <col min="39" max="39" width="10.5703125" bestFit="1" customWidth="1"/>
    <col min="40" max="40" width="11.28515625" bestFit="1" customWidth="1"/>
  </cols>
  <sheetData>
    <row r="3" spans="1:40" x14ac:dyDescent="0.25">
      <c r="A3" s="6" t="s">
        <v>702</v>
      </c>
      <c r="B3" s="6" t="s">
        <v>709</v>
      </c>
      <c r="C3"/>
      <c r="D3"/>
      <c r="E3"/>
      <c r="F3" s="6" t="s">
        <v>703</v>
      </c>
      <c r="G3" s="6" t="s">
        <v>709</v>
      </c>
      <c r="H3"/>
      <c r="K3" s="6" t="s">
        <v>704</v>
      </c>
      <c r="L3" s="6" t="s">
        <v>709</v>
      </c>
      <c r="P3" s="6" t="s">
        <v>705</v>
      </c>
      <c r="Q3" s="6" t="s">
        <v>709</v>
      </c>
      <c r="U3" s="6" t="s">
        <v>706</v>
      </c>
      <c r="V3" s="6" t="s">
        <v>709</v>
      </c>
      <c r="Z3" s="6" t="s">
        <v>707</v>
      </c>
      <c r="AA3" s="6" t="s">
        <v>709</v>
      </c>
      <c r="AE3" s="6" t="s">
        <v>708</v>
      </c>
      <c r="AF3" s="6" t="s">
        <v>709</v>
      </c>
      <c r="AJ3" s="6" t="s">
        <v>755</v>
      </c>
      <c r="AK3" s="6" t="s">
        <v>709</v>
      </c>
    </row>
    <row r="4" spans="1:40" x14ac:dyDescent="0.25">
      <c r="A4" s="6" t="s">
        <v>693</v>
      </c>
      <c r="B4">
        <v>2020</v>
      </c>
      <c r="C4">
        <v>2021</v>
      </c>
      <c r="D4">
        <v>2022</v>
      </c>
      <c r="E4" t="s">
        <v>694</v>
      </c>
      <c r="F4" s="6" t="s">
        <v>693</v>
      </c>
      <c r="G4">
        <v>2020</v>
      </c>
      <c r="H4">
        <v>2021</v>
      </c>
      <c r="I4">
        <v>2022</v>
      </c>
      <c r="J4" t="s">
        <v>694</v>
      </c>
      <c r="K4" s="6" t="s">
        <v>693</v>
      </c>
      <c r="L4">
        <v>2020</v>
      </c>
      <c r="M4">
        <v>2021</v>
      </c>
      <c r="N4">
        <v>2022</v>
      </c>
      <c r="O4" t="s">
        <v>694</v>
      </c>
      <c r="P4" s="6" t="s">
        <v>693</v>
      </c>
      <c r="Q4">
        <v>2020</v>
      </c>
      <c r="R4">
        <v>2021</v>
      </c>
      <c r="S4">
        <v>2022</v>
      </c>
      <c r="T4" t="s">
        <v>694</v>
      </c>
      <c r="U4" s="6" t="s">
        <v>693</v>
      </c>
      <c r="V4">
        <v>2020</v>
      </c>
      <c r="W4">
        <v>2021</v>
      </c>
      <c r="X4">
        <v>2022</v>
      </c>
      <c r="Y4" t="s">
        <v>694</v>
      </c>
      <c r="Z4" s="6" t="s">
        <v>693</v>
      </c>
      <c r="AA4">
        <v>2020</v>
      </c>
      <c r="AB4">
        <v>2021</v>
      </c>
      <c r="AC4">
        <v>2022</v>
      </c>
      <c r="AD4" t="s">
        <v>694</v>
      </c>
      <c r="AE4" s="6" t="s">
        <v>693</v>
      </c>
      <c r="AF4">
        <v>2020</v>
      </c>
      <c r="AG4">
        <v>2021</v>
      </c>
      <c r="AH4">
        <v>2022</v>
      </c>
      <c r="AI4" t="s">
        <v>694</v>
      </c>
      <c r="AJ4" s="6" t="s">
        <v>693</v>
      </c>
      <c r="AK4">
        <v>2020</v>
      </c>
      <c r="AL4">
        <v>2021</v>
      </c>
      <c r="AM4">
        <v>2022</v>
      </c>
      <c r="AN4" t="s">
        <v>694</v>
      </c>
    </row>
    <row r="5" spans="1:40" x14ac:dyDescent="0.25">
      <c r="A5" s="7" t="s">
        <v>20</v>
      </c>
      <c r="B5" s="8">
        <v>7682292</v>
      </c>
      <c r="C5" s="8">
        <v>5237563</v>
      </c>
      <c r="D5" s="8">
        <v>6279011</v>
      </c>
      <c r="E5" s="8">
        <v>19198866</v>
      </c>
      <c r="F5" s="7" t="s">
        <v>20</v>
      </c>
      <c r="G5" s="8">
        <v>4142748</v>
      </c>
      <c r="H5" s="8">
        <v>4179639</v>
      </c>
      <c r="I5" s="8">
        <v>5329696</v>
      </c>
      <c r="J5" s="8">
        <v>13652083</v>
      </c>
      <c r="K5" s="7" t="s">
        <v>20</v>
      </c>
      <c r="L5" s="8">
        <v>1284590</v>
      </c>
      <c r="M5" s="8">
        <v>27445</v>
      </c>
      <c r="N5" s="8">
        <v>547238</v>
      </c>
      <c r="O5" s="8">
        <v>1859273</v>
      </c>
      <c r="P5" s="7" t="s">
        <v>20</v>
      </c>
      <c r="Q5" s="8">
        <v>324579</v>
      </c>
      <c r="R5" s="8">
        <v>1152032</v>
      </c>
      <c r="S5" s="8">
        <v>1348688</v>
      </c>
      <c r="T5" s="8">
        <v>2825299</v>
      </c>
      <c r="U5" s="7" t="s">
        <v>20</v>
      </c>
      <c r="V5" s="8">
        <v>9880</v>
      </c>
      <c r="W5" s="8">
        <v>8128</v>
      </c>
      <c r="X5" s="8">
        <v>15928</v>
      </c>
      <c r="Y5" s="8">
        <v>33936</v>
      </c>
      <c r="Z5" s="7" t="s">
        <v>20</v>
      </c>
      <c r="AA5" s="8">
        <v>1418361</v>
      </c>
      <c r="AB5" s="8">
        <v>2256638</v>
      </c>
      <c r="AC5" s="8">
        <v>1958311</v>
      </c>
      <c r="AD5" s="8">
        <v>5633310</v>
      </c>
      <c r="AE5" s="7" t="s">
        <v>20</v>
      </c>
      <c r="AF5" s="8">
        <v>19035</v>
      </c>
      <c r="AG5" s="8">
        <v>15460</v>
      </c>
      <c r="AH5" s="8">
        <v>16618</v>
      </c>
      <c r="AI5" s="8">
        <v>51113</v>
      </c>
      <c r="AJ5" s="7" t="s">
        <v>20</v>
      </c>
      <c r="AK5" s="8">
        <v>278026</v>
      </c>
      <c r="AL5" s="8"/>
      <c r="AM5" s="8">
        <v>186027</v>
      </c>
      <c r="AN5" s="8">
        <v>464053</v>
      </c>
    </row>
    <row r="6" spans="1:40" x14ac:dyDescent="0.25">
      <c r="A6" s="7" t="s">
        <v>21</v>
      </c>
      <c r="B6" s="8">
        <v>13349267</v>
      </c>
      <c r="C6" s="8">
        <v>9139869</v>
      </c>
      <c r="D6" s="8">
        <v>9357024</v>
      </c>
      <c r="E6" s="8">
        <v>31846160</v>
      </c>
      <c r="F6" s="7" t="s">
        <v>21</v>
      </c>
      <c r="G6" s="8">
        <v>15902548</v>
      </c>
      <c r="H6" s="8">
        <v>11185883</v>
      </c>
      <c r="I6" s="8">
        <v>9605095</v>
      </c>
      <c r="J6" s="8">
        <v>36693526</v>
      </c>
      <c r="K6" s="7" t="s">
        <v>21</v>
      </c>
      <c r="L6" s="8">
        <v>1284590</v>
      </c>
      <c r="M6" s="8">
        <v>27445</v>
      </c>
      <c r="N6" s="8">
        <v>547238</v>
      </c>
      <c r="O6" s="8">
        <v>1859273</v>
      </c>
      <c r="P6" s="7" t="s">
        <v>21</v>
      </c>
      <c r="Q6" s="8">
        <v>324579</v>
      </c>
      <c r="R6" s="8">
        <v>1152032</v>
      </c>
      <c r="S6" s="8">
        <v>1348688</v>
      </c>
      <c r="T6" s="8">
        <v>2825299</v>
      </c>
      <c r="U6" s="7" t="s">
        <v>21</v>
      </c>
      <c r="V6" s="8">
        <v>9668</v>
      </c>
      <c r="W6" s="8">
        <v>7954</v>
      </c>
      <c r="X6" s="8">
        <v>14572</v>
      </c>
      <c r="Y6" s="8">
        <v>32194</v>
      </c>
      <c r="Z6" s="7" t="s">
        <v>21</v>
      </c>
      <c r="AA6" s="8">
        <v>1418361</v>
      </c>
      <c r="AB6" s="8">
        <v>2256638</v>
      </c>
      <c r="AC6" s="8">
        <v>1958311</v>
      </c>
      <c r="AD6" s="8">
        <v>5633310</v>
      </c>
      <c r="AE6" s="7" t="s">
        <v>21</v>
      </c>
      <c r="AF6" s="8">
        <v>19035</v>
      </c>
      <c r="AG6" s="8">
        <v>15460</v>
      </c>
      <c r="AH6" s="8">
        <v>16618</v>
      </c>
      <c r="AI6" s="8">
        <v>51113</v>
      </c>
      <c r="AJ6" s="7" t="s">
        <v>21</v>
      </c>
      <c r="AK6" s="8">
        <v>278026</v>
      </c>
      <c r="AL6" s="8"/>
      <c r="AM6" s="8">
        <v>186027</v>
      </c>
      <c r="AN6" s="8">
        <v>464053</v>
      </c>
    </row>
    <row r="7" spans="1:40" x14ac:dyDescent="0.25">
      <c r="A7" s="7" t="s">
        <v>727</v>
      </c>
      <c r="B7" s="8">
        <v>5460837</v>
      </c>
      <c r="C7" s="8">
        <v>4734601</v>
      </c>
      <c r="D7" s="8">
        <v>4836086</v>
      </c>
      <c r="E7" s="8">
        <v>15031524</v>
      </c>
      <c r="F7" s="7" t="s">
        <v>727</v>
      </c>
      <c r="G7" s="8">
        <v>4571358</v>
      </c>
      <c r="H7" s="8">
        <v>4646337</v>
      </c>
      <c r="I7" s="8">
        <v>5641228</v>
      </c>
      <c r="J7" s="8">
        <v>14858923</v>
      </c>
      <c r="K7" s="7" t="s">
        <v>727</v>
      </c>
      <c r="L7" s="8">
        <v>1284590</v>
      </c>
      <c r="M7" s="8">
        <v>27445</v>
      </c>
      <c r="N7" s="8">
        <v>547238</v>
      </c>
      <c r="O7" s="8">
        <v>1859273</v>
      </c>
      <c r="P7" s="7" t="s">
        <v>727</v>
      </c>
      <c r="Q7" s="8">
        <v>656224</v>
      </c>
      <c r="R7" s="8">
        <v>1486326</v>
      </c>
      <c r="S7" s="8">
        <v>1348688</v>
      </c>
      <c r="T7" s="8">
        <v>3491238</v>
      </c>
      <c r="U7" s="7" t="s">
        <v>727</v>
      </c>
      <c r="V7" s="8">
        <v>61687</v>
      </c>
      <c r="W7" s="8">
        <v>50748</v>
      </c>
      <c r="X7" s="8">
        <v>102724</v>
      </c>
      <c r="Y7" s="8">
        <v>215159</v>
      </c>
      <c r="Z7" s="7" t="s">
        <v>727</v>
      </c>
      <c r="AA7" s="8">
        <v>1418361</v>
      </c>
      <c r="AB7" s="8">
        <v>2256638</v>
      </c>
      <c r="AC7" s="8">
        <v>1958311</v>
      </c>
      <c r="AD7" s="8">
        <v>5633310</v>
      </c>
      <c r="AE7" s="7" t="s">
        <v>727</v>
      </c>
      <c r="AF7" s="8">
        <v>19035</v>
      </c>
      <c r="AG7" s="8">
        <v>15460</v>
      </c>
      <c r="AH7" s="8">
        <v>16618</v>
      </c>
      <c r="AI7" s="8">
        <v>51113</v>
      </c>
      <c r="AJ7" s="7" t="s">
        <v>727</v>
      </c>
      <c r="AK7" s="8">
        <v>480079</v>
      </c>
      <c r="AL7" s="8"/>
      <c r="AM7" s="8">
        <v>683091</v>
      </c>
      <c r="AN7" s="8">
        <v>1163170</v>
      </c>
    </row>
    <row r="8" spans="1:40" x14ac:dyDescent="0.25">
      <c r="A8" s="7" t="s">
        <v>729</v>
      </c>
      <c r="B8" s="8">
        <v>5212481</v>
      </c>
      <c r="C8" s="8">
        <v>5169513</v>
      </c>
      <c r="D8" s="8">
        <v>5643765</v>
      </c>
      <c r="E8" s="8">
        <v>16025759</v>
      </c>
      <c r="F8" s="7" t="s">
        <v>729</v>
      </c>
      <c r="G8" s="8">
        <v>24140852</v>
      </c>
      <c r="H8" s="8">
        <v>25748770</v>
      </c>
      <c r="I8" s="8">
        <v>29616471</v>
      </c>
      <c r="J8" s="8">
        <v>79506093</v>
      </c>
      <c r="K8" s="7" t="s">
        <v>729</v>
      </c>
      <c r="L8" s="8">
        <v>2156311</v>
      </c>
      <c r="M8" s="8">
        <v>27445</v>
      </c>
      <c r="N8" s="8">
        <v>7247399</v>
      </c>
      <c r="O8" s="8">
        <v>9431155</v>
      </c>
      <c r="P8" s="7" t="s">
        <v>729</v>
      </c>
      <c r="Q8" s="8">
        <v>324579</v>
      </c>
      <c r="R8" s="8">
        <v>1152032</v>
      </c>
      <c r="S8" s="8">
        <v>1348688</v>
      </c>
      <c r="T8" s="8">
        <v>2825299</v>
      </c>
      <c r="U8" s="7" t="s">
        <v>729</v>
      </c>
      <c r="V8" s="8">
        <v>24622</v>
      </c>
      <c r="W8" s="8">
        <v>21448</v>
      </c>
      <c r="X8" s="8">
        <v>106600</v>
      </c>
      <c r="Y8" s="8">
        <v>152670</v>
      </c>
      <c r="Z8" s="7" t="s">
        <v>729</v>
      </c>
      <c r="AA8" s="8">
        <v>1418361</v>
      </c>
      <c r="AB8" s="8">
        <v>2256638</v>
      </c>
      <c r="AC8" s="8">
        <v>1958311</v>
      </c>
      <c r="AD8" s="8">
        <v>5633310</v>
      </c>
      <c r="AE8" s="7" t="s">
        <v>729</v>
      </c>
      <c r="AF8" s="8">
        <v>19035</v>
      </c>
      <c r="AG8" s="8">
        <v>15460</v>
      </c>
      <c r="AH8" s="8">
        <v>16618</v>
      </c>
      <c r="AI8" s="8">
        <v>51113</v>
      </c>
      <c r="AJ8" s="7" t="s">
        <v>729</v>
      </c>
      <c r="AK8" s="8">
        <v>333669</v>
      </c>
      <c r="AL8" s="8"/>
      <c r="AM8" s="8">
        <v>214886</v>
      </c>
      <c r="AN8" s="8">
        <v>548555</v>
      </c>
    </row>
    <row r="9" spans="1:40" x14ac:dyDescent="0.25">
      <c r="A9" s="7" t="s">
        <v>730</v>
      </c>
      <c r="B9" s="8">
        <v>7746037</v>
      </c>
      <c r="C9" s="8">
        <v>4905451</v>
      </c>
      <c r="D9" s="8">
        <v>6276721</v>
      </c>
      <c r="E9" s="8">
        <v>18928209</v>
      </c>
      <c r="F9" s="7" t="s">
        <v>730</v>
      </c>
      <c r="G9" s="8">
        <v>54824596</v>
      </c>
      <c r="H9" s="8">
        <v>51216848</v>
      </c>
      <c r="I9" s="8">
        <v>56370706</v>
      </c>
      <c r="J9" s="8">
        <v>162412150</v>
      </c>
      <c r="K9" s="7" t="s">
        <v>730</v>
      </c>
      <c r="L9" s="8">
        <v>11998371</v>
      </c>
      <c r="M9" s="8">
        <v>137595</v>
      </c>
      <c r="N9" s="8">
        <v>1478100</v>
      </c>
      <c r="O9" s="8">
        <v>13614066</v>
      </c>
      <c r="P9" s="7" t="s">
        <v>730</v>
      </c>
      <c r="Q9" s="8">
        <v>324579</v>
      </c>
      <c r="R9" s="8">
        <v>1152032</v>
      </c>
      <c r="S9" s="8">
        <v>1348688</v>
      </c>
      <c r="T9" s="8">
        <v>2825299</v>
      </c>
      <c r="U9" s="7" t="s">
        <v>730</v>
      </c>
      <c r="V9" s="8">
        <v>13809</v>
      </c>
      <c r="W9" s="8">
        <v>13075</v>
      </c>
      <c r="X9" s="8">
        <v>19429</v>
      </c>
      <c r="Y9" s="8">
        <v>46313</v>
      </c>
      <c r="Z9" s="7" t="s">
        <v>730</v>
      </c>
      <c r="AA9" s="8">
        <v>1418361</v>
      </c>
      <c r="AB9" s="8">
        <v>2256638</v>
      </c>
      <c r="AC9" s="8">
        <v>1958311</v>
      </c>
      <c r="AD9" s="8">
        <v>5633310</v>
      </c>
      <c r="AE9" s="7" t="s">
        <v>730</v>
      </c>
      <c r="AF9" s="8">
        <v>19035</v>
      </c>
      <c r="AG9" s="8">
        <v>15460</v>
      </c>
      <c r="AH9" s="8">
        <v>16618</v>
      </c>
      <c r="AI9" s="8">
        <v>51113</v>
      </c>
      <c r="AJ9" s="7" t="s">
        <v>730</v>
      </c>
      <c r="AK9" s="8">
        <v>364573</v>
      </c>
      <c r="AL9" s="8"/>
      <c r="AM9" s="8">
        <v>235691</v>
      </c>
      <c r="AN9" s="8">
        <v>600264</v>
      </c>
    </row>
    <row r="10" spans="1:40" x14ac:dyDescent="0.25">
      <c r="A10" s="7" t="s">
        <v>731</v>
      </c>
      <c r="B10" s="8">
        <v>7196751</v>
      </c>
      <c r="C10" s="8">
        <v>5398841</v>
      </c>
      <c r="D10" s="8">
        <v>6108249</v>
      </c>
      <c r="E10" s="8">
        <v>18703841</v>
      </c>
      <c r="F10" s="7" t="s">
        <v>731</v>
      </c>
      <c r="G10" s="8">
        <v>5178363</v>
      </c>
      <c r="H10" s="8">
        <v>5061608</v>
      </c>
      <c r="I10" s="8">
        <v>5947092</v>
      </c>
      <c r="J10" s="8">
        <v>16187063</v>
      </c>
      <c r="K10" s="7" t="s">
        <v>731</v>
      </c>
      <c r="L10" s="8">
        <v>1284590</v>
      </c>
      <c r="M10" s="8">
        <v>27445</v>
      </c>
      <c r="N10" s="8">
        <v>547238</v>
      </c>
      <c r="O10" s="8">
        <v>1859273</v>
      </c>
      <c r="P10" s="7" t="s">
        <v>731</v>
      </c>
      <c r="Q10" s="8">
        <v>324579</v>
      </c>
      <c r="R10" s="8">
        <v>1152032</v>
      </c>
      <c r="S10" s="8">
        <v>1348688</v>
      </c>
      <c r="T10" s="8">
        <v>2825299</v>
      </c>
      <c r="U10" s="7" t="s">
        <v>731</v>
      </c>
      <c r="V10" s="8">
        <v>9668</v>
      </c>
      <c r="W10" s="8">
        <v>7954</v>
      </c>
      <c r="X10" s="8">
        <v>14572</v>
      </c>
      <c r="Y10" s="8">
        <v>32194</v>
      </c>
      <c r="Z10" s="7" t="s">
        <v>731</v>
      </c>
      <c r="AA10" s="8">
        <v>1418361</v>
      </c>
      <c r="AB10" s="8">
        <v>2256638</v>
      </c>
      <c r="AC10" s="8">
        <v>1958311</v>
      </c>
      <c r="AD10" s="8">
        <v>5633310</v>
      </c>
      <c r="AE10" s="7" t="s">
        <v>731</v>
      </c>
      <c r="AF10" s="8">
        <v>19035</v>
      </c>
      <c r="AG10" s="8">
        <v>15460</v>
      </c>
      <c r="AH10" s="8">
        <v>16618</v>
      </c>
      <c r="AI10" s="8">
        <v>51113</v>
      </c>
      <c r="AJ10" s="7" t="s">
        <v>731</v>
      </c>
      <c r="AK10" s="8">
        <v>340375</v>
      </c>
      <c r="AL10" s="8"/>
      <c r="AM10" s="8">
        <v>187706</v>
      </c>
      <c r="AN10" s="8">
        <v>528081</v>
      </c>
    </row>
    <row r="11" spans="1:40" x14ac:dyDescent="0.25">
      <c r="A11" s="7" t="s">
        <v>738</v>
      </c>
      <c r="B11" s="8">
        <v>5728318</v>
      </c>
      <c r="C11" s="8">
        <v>5179967</v>
      </c>
      <c r="D11" s="8">
        <v>5210397</v>
      </c>
      <c r="E11" s="8">
        <v>16118682</v>
      </c>
      <c r="F11" s="7" t="s">
        <v>738</v>
      </c>
      <c r="G11" s="8">
        <v>61182461</v>
      </c>
      <c r="H11" s="8">
        <v>71753768</v>
      </c>
      <c r="I11" s="8">
        <v>77729707</v>
      </c>
      <c r="J11" s="8">
        <v>210665936</v>
      </c>
      <c r="K11" s="7" t="s">
        <v>738</v>
      </c>
      <c r="L11" s="8">
        <v>3623760</v>
      </c>
      <c r="M11" s="8">
        <v>493632</v>
      </c>
      <c r="N11" s="8">
        <v>2227361</v>
      </c>
      <c r="O11" s="8">
        <v>6344753</v>
      </c>
      <c r="P11" s="7" t="s">
        <v>738</v>
      </c>
      <c r="Q11" s="8">
        <v>324579</v>
      </c>
      <c r="R11" s="8">
        <v>1152032</v>
      </c>
      <c r="S11" s="8">
        <v>1348688</v>
      </c>
      <c r="T11" s="8">
        <v>2825299</v>
      </c>
      <c r="U11" s="7" t="s">
        <v>738</v>
      </c>
      <c r="V11" s="8">
        <v>14415</v>
      </c>
      <c r="W11" s="8">
        <v>11859</v>
      </c>
      <c r="X11" s="8">
        <v>31212</v>
      </c>
      <c r="Y11" s="8">
        <v>57486</v>
      </c>
      <c r="Z11" s="7" t="s">
        <v>738</v>
      </c>
      <c r="AA11" s="8">
        <v>1418361</v>
      </c>
      <c r="AB11" s="8">
        <v>2256638</v>
      </c>
      <c r="AC11" s="8">
        <v>1958311</v>
      </c>
      <c r="AD11" s="8">
        <v>5633310</v>
      </c>
      <c r="AE11" s="7" t="s">
        <v>738</v>
      </c>
      <c r="AF11" s="8">
        <v>19035</v>
      </c>
      <c r="AG11" s="8">
        <v>15460</v>
      </c>
      <c r="AH11" s="8">
        <v>16618</v>
      </c>
      <c r="AI11" s="8">
        <v>51113</v>
      </c>
      <c r="AJ11" s="7" t="s">
        <v>738</v>
      </c>
      <c r="AK11" s="8">
        <v>278026</v>
      </c>
      <c r="AL11" s="8"/>
      <c r="AM11" s="8">
        <v>186027</v>
      </c>
      <c r="AN11" s="8">
        <v>464053</v>
      </c>
    </row>
    <row r="12" spans="1:40" x14ac:dyDescent="0.25">
      <c r="A12" s="7" t="s">
        <v>739</v>
      </c>
      <c r="B12" s="8">
        <v>3656615</v>
      </c>
      <c r="C12" s="8">
        <v>2713628</v>
      </c>
      <c r="D12" s="8">
        <v>3066551</v>
      </c>
      <c r="E12" s="8">
        <v>9436794</v>
      </c>
      <c r="F12" s="7" t="s">
        <v>739</v>
      </c>
      <c r="G12" s="8">
        <v>3661319</v>
      </c>
      <c r="H12" s="8">
        <v>3850406</v>
      </c>
      <c r="I12" s="8">
        <v>4822273</v>
      </c>
      <c r="J12" s="8">
        <v>12333998</v>
      </c>
      <c r="K12" s="7" t="s">
        <v>739</v>
      </c>
      <c r="L12" s="8">
        <v>1284590</v>
      </c>
      <c r="M12" s="8">
        <v>27445</v>
      </c>
      <c r="N12" s="8">
        <v>547238</v>
      </c>
      <c r="O12" s="8">
        <v>1859273</v>
      </c>
      <c r="P12" s="7" t="s">
        <v>739</v>
      </c>
      <c r="Q12" s="8">
        <v>324579</v>
      </c>
      <c r="R12" s="8">
        <v>1152032</v>
      </c>
      <c r="S12" s="8">
        <v>1348688</v>
      </c>
      <c r="T12" s="8">
        <v>2825299</v>
      </c>
      <c r="U12" s="7" t="s">
        <v>739</v>
      </c>
      <c r="V12" s="8">
        <v>35901</v>
      </c>
      <c r="W12" s="8">
        <v>29846</v>
      </c>
      <c r="X12" s="8">
        <v>37063</v>
      </c>
      <c r="Y12" s="8">
        <v>102810</v>
      </c>
      <c r="Z12" s="7" t="s">
        <v>739</v>
      </c>
      <c r="AA12" s="8">
        <v>1418361</v>
      </c>
      <c r="AB12" s="8">
        <v>2256638</v>
      </c>
      <c r="AC12" s="8">
        <v>1958311</v>
      </c>
      <c r="AD12" s="8">
        <v>5633310</v>
      </c>
      <c r="AE12" s="7" t="s">
        <v>739</v>
      </c>
      <c r="AF12" s="8">
        <v>19035</v>
      </c>
      <c r="AG12" s="8">
        <v>15460</v>
      </c>
      <c r="AH12" s="8">
        <v>16618</v>
      </c>
      <c r="AI12" s="8">
        <v>51113</v>
      </c>
      <c r="AJ12" s="7" t="s">
        <v>739</v>
      </c>
      <c r="AK12" s="8">
        <v>1123406</v>
      </c>
      <c r="AL12" s="8"/>
      <c r="AM12" s="8">
        <v>269246</v>
      </c>
      <c r="AN12" s="8">
        <v>1392652</v>
      </c>
    </row>
    <row r="13" spans="1:40" x14ac:dyDescent="0.25">
      <c r="A13" s="7" t="s">
        <v>694</v>
      </c>
      <c r="B13" s="8">
        <v>56032598</v>
      </c>
      <c r="C13" s="8">
        <v>42479433</v>
      </c>
      <c r="D13" s="8">
        <v>46777804</v>
      </c>
      <c r="E13" s="8">
        <v>145289835</v>
      </c>
      <c r="F13" s="7" t="s">
        <v>694</v>
      </c>
      <c r="G13" s="8">
        <v>173604245</v>
      </c>
      <c r="H13" s="8">
        <v>177643259</v>
      </c>
      <c r="I13" s="8">
        <v>195062268</v>
      </c>
      <c r="J13" s="8">
        <v>546309772</v>
      </c>
      <c r="K13" s="7" t="s">
        <v>694</v>
      </c>
      <c r="L13" s="8">
        <v>24201392</v>
      </c>
      <c r="M13" s="8">
        <v>795897</v>
      </c>
      <c r="N13" s="8">
        <v>13689050</v>
      </c>
      <c r="O13" s="8">
        <v>38686339</v>
      </c>
      <c r="P13" s="7" t="s">
        <v>694</v>
      </c>
      <c r="Q13" s="8">
        <v>2928277</v>
      </c>
      <c r="R13" s="8">
        <v>9550550</v>
      </c>
      <c r="S13" s="8">
        <v>10789504</v>
      </c>
      <c r="T13" s="8">
        <v>23268331</v>
      </c>
      <c r="U13" s="7" t="s">
        <v>694</v>
      </c>
      <c r="V13" s="8">
        <v>179650</v>
      </c>
      <c r="W13" s="8">
        <v>151012</v>
      </c>
      <c r="X13" s="8">
        <v>342100</v>
      </c>
      <c r="Y13" s="8">
        <v>672762</v>
      </c>
      <c r="Z13" s="7" t="s">
        <v>694</v>
      </c>
      <c r="AA13" s="8">
        <v>11346888</v>
      </c>
      <c r="AB13" s="8">
        <v>18053104</v>
      </c>
      <c r="AC13" s="8">
        <v>15666488</v>
      </c>
      <c r="AD13" s="8">
        <v>45066480</v>
      </c>
      <c r="AE13" s="7" t="s">
        <v>694</v>
      </c>
      <c r="AF13" s="8">
        <v>152280</v>
      </c>
      <c r="AG13" s="8">
        <v>123680</v>
      </c>
      <c r="AH13" s="8">
        <v>132944</v>
      </c>
      <c r="AI13" s="8">
        <v>408904</v>
      </c>
      <c r="AJ13" s="7" t="s">
        <v>694</v>
      </c>
      <c r="AK13" s="8">
        <v>3476180</v>
      </c>
      <c r="AL13" s="8"/>
      <c r="AM13" s="8">
        <v>2148701</v>
      </c>
      <c r="AN13" s="8">
        <v>5624881</v>
      </c>
    </row>
    <row r="14" spans="1:40" x14ac:dyDescent="0.25">
      <c r="B14"/>
      <c r="C14"/>
      <c r="D14"/>
      <c r="E14"/>
      <c r="F14"/>
      <c r="G14"/>
      <c r="H14"/>
    </row>
    <row r="15" spans="1:40" x14ac:dyDescent="0.25">
      <c r="B15"/>
      <c r="C15"/>
      <c r="D15"/>
      <c r="E15"/>
      <c r="F15"/>
      <c r="G15"/>
      <c r="H15"/>
    </row>
    <row r="16" spans="1:40" x14ac:dyDescent="0.25">
      <c r="B16"/>
      <c r="C16"/>
      <c r="D16"/>
      <c r="E16"/>
      <c r="F16"/>
      <c r="G16"/>
      <c r="H16"/>
    </row>
    <row r="17" spans="2:8" x14ac:dyDescent="0.25">
      <c r="B17"/>
      <c r="C17"/>
      <c r="D17"/>
      <c r="E17"/>
      <c r="F17"/>
      <c r="G17"/>
      <c r="H17"/>
    </row>
    <row r="18" spans="2:8" x14ac:dyDescent="0.25">
      <c r="B18"/>
      <c r="C18"/>
      <c r="D18"/>
      <c r="E18"/>
      <c r="F18"/>
      <c r="G18"/>
      <c r="H18"/>
    </row>
    <row r="19" spans="2:8" x14ac:dyDescent="0.25">
      <c r="B19"/>
      <c r="C19"/>
      <c r="D19"/>
      <c r="E19"/>
      <c r="F19"/>
      <c r="G19"/>
      <c r="H19"/>
    </row>
    <row r="20" spans="2:8" x14ac:dyDescent="0.25">
      <c r="B20"/>
      <c r="C20"/>
      <c r="D20"/>
      <c r="E20"/>
      <c r="F20"/>
      <c r="G20"/>
      <c r="H20"/>
    </row>
    <row r="21" spans="2:8" x14ac:dyDescent="0.25">
      <c r="B21"/>
      <c r="C21"/>
      <c r="D21"/>
      <c r="E21"/>
      <c r="F21"/>
      <c r="G21"/>
      <c r="H21"/>
    </row>
    <row r="22" spans="2:8" x14ac:dyDescent="0.25">
      <c r="B22"/>
      <c r="C22"/>
      <c r="D22"/>
      <c r="E22"/>
      <c r="F22"/>
      <c r="G22"/>
      <c r="H22"/>
    </row>
    <row r="23" spans="2:8" x14ac:dyDescent="0.25">
      <c r="B23"/>
      <c r="C23"/>
      <c r="D23"/>
      <c r="E23"/>
      <c r="F23"/>
      <c r="G23"/>
      <c r="H23"/>
    </row>
    <row r="24" spans="2:8" x14ac:dyDescent="0.25">
      <c r="B24"/>
      <c r="C24"/>
      <c r="D24"/>
      <c r="E24"/>
      <c r="F24"/>
      <c r="G24"/>
      <c r="H24"/>
    </row>
    <row r="25" spans="2:8" x14ac:dyDescent="0.25">
      <c r="B25"/>
      <c r="C25"/>
      <c r="D25"/>
      <c r="E25"/>
      <c r="F25"/>
      <c r="G25"/>
      <c r="H25"/>
    </row>
    <row r="26" spans="2:8" x14ac:dyDescent="0.25">
      <c r="B26"/>
      <c r="C26"/>
      <c r="D26"/>
      <c r="E26"/>
      <c r="F26"/>
      <c r="G26"/>
      <c r="H26"/>
    </row>
    <row r="27" spans="2:8" x14ac:dyDescent="0.25">
      <c r="B27"/>
      <c r="C27"/>
      <c r="D27"/>
      <c r="E27"/>
      <c r="F27"/>
      <c r="G27"/>
      <c r="H27"/>
    </row>
    <row r="28" spans="2:8" x14ac:dyDescent="0.25">
      <c r="B28"/>
      <c r="C28"/>
      <c r="D28"/>
      <c r="E28"/>
      <c r="F28"/>
      <c r="G28"/>
      <c r="H28"/>
    </row>
    <row r="29" spans="2:8" x14ac:dyDescent="0.25">
      <c r="B29"/>
      <c r="C29"/>
      <c r="D29"/>
      <c r="E29"/>
      <c r="F29"/>
      <c r="G29"/>
      <c r="H29"/>
    </row>
    <row r="30" spans="2:8" x14ac:dyDescent="0.25">
      <c r="B30"/>
      <c r="C30"/>
      <c r="D30"/>
      <c r="E30"/>
      <c r="F30"/>
      <c r="G30"/>
      <c r="H30"/>
    </row>
    <row r="31" spans="2:8" x14ac:dyDescent="0.25">
      <c r="B31"/>
      <c r="C31"/>
      <c r="D31"/>
      <c r="E31"/>
      <c r="F31"/>
      <c r="G31"/>
      <c r="H31"/>
    </row>
    <row r="32" spans="2:8" x14ac:dyDescent="0.25">
      <c r="B32"/>
      <c r="C32"/>
      <c r="D32"/>
      <c r="E32"/>
      <c r="F32"/>
      <c r="G32"/>
      <c r="H32"/>
    </row>
    <row r="33" spans="5:5" customFormat="1" x14ac:dyDescent="0.25"/>
    <row r="34" spans="5:5" customFormat="1" x14ac:dyDescent="0.25"/>
    <row r="35" spans="5:5" customFormat="1" x14ac:dyDescent="0.25"/>
    <row r="36" spans="5:5" customFormat="1" x14ac:dyDescent="0.25"/>
    <row r="37" spans="5:5" customFormat="1" x14ac:dyDescent="0.25"/>
    <row r="38" spans="5:5" customFormat="1" x14ac:dyDescent="0.25"/>
    <row r="39" spans="5:5" customFormat="1" x14ac:dyDescent="0.25"/>
    <row r="40" spans="5:5" customFormat="1" x14ac:dyDescent="0.25"/>
    <row r="41" spans="5:5" customFormat="1" x14ac:dyDescent="0.25"/>
    <row r="42" spans="5:5" customFormat="1" x14ac:dyDescent="0.25"/>
    <row r="43" spans="5:5" customFormat="1" x14ac:dyDescent="0.25">
      <c r="E43"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15"/>
  <sheetViews>
    <sheetView topLeftCell="S1" workbookViewId="0">
      <selection activeCell="AA2" sqref="AA2:AB2"/>
    </sheetView>
  </sheetViews>
  <sheetFormatPr defaultRowHeight="15" x14ac:dyDescent="0.25"/>
  <cols>
    <col min="1" max="1" width="18.42578125" bestFit="1" customWidth="1"/>
    <col min="2" max="2" width="16.28515625" bestFit="1" customWidth="1"/>
    <col min="3" max="3" width="7" bestFit="1" customWidth="1"/>
    <col min="4" max="4" width="5" bestFit="1" customWidth="1"/>
    <col min="5" max="5" width="11.28515625" bestFit="1" customWidth="1"/>
    <col min="6" max="6" width="18.42578125" bestFit="1" customWidth="1"/>
    <col min="7" max="7" width="16.28515625" bestFit="1" customWidth="1"/>
    <col min="8" max="9" width="5" bestFit="1" customWidth="1"/>
    <col min="10" max="10" width="11.28515625" bestFit="1" customWidth="1"/>
    <col min="11" max="11" width="18.42578125" bestFit="1" customWidth="1"/>
    <col min="12" max="12" width="16.28515625" bestFit="1" customWidth="1"/>
    <col min="13" max="13" width="7" bestFit="1" customWidth="1"/>
    <col min="14" max="14" width="5" bestFit="1" customWidth="1"/>
    <col min="15" max="15" width="11.28515625" bestFit="1" customWidth="1"/>
    <col min="16" max="16" width="18.42578125" bestFit="1" customWidth="1"/>
    <col min="17" max="17" width="16.28515625" bestFit="1" customWidth="1"/>
    <col min="18" max="18" width="7" bestFit="1" customWidth="1"/>
    <col min="19" max="19" width="5" bestFit="1" customWidth="1"/>
    <col min="20" max="20" width="11.28515625" bestFit="1" customWidth="1"/>
    <col min="21" max="21" width="18.42578125" bestFit="1" customWidth="1"/>
    <col min="22" max="22" width="16.28515625" bestFit="1" customWidth="1"/>
    <col min="23" max="23" width="6" bestFit="1" customWidth="1"/>
    <col min="24" max="24" width="5" bestFit="1" customWidth="1"/>
    <col min="25" max="25" width="11.28515625" bestFit="1" customWidth="1"/>
    <col min="26" max="26" width="36.5703125" bestFit="1" customWidth="1"/>
    <col min="27" max="27" width="16.28515625" bestFit="1" customWidth="1"/>
    <col min="28" max="28" width="8" bestFit="1" customWidth="1"/>
    <col min="29" max="29" width="5" bestFit="1" customWidth="1"/>
    <col min="30" max="30" width="11.28515625" bestFit="1" customWidth="1"/>
    <col min="31" max="31" width="11" bestFit="1" customWidth="1"/>
    <col min="32" max="32" width="7" bestFit="1" customWidth="1"/>
    <col min="33" max="33" width="14.140625" bestFit="1" customWidth="1"/>
    <col min="34" max="34" width="9.140625" bestFit="1" customWidth="1"/>
    <col min="35" max="35" width="7" bestFit="1" customWidth="1"/>
    <col min="36" max="36" width="12.140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3" width="16.85546875" bestFit="1" customWidth="1"/>
    <col min="44" max="44" width="16.7109375" bestFit="1" customWidth="1"/>
    <col min="45" max="45" width="6" bestFit="1" customWidth="1"/>
    <col min="46" max="46" width="19.855468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855468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85546875" bestFit="1" customWidth="1"/>
    <col min="63" max="63" width="6" bestFit="1" customWidth="1"/>
    <col min="64" max="64" width="19" bestFit="1" customWidth="1"/>
    <col min="65" max="65" width="18" bestFit="1" customWidth="1"/>
    <col min="66" max="66" width="6" bestFit="1" customWidth="1"/>
    <col min="67" max="67" width="21.140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85546875" bestFit="1" customWidth="1"/>
    <col min="80" max="80" width="17" bestFit="1" customWidth="1"/>
    <col min="81" max="81" width="6" bestFit="1" customWidth="1"/>
    <col min="82" max="82" width="20.140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855468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140625" bestFit="1" customWidth="1"/>
    <col min="95" max="95" width="12.5703125" bestFit="1" customWidth="1"/>
    <col min="96" max="96" width="5" bestFit="1" customWidth="1"/>
    <col min="97" max="97" width="15.7109375" bestFit="1" customWidth="1"/>
    <col min="98" max="98" width="14.140625" bestFit="1" customWidth="1"/>
    <col min="99" max="99" width="6" bestFit="1" customWidth="1"/>
    <col min="100" max="100" width="17.42578125" bestFit="1" customWidth="1"/>
    <col min="101" max="101" width="13.85546875" bestFit="1" customWidth="1"/>
    <col min="102" max="102" width="6" bestFit="1" customWidth="1"/>
    <col min="103" max="103" width="17" bestFit="1" customWidth="1"/>
    <col min="104" max="104" width="16.855468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140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x14ac:dyDescent="0.25">
      <c r="B1">
        <f>B6</f>
        <v>2020</v>
      </c>
      <c r="C1">
        <f>C6</f>
        <v>2021</v>
      </c>
      <c r="E1" s="12"/>
      <c r="L1">
        <f>L6</f>
        <v>2020</v>
      </c>
      <c r="M1">
        <f>M6</f>
        <v>2021</v>
      </c>
      <c r="Q1">
        <f>Q6</f>
        <v>2020</v>
      </c>
      <c r="R1">
        <f>R6</f>
        <v>2021</v>
      </c>
      <c r="V1">
        <f>V6</f>
        <v>2020</v>
      </c>
      <c r="W1">
        <f>W6</f>
        <v>2021</v>
      </c>
      <c r="AA1">
        <f>AA6</f>
        <v>2020</v>
      </c>
      <c r="AB1">
        <f>AB6</f>
        <v>2021</v>
      </c>
    </row>
    <row r="2" spans="1:30" x14ac:dyDescent="0.25">
      <c r="A2" t="s">
        <v>714</v>
      </c>
      <c r="B2" s="11">
        <f>GETPIVOTDATA("IPM (%)",A5,"Tahun",B6)/GETPIVOTDATA("IPM (%)",$F$5,"Tahun",$G$6)</f>
        <v>72.397500000000008</v>
      </c>
      <c r="C2" s="11">
        <f>GETPIVOTDATA("IPM (%)",B5,"Tahun",C6)/GETPIVOTDATA("IPM (%)",$G$5,"Tahun",$H$6)</f>
        <v>72.59375</v>
      </c>
      <c r="K2" t="s">
        <v>716</v>
      </c>
      <c r="L2" s="11">
        <f>GETPIVOTDATA("UHH (thn)",K5,"Tahun",L6)/GETPIVOTDATA("IPM (%)",$F$5,"Tahun",$G$6)</f>
        <v>69.676249999999996</v>
      </c>
      <c r="M2" s="11">
        <f>GETPIVOTDATA("UHH (thn)",L5,"Tahun",M6)/GETPIVOTDATA("IPM (%)",$F$5,"Tahun",$G$6)</f>
        <v>69.703749999999999</v>
      </c>
      <c r="P2" t="s">
        <v>718</v>
      </c>
      <c r="Q2" s="11">
        <f>GETPIVOTDATA("HLS (thn)",P5,"Tahun",2020)/GETPIVOTDATA("IPM (%)",$F$5,"Tahun",$G$6)</f>
        <v>14.303750000000001</v>
      </c>
      <c r="R2" s="11">
        <f>GETPIVOTDATA("HLS (thn)",P5,"Tahun",2021)/GETPIVOTDATA("IPM (%)",$F$5,"Tahun",$G$6)</f>
        <v>14.367500000000001</v>
      </c>
      <c r="U2" t="s">
        <v>720</v>
      </c>
      <c r="V2" s="11">
        <f>GETPIVOTDATA("RLS (thn)",$U$5,"Tahun",2020)/GETPIVOTDATA("IPM (%)",$F$5,"Tahun",$G$6)</f>
        <v>9.5775000000000006</v>
      </c>
      <c r="W2" s="11">
        <f>GETPIVOTDATA("RLS (thn)",$U$5,"Tahun",2021)/GETPIVOTDATA("IPM (%)",$F$5,"Tahun",$G$6)</f>
        <v>9.6425000000000001</v>
      </c>
      <c r="Z2" t="s">
        <v>688</v>
      </c>
      <c r="AA2" s="9">
        <f>GETPIVOTDATA("Pengeluaran per Kapita (Rp 000)",$Z$5,"Tahun",2020)/GETPIVOTDATA("IPM (%)",$F$5,"Tahun",$G$6)</f>
        <v>9873.75</v>
      </c>
      <c r="AB2" s="9">
        <f>GETPIVOTDATA("Pengeluaran per Kapita (Rp 000)",$Z$5,"Tahun",2021)/GETPIVOTDATA("IPM (%)",$F$5,"Tahun",$G$6)</f>
        <v>9920.875</v>
      </c>
    </row>
    <row r="5" spans="1:30" x14ac:dyDescent="0.25">
      <c r="A5" s="6" t="s">
        <v>710</v>
      </c>
      <c r="B5" s="6" t="s">
        <v>709</v>
      </c>
      <c r="F5" s="6" t="s">
        <v>713</v>
      </c>
      <c r="G5" s="6" t="s">
        <v>709</v>
      </c>
      <c r="K5" s="6" t="s">
        <v>715</v>
      </c>
      <c r="L5" s="6" t="s">
        <v>709</v>
      </c>
      <c r="P5" s="6" t="s">
        <v>717</v>
      </c>
      <c r="Q5" s="6" t="s">
        <v>709</v>
      </c>
      <c r="U5" s="6" t="s">
        <v>719</v>
      </c>
      <c r="V5" s="6" t="s">
        <v>709</v>
      </c>
      <c r="Z5" s="6" t="s">
        <v>721</v>
      </c>
      <c r="AA5" s="6" t="s">
        <v>709</v>
      </c>
    </row>
    <row r="6" spans="1:30" x14ac:dyDescent="0.25">
      <c r="A6" s="6" t="s">
        <v>693</v>
      </c>
      <c r="B6">
        <v>2020</v>
      </c>
      <c r="C6">
        <v>2021</v>
      </c>
      <c r="D6">
        <v>2022</v>
      </c>
      <c r="E6" t="s">
        <v>694</v>
      </c>
      <c r="F6" s="6" t="s">
        <v>693</v>
      </c>
      <c r="G6">
        <v>2020</v>
      </c>
      <c r="H6">
        <v>2021</v>
      </c>
      <c r="I6">
        <v>2022</v>
      </c>
      <c r="J6" t="s">
        <v>694</v>
      </c>
      <c r="K6" s="6" t="s">
        <v>693</v>
      </c>
      <c r="L6">
        <v>2020</v>
      </c>
      <c r="M6">
        <v>2021</v>
      </c>
      <c r="N6">
        <v>2022</v>
      </c>
      <c r="O6" t="s">
        <v>694</v>
      </c>
      <c r="P6" s="6" t="s">
        <v>693</v>
      </c>
      <c r="Q6">
        <v>2020</v>
      </c>
      <c r="R6">
        <v>2021</v>
      </c>
      <c r="S6">
        <v>2022</v>
      </c>
      <c r="T6" t="s">
        <v>694</v>
      </c>
      <c r="U6" s="6" t="s">
        <v>693</v>
      </c>
      <c r="V6">
        <v>2020</v>
      </c>
      <c r="W6">
        <v>2021</v>
      </c>
      <c r="X6">
        <v>2022</v>
      </c>
      <c r="Y6" t="s">
        <v>694</v>
      </c>
      <c r="Z6" s="6" t="s">
        <v>693</v>
      </c>
      <c r="AA6">
        <v>2020</v>
      </c>
      <c r="AB6">
        <v>2021</v>
      </c>
      <c r="AC6">
        <v>2022</v>
      </c>
      <c r="AD6" t="s">
        <v>694</v>
      </c>
    </row>
    <row r="7" spans="1:30" x14ac:dyDescent="0.25">
      <c r="A7" s="7" t="s">
        <v>20</v>
      </c>
      <c r="B7" s="47">
        <v>77.17</v>
      </c>
      <c r="C7" s="47">
        <v>77.44</v>
      </c>
      <c r="D7" s="47"/>
      <c r="E7" s="47">
        <v>154.61000000000001</v>
      </c>
      <c r="F7" s="7" t="s">
        <v>20</v>
      </c>
      <c r="G7" s="47">
        <v>1</v>
      </c>
      <c r="H7" s="47">
        <v>1</v>
      </c>
      <c r="I7" s="47"/>
      <c r="J7" s="47">
        <v>2</v>
      </c>
      <c r="K7" s="7" t="s">
        <v>20</v>
      </c>
      <c r="L7" s="47">
        <v>69.42</v>
      </c>
      <c r="M7" s="47">
        <v>69.430000000000007</v>
      </c>
      <c r="N7" s="47"/>
      <c r="O7" s="47">
        <v>138.85000000000002</v>
      </c>
      <c r="P7" s="7" t="s">
        <v>20</v>
      </c>
      <c r="Q7" s="47">
        <v>15.35</v>
      </c>
      <c r="R7" s="47">
        <v>15.63</v>
      </c>
      <c r="S7" s="47"/>
      <c r="T7" s="47">
        <v>30.98</v>
      </c>
      <c r="U7" s="7" t="s">
        <v>20</v>
      </c>
      <c r="V7" s="47">
        <v>11.11</v>
      </c>
      <c r="W7" s="47">
        <v>11.12</v>
      </c>
      <c r="X7" s="47"/>
      <c r="Y7" s="47">
        <v>22.229999999999997</v>
      </c>
      <c r="Z7" s="7" t="s">
        <v>20</v>
      </c>
      <c r="AA7" s="8">
        <v>12057</v>
      </c>
      <c r="AB7" s="8">
        <v>12067</v>
      </c>
      <c r="AC7" s="8"/>
      <c r="AD7" s="8">
        <v>24124</v>
      </c>
    </row>
    <row r="8" spans="1:30" x14ac:dyDescent="0.25">
      <c r="A8" s="7" t="s">
        <v>21</v>
      </c>
      <c r="B8" s="47">
        <v>77.31</v>
      </c>
      <c r="C8" s="47">
        <v>77.569999999999993</v>
      </c>
      <c r="D8" s="47"/>
      <c r="E8" s="47">
        <v>154.88</v>
      </c>
      <c r="F8" s="7" t="s">
        <v>21</v>
      </c>
      <c r="G8" s="47">
        <v>1</v>
      </c>
      <c r="H8" s="47">
        <v>1</v>
      </c>
      <c r="I8" s="47"/>
      <c r="J8" s="47">
        <v>2</v>
      </c>
      <c r="K8" s="7" t="s">
        <v>21</v>
      </c>
      <c r="L8" s="47">
        <v>71.599999999999994</v>
      </c>
      <c r="M8" s="47">
        <v>71.64</v>
      </c>
      <c r="N8" s="47"/>
      <c r="O8" s="47">
        <v>143.24</v>
      </c>
      <c r="P8" s="7" t="s">
        <v>21</v>
      </c>
      <c r="Q8" s="47">
        <v>15.2</v>
      </c>
      <c r="R8" s="47">
        <v>15.21</v>
      </c>
      <c r="S8" s="47"/>
      <c r="T8" s="47">
        <v>30.41</v>
      </c>
      <c r="U8" s="7" t="s">
        <v>21</v>
      </c>
      <c r="V8" s="47">
        <v>10.91</v>
      </c>
      <c r="W8" s="47">
        <v>11.11</v>
      </c>
      <c r="X8" s="47"/>
      <c r="Y8" s="47">
        <v>22.02</v>
      </c>
      <c r="Z8" s="7" t="s">
        <v>21</v>
      </c>
      <c r="AA8" s="8">
        <v>11367</v>
      </c>
      <c r="AB8" s="8">
        <v>11390</v>
      </c>
      <c r="AC8" s="8"/>
      <c r="AD8" s="8">
        <v>22757</v>
      </c>
    </row>
    <row r="9" spans="1:30" x14ac:dyDescent="0.25">
      <c r="A9" s="7" t="s">
        <v>727</v>
      </c>
      <c r="B9" s="47">
        <v>73.239999999999995</v>
      </c>
      <c r="C9" s="47">
        <v>73.37</v>
      </c>
      <c r="D9" s="47"/>
      <c r="E9" s="47">
        <v>146.61000000000001</v>
      </c>
      <c r="F9" s="7" t="s">
        <v>727</v>
      </c>
      <c r="G9" s="47">
        <v>1</v>
      </c>
      <c r="H9" s="47">
        <v>1</v>
      </c>
      <c r="I9" s="47"/>
      <c r="J9" s="47">
        <v>2</v>
      </c>
      <c r="K9" s="7" t="s">
        <v>727</v>
      </c>
      <c r="L9" s="47">
        <v>68.849999999999994</v>
      </c>
      <c r="M9" s="47">
        <v>68.86</v>
      </c>
      <c r="N9" s="47"/>
      <c r="O9" s="47">
        <v>137.70999999999998</v>
      </c>
      <c r="P9" s="7" t="s">
        <v>727</v>
      </c>
      <c r="Q9" s="47">
        <v>14.27</v>
      </c>
      <c r="R9" s="47">
        <v>14.28</v>
      </c>
      <c r="S9" s="47"/>
      <c r="T9" s="47">
        <v>28.549999999999997</v>
      </c>
      <c r="U9" s="7" t="s">
        <v>727</v>
      </c>
      <c r="V9" s="47">
        <v>9.85</v>
      </c>
      <c r="W9" s="47">
        <v>9.86</v>
      </c>
      <c r="X9" s="47"/>
      <c r="Y9" s="47">
        <v>19.71</v>
      </c>
      <c r="Z9" s="7" t="s">
        <v>727</v>
      </c>
      <c r="AA9" s="8">
        <v>10673</v>
      </c>
      <c r="AB9" s="8">
        <v>10780</v>
      </c>
      <c r="AC9" s="8"/>
      <c r="AD9" s="8">
        <v>21453</v>
      </c>
    </row>
    <row r="10" spans="1:30" x14ac:dyDescent="0.25">
      <c r="A10" s="7" t="s">
        <v>729</v>
      </c>
      <c r="B10" s="47">
        <v>67.63</v>
      </c>
      <c r="C10" s="47">
        <v>67.83</v>
      </c>
      <c r="D10" s="47"/>
      <c r="E10" s="47">
        <v>135.45999999999998</v>
      </c>
      <c r="F10" s="7" t="s">
        <v>729</v>
      </c>
      <c r="G10" s="47">
        <v>1</v>
      </c>
      <c r="H10" s="47">
        <v>1</v>
      </c>
      <c r="I10" s="47"/>
      <c r="J10" s="47">
        <v>2</v>
      </c>
      <c r="K10" s="7" t="s">
        <v>729</v>
      </c>
      <c r="L10" s="47">
        <v>68.72</v>
      </c>
      <c r="M10" s="47">
        <v>68.739999999999995</v>
      </c>
      <c r="N10" s="47"/>
      <c r="O10" s="47">
        <v>137.45999999999998</v>
      </c>
      <c r="P10" s="7" t="s">
        <v>729</v>
      </c>
      <c r="Q10" s="47">
        <v>13.03</v>
      </c>
      <c r="R10" s="47">
        <v>13.04</v>
      </c>
      <c r="S10" s="47"/>
      <c r="T10" s="47">
        <v>26.07</v>
      </c>
      <c r="U10" s="7" t="s">
        <v>729</v>
      </c>
      <c r="V10" s="47">
        <v>8.15</v>
      </c>
      <c r="W10" s="47">
        <v>8.2100000000000009</v>
      </c>
      <c r="X10" s="47"/>
      <c r="Y10" s="47">
        <v>16.36</v>
      </c>
      <c r="Z10" s="7" t="s">
        <v>729</v>
      </c>
      <c r="AA10" s="8">
        <v>8489</v>
      </c>
      <c r="AB10" s="8">
        <v>8577</v>
      </c>
      <c r="AC10" s="8"/>
      <c r="AD10" s="8">
        <v>17066</v>
      </c>
    </row>
    <row r="11" spans="1:30" x14ac:dyDescent="0.25">
      <c r="A11" s="7" t="s">
        <v>730</v>
      </c>
      <c r="B11" s="47">
        <v>69.33</v>
      </c>
      <c r="C11" s="47">
        <v>69.459999999999994</v>
      </c>
      <c r="D11" s="47"/>
      <c r="E11" s="47">
        <v>138.79</v>
      </c>
      <c r="F11" s="7" t="s">
        <v>730</v>
      </c>
      <c r="G11" s="47">
        <v>1</v>
      </c>
      <c r="H11" s="47">
        <v>1</v>
      </c>
      <c r="I11" s="47"/>
      <c r="J11" s="47">
        <v>2</v>
      </c>
      <c r="K11" s="7" t="s">
        <v>730</v>
      </c>
      <c r="L11" s="47">
        <v>68.8</v>
      </c>
      <c r="M11" s="47">
        <v>68.81</v>
      </c>
      <c r="N11" s="47"/>
      <c r="O11" s="47">
        <v>137.61000000000001</v>
      </c>
      <c r="P11" s="7" t="s">
        <v>730</v>
      </c>
      <c r="Q11" s="47">
        <v>14.7</v>
      </c>
      <c r="R11" s="47">
        <v>14.71</v>
      </c>
      <c r="S11" s="47"/>
      <c r="T11" s="47">
        <v>29.41</v>
      </c>
      <c r="U11" s="7" t="s">
        <v>730</v>
      </c>
      <c r="V11" s="47">
        <v>8.6300000000000008</v>
      </c>
      <c r="W11" s="47">
        <v>8.64</v>
      </c>
      <c r="X11" s="47"/>
      <c r="Y11" s="47">
        <v>17.270000000000003</v>
      </c>
      <c r="Z11" s="7" t="s">
        <v>730</v>
      </c>
      <c r="AA11" s="8">
        <v>8122</v>
      </c>
      <c r="AB11" s="8">
        <v>8201</v>
      </c>
      <c r="AC11" s="8"/>
      <c r="AD11" s="8">
        <v>16323</v>
      </c>
    </row>
    <row r="12" spans="1:30" x14ac:dyDescent="0.25">
      <c r="A12" s="7" t="s">
        <v>731</v>
      </c>
      <c r="B12" s="47">
        <v>72.28</v>
      </c>
      <c r="C12" s="47">
        <v>72.33</v>
      </c>
      <c r="D12" s="47"/>
      <c r="E12" s="47">
        <v>144.61000000000001</v>
      </c>
      <c r="F12" s="7" t="s">
        <v>731</v>
      </c>
      <c r="G12" s="47">
        <v>1</v>
      </c>
      <c r="H12" s="47">
        <v>1</v>
      </c>
      <c r="I12" s="47"/>
      <c r="J12" s="47">
        <v>2</v>
      </c>
      <c r="K12" s="7" t="s">
        <v>731</v>
      </c>
      <c r="L12" s="47">
        <v>71.22</v>
      </c>
      <c r="M12" s="47">
        <v>71.260000000000005</v>
      </c>
      <c r="N12" s="47"/>
      <c r="O12" s="47">
        <v>142.48000000000002</v>
      </c>
      <c r="P12" s="7" t="s">
        <v>731</v>
      </c>
      <c r="Q12" s="47">
        <v>14.83</v>
      </c>
      <c r="R12" s="47">
        <v>14.84</v>
      </c>
      <c r="S12" s="47"/>
      <c r="T12" s="47">
        <v>29.67</v>
      </c>
      <c r="U12" s="7" t="s">
        <v>731</v>
      </c>
      <c r="V12" s="47">
        <v>9.2799999999999994</v>
      </c>
      <c r="W12" s="47">
        <v>9.2899999999999991</v>
      </c>
      <c r="X12" s="47"/>
      <c r="Y12" s="47">
        <v>18.57</v>
      </c>
      <c r="Z12" s="7" t="s">
        <v>731</v>
      </c>
      <c r="AA12" s="8">
        <v>8857</v>
      </c>
      <c r="AB12" s="8">
        <v>8867</v>
      </c>
      <c r="AC12" s="8"/>
      <c r="AD12" s="8">
        <v>17724</v>
      </c>
    </row>
    <row r="13" spans="1:30" x14ac:dyDescent="0.25">
      <c r="A13" s="7" t="s">
        <v>738</v>
      </c>
      <c r="B13" s="47">
        <v>69.239999999999995</v>
      </c>
      <c r="C13" s="47">
        <v>69.48</v>
      </c>
      <c r="D13" s="47"/>
      <c r="E13" s="47">
        <v>138.72</v>
      </c>
      <c r="F13" s="7" t="s">
        <v>738</v>
      </c>
      <c r="G13" s="47">
        <v>1</v>
      </c>
      <c r="H13" s="47">
        <v>1</v>
      </c>
      <c r="I13" s="47"/>
      <c r="J13" s="47">
        <v>2</v>
      </c>
      <c r="K13" s="7" t="s">
        <v>738</v>
      </c>
      <c r="L13" s="47">
        <v>69.58</v>
      </c>
      <c r="M13" s="47">
        <v>69.63</v>
      </c>
      <c r="N13" s="47"/>
      <c r="O13" s="47">
        <v>139.20999999999998</v>
      </c>
      <c r="P13" s="7" t="s">
        <v>738</v>
      </c>
      <c r="Q13" s="47">
        <v>13.59</v>
      </c>
      <c r="R13" s="47">
        <v>13.76</v>
      </c>
      <c r="S13" s="47"/>
      <c r="T13" s="47">
        <v>27.35</v>
      </c>
      <c r="U13" s="7" t="s">
        <v>738</v>
      </c>
      <c r="V13" s="47">
        <v>8.9</v>
      </c>
      <c r="W13" s="47">
        <v>8.91</v>
      </c>
      <c r="X13" s="47"/>
      <c r="Y13" s="47">
        <v>17.810000000000002</v>
      </c>
      <c r="Z13" s="7" t="s">
        <v>738</v>
      </c>
      <c r="AA13" s="8">
        <v>8327</v>
      </c>
      <c r="AB13" s="8">
        <v>8367</v>
      </c>
      <c r="AC13" s="8"/>
      <c r="AD13" s="8">
        <v>16694</v>
      </c>
    </row>
    <row r="14" spans="1:30" x14ac:dyDescent="0.25">
      <c r="A14" s="7" t="s">
        <v>739</v>
      </c>
      <c r="B14" s="47">
        <v>72.98</v>
      </c>
      <c r="C14" s="47">
        <v>73.27</v>
      </c>
      <c r="D14" s="47"/>
      <c r="E14" s="47">
        <v>146.25</v>
      </c>
      <c r="F14" s="7" t="s">
        <v>739</v>
      </c>
      <c r="G14" s="47">
        <v>1</v>
      </c>
      <c r="H14" s="47">
        <v>1</v>
      </c>
      <c r="I14" s="47"/>
      <c r="J14" s="47">
        <v>2</v>
      </c>
      <c r="K14" s="7" t="s">
        <v>739</v>
      </c>
      <c r="L14" s="47">
        <v>69.22</v>
      </c>
      <c r="M14" s="47">
        <v>69.260000000000005</v>
      </c>
      <c r="N14" s="47"/>
      <c r="O14" s="47">
        <v>138.48000000000002</v>
      </c>
      <c r="P14" s="7" t="s">
        <v>739</v>
      </c>
      <c r="Q14" s="47">
        <v>13.46</v>
      </c>
      <c r="R14" s="47">
        <v>13.47</v>
      </c>
      <c r="S14" s="47"/>
      <c r="T14" s="47">
        <v>26.93</v>
      </c>
      <c r="U14" s="7" t="s">
        <v>739</v>
      </c>
      <c r="V14" s="47">
        <v>9.7899999999999991</v>
      </c>
      <c r="W14" s="47">
        <v>10</v>
      </c>
      <c r="X14" s="47"/>
      <c r="Y14" s="47">
        <v>19.79</v>
      </c>
      <c r="Z14" s="7" t="s">
        <v>739</v>
      </c>
      <c r="AA14" s="8">
        <v>11098</v>
      </c>
      <c r="AB14" s="8">
        <v>11118</v>
      </c>
      <c r="AC14" s="8"/>
      <c r="AD14" s="8">
        <v>22216</v>
      </c>
    </row>
    <row r="15" spans="1:30" x14ac:dyDescent="0.25">
      <c r="A15" s="7" t="s">
        <v>694</v>
      </c>
      <c r="B15" s="47">
        <v>579.18000000000006</v>
      </c>
      <c r="C15" s="47">
        <v>580.75</v>
      </c>
      <c r="D15" s="47"/>
      <c r="E15" s="47">
        <v>1159.9299999999998</v>
      </c>
      <c r="F15" s="7" t="s">
        <v>694</v>
      </c>
      <c r="G15" s="47">
        <v>8</v>
      </c>
      <c r="H15" s="47">
        <v>8</v>
      </c>
      <c r="I15" s="47"/>
      <c r="J15" s="47">
        <v>16</v>
      </c>
      <c r="K15" s="7" t="s">
        <v>694</v>
      </c>
      <c r="L15" s="47">
        <v>557.41</v>
      </c>
      <c r="M15" s="47">
        <v>557.63</v>
      </c>
      <c r="N15" s="47"/>
      <c r="O15" s="47">
        <v>1115.04</v>
      </c>
      <c r="P15" s="7" t="s">
        <v>694</v>
      </c>
      <c r="Q15" s="47">
        <v>114.43</v>
      </c>
      <c r="R15" s="47">
        <v>114.94000000000001</v>
      </c>
      <c r="S15" s="47"/>
      <c r="T15" s="47">
        <v>229.36999999999998</v>
      </c>
      <c r="U15" s="7" t="s">
        <v>694</v>
      </c>
      <c r="V15" s="47">
        <v>76.62</v>
      </c>
      <c r="W15" s="47">
        <v>77.14</v>
      </c>
      <c r="X15" s="47"/>
      <c r="Y15" s="47">
        <v>153.76</v>
      </c>
      <c r="Z15" s="7" t="s">
        <v>694</v>
      </c>
      <c r="AA15" s="8">
        <v>78990</v>
      </c>
      <c r="AB15" s="8">
        <v>79367</v>
      </c>
      <c r="AC15" s="8"/>
      <c r="AD15" s="8">
        <v>158357</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13"/>
  <sheetViews>
    <sheetView topLeftCell="E1" workbookViewId="0">
      <selection activeCell="L1" sqref="L1"/>
    </sheetView>
  </sheetViews>
  <sheetFormatPr defaultRowHeight="15" x14ac:dyDescent="0.25"/>
  <cols>
    <col min="1" max="1" width="18.42578125" bestFit="1" customWidth="1"/>
    <col min="2" max="2" width="16.28515625" bestFit="1" customWidth="1"/>
    <col min="3" max="3" width="8" bestFit="1" customWidth="1"/>
    <col min="4" max="4" width="5" bestFit="1" customWidth="1"/>
    <col min="5" max="5" width="11.28515625" bestFit="1" customWidth="1"/>
    <col min="6" max="6" width="18.42578125" bestFit="1" customWidth="1"/>
    <col min="7" max="7" width="16.28515625" bestFit="1" customWidth="1"/>
    <col min="8" max="8" width="7" bestFit="1" customWidth="1"/>
    <col min="9" max="9" width="5" bestFit="1" customWidth="1"/>
    <col min="10" max="10" width="11.28515625" bestFit="1" customWidth="1"/>
    <col min="12" max="12" width="13.140625" bestFit="1" customWidth="1"/>
    <col min="13" max="13" width="16.28515625" bestFit="1" customWidth="1"/>
    <col min="14" max="14" width="5" bestFit="1" customWidth="1"/>
    <col min="15" max="15" width="11.28515625" bestFit="1" customWidth="1"/>
  </cols>
  <sheetData>
    <row r="1" spans="1:12" x14ac:dyDescent="0.25">
      <c r="L1" t="str">
        <f>L4</f>
        <v>Aceh II</v>
      </c>
    </row>
    <row r="3" spans="1:12" x14ac:dyDescent="0.25">
      <c r="A3" s="6" t="s">
        <v>712</v>
      </c>
      <c r="B3" s="6" t="s">
        <v>709</v>
      </c>
      <c r="F3" s="6" t="s">
        <v>711</v>
      </c>
      <c r="G3" s="6" t="s">
        <v>709</v>
      </c>
      <c r="L3" s="6" t="s">
        <v>693</v>
      </c>
    </row>
    <row r="4" spans="1:12" x14ac:dyDescent="0.25">
      <c r="A4" s="6" t="s">
        <v>693</v>
      </c>
      <c r="B4">
        <v>2020</v>
      </c>
      <c r="C4">
        <v>2021</v>
      </c>
      <c r="D4">
        <v>2022</v>
      </c>
      <c r="E4" t="s">
        <v>694</v>
      </c>
      <c r="F4" s="6" t="s">
        <v>693</v>
      </c>
      <c r="G4">
        <v>2020</v>
      </c>
      <c r="H4">
        <v>2021</v>
      </c>
      <c r="I4">
        <v>2022</v>
      </c>
      <c r="J4" t="s">
        <v>694</v>
      </c>
      <c r="L4" s="7" t="s">
        <v>10</v>
      </c>
    </row>
    <row r="5" spans="1:12" x14ac:dyDescent="0.25">
      <c r="A5" s="7" t="s">
        <v>20</v>
      </c>
      <c r="B5" s="10">
        <v>66.58</v>
      </c>
      <c r="C5" s="10">
        <v>67.040000000000006</v>
      </c>
      <c r="D5" s="10"/>
      <c r="E5" s="10">
        <v>133.62</v>
      </c>
      <c r="F5" s="7" t="s">
        <v>20</v>
      </c>
      <c r="G5" s="10">
        <v>9.75</v>
      </c>
      <c r="H5" s="10">
        <v>7.21</v>
      </c>
      <c r="I5" s="10"/>
      <c r="J5" s="10">
        <v>16.96</v>
      </c>
    </row>
    <row r="6" spans="1:12" x14ac:dyDescent="0.25">
      <c r="A6" s="7" t="s">
        <v>21</v>
      </c>
      <c r="B6" s="10">
        <v>63.17</v>
      </c>
      <c r="C6" s="10">
        <v>63.91</v>
      </c>
      <c r="D6" s="10"/>
      <c r="E6" s="10">
        <v>127.08</v>
      </c>
      <c r="F6" s="7" t="s">
        <v>21</v>
      </c>
      <c r="G6" s="10">
        <v>11.99</v>
      </c>
      <c r="H6" s="10">
        <v>11.16</v>
      </c>
      <c r="I6" s="10"/>
      <c r="J6" s="10">
        <v>23.15</v>
      </c>
    </row>
    <row r="7" spans="1:12" x14ac:dyDescent="0.25">
      <c r="A7" s="7" t="s">
        <v>727</v>
      </c>
      <c r="B7" s="10">
        <v>79.959999999999994</v>
      </c>
      <c r="C7" s="10">
        <v>76.3</v>
      </c>
      <c r="D7" s="10"/>
      <c r="E7" s="10">
        <v>156.26</v>
      </c>
      <c r="F7" s="7" t="s">
        <v>727</v>
      </c>
      <c r="G7" s="10">
        <v>3.05</v>
      </c>
      <c r="H7" s="10">
        <v>2.61</v>
      </c>
      <c r="I7" s="10"/>
      <c r="J7" s="10">
        <v>5.66</v>
      </c>
    </row>
    <row r="8" spans="1:12" x14ac:dyDescent="0.25">
      <c r="A8" s="7" t="s">
        <v>729</v>
      </c>
      <c r="B8" s="10">
        <v>61.92</v>
      </c>
      <c r="C8" s="10">
        <v>59.48</v>
      </c>
      <c r="D8" s="10"/>
      <c r="E8" s="10">
        <v>121.4</v>
      </c>
      <c r="F8" s="7" t="s">
        <v>729</v>
      </c>
      <c r="G8" s="10">
        <v>7.26</v>
      </c>
      <c r="H8" s="10">
        <v>7.13</v>
      </c>
      <c r="I8" s="10"/>
      <c r="J8" s="10">
        <v>14.39</v>
      </c>
    </row>
    <row r="9" spans="1:12" x14ac:dyDescent="0.25">
      <c r="A9" s="7" t="s">
        <v>730</v>
      </c>
      <c r="B9" s="10">
        <v>60.31</v>
      </c>
      <c r="C9" s="10">
        <v>58.47</v>
      </c>
      <c r="D9" s="10"/>
      <c r="E9" s="10">
        <v>118.78</v>
      </c>
      <c r="F9" s="7" t="s">
        <v>730</v>
      </c>
      <c r="G9" s="10">
        <v>8.56</v>
      </c>
      <c r="H9" s="10">
        <v>8.31</v>
      </c>
      <c r="I9" s="10"/>
      <c r="J9" s="10">
        <v>16.87</v>
      </c>
    </row>
    <row r="10" spans="1:12" x14ac:dyDescent="0.25">
      <c r="A10" s="7" t="s">
        <v>731</v>
      </c>
      <c r="B10" s="10">
        <v>67.06</v>
      </c>
      <c r="C10" s="10">
        <v>65.91</v>
      </c>
      <c r="D10" s="10"/>
      <c r="E10" s="10">
        <v>132.97</v>
      </c>
      <c r="F10" s="7" t="s">
        <v>731</v>
      </c>
      <c r="G10" s="10">
        <v>4.12</v>
      </c>
      <c r="H10" s="10">
        <v>4.32</v>
      </c>
      <c r="I10" s="10"/>
      <c r="J10" s="10">
        <v>8.4400000000000013</v>
      </c>
    </row>
    <row r="11" spans="1:12" x14ac:dyDescent="0.25">
      <c r="A11" s="7" t="s">
        <v>738</v>
      </c>
      <c r="B11" s="10">
        <v>64.84</v>
      </c>
      <c r="C11" s="10">
        <v>66.430000000000007</v>
      </c>
      <c r="D11" s="10"/>
      <c r="E11" s="10">
        <v>131.27000000000001</v>
      </c>
      <c r="F11" s="7" t="s">
        <v>738</v>
      </c>
      <c r="G11" s="10">
        <v>7.97</v>
      </c>
      <c r="H11" s="10">
        <v>5.87</v>
      </c>
      <c r="I11" s="10"/>
      <c r="J11" s="10">
        <v>13.84</v>
      </c>
    </row>
    <row r="12" spans="1:12" x14ac:dyDescent="0.25">
      <c r="A12" s="7" t="s">
        <v>739</v>
      </c>
      <c r="B12" s="10">
        <v>82.52</v>
      </c>
      <c r="C12" s="10">
        <v>77.53</v>
      </c>
      <c r="D12" s="10"/>
      <c r="E12" s="10">
        <v>160.05000000000001</v>
      </c>
      <c r="F12" s="7" t="s">
        <v>739</v>
      </c>
      <c r="G12" s="10">
        <v>1.35</v>
      </c>
      <c r="H12" s="10">
        <v>1.24</v>
      </c>
      <c r="I12" s="10"/>
      <c r="J12" s="10">
        <v>2.59</v>
      </c>
    </row>
    <row r="13" spans="1:12" x14ac:dyDescent="0.25">
      <c r="A13" s="7" t="s">
        <v>694</v>
      </c>
      <c r="B13" s="10">
        <v>546.36</v>
      </c>
      <c r="C13" s="10">
        <v>535.07000000000005</v>
      </c>
      <c r="D13" s="10"/>
      <c r="E13" s="10">
        <v>1081.43</v>
      </c>
      <c r="F13" s="7" t="s">
        <v>694</v>
      </c>
      <c r="G13" s="10">
        <v>54.050000000000004</v>
      </c>
      <c r="H13" s="10">
        <v>47.85</v>
      </c>
      <c r="I13" s="10"/>
      <c r="J13" s="10">
        <v>101.9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8A90-A0E8-4987-8018-3668D8E070AB}">
  <dimension ref="A1:O17"/>
  <sheetViews>
    <sheetView workbookViewId="0">
      <selection activeCell="F4" sqref="F4:H5"/>
    </sheetView>
  </sheetViews>
  <sheetFormatPr defaultRowHeight="15" x14ac:dyDescent="0.25"/>
  <cols>
    <col min="1" max="1" width="33.28515625" bestFit="1" customWidth="1"/>
    <col min="2" max="2" width="16.28515625" bestFit="1" customWidth="1"/>
    <col min="3" max="3" width="7" bestFit="1" customWidth="1"/>
    <col min="4" max="4" width="5" bestFit="1" customWidth="1"/>
    <col min="5" max="5" width="11.28515625" bestFit="1" customWidth="1"/>
    <col min="6" max="6" width="25" bestFit="1" customWidth="1"/>
    <col min="7" max="7" width="16.28515625" bestFit="1" customWidth="1"/>
    <col min="8" max="8" width="9" bestFit="1" customWidth="1"/>
    <col min="9" max="9" width="5" bestFit="1" customWidth="1"/>
    <col min="10" max="10" width="11.28515625" bestFit="1" customWidth="1"/>
    <col min="11" max="11" width="34.85546875" bestFit="1" customWidth="1"/>
    <col min="12" max="12" width="16.28515625" bestFit="1" customWidth="1"/>
    <col min="13" max="14" width="5" bestFit="1" customWidth="1"/>
    <col min="15" max="15" width="11.28515625" bestFit="1" customWidth="1"/>
  </cols>
  <sheetData>
    <row r="1" spans="1:15" x14ac:dyDescent="0.25">
      <c r="B1" s="11"/>
      <c r="C1" s="11"/>
      <c r="G1" s="37">
        <v>2020</v>
      </c>
      <c r="H1" s="37">
        <v>2021</v>
      </c>
    </row>
    <row r="2" spans="1:15" x14ac:dyDescent="0.25">
      <c r="B2" s="11"/>
      <c r="C2" s="11"/>
      <c r="F2" t="s">
        <v>750</v>
      </c>
      <c r="G2" s="11"/>
      <c r="H2" s="11"/>
    </row>
    <row r="3" spans="1:15" x14ac:dyDescent="0.25">
      <c r="B3" s="11"/>
      <c r="C3" s="11"/>
      <c r="F3" t="s">
        <v>751</v>
      </c>
      <c r="G3" s="11"/>
      <c r="H3" s="11"/>
    </row>
    <row r="4" spans="1:15" x14ac:dyDescent="0.25">
      <c r="B4" s="37">
        <v>2020</v>
      </c>
      <c r="C4" s="37">
        <v>2021</v>
      </c>
      <c r="G4" s="37">
        <v>2020</v>
      </c>
      <c r="H4" s="37">
        <v>2021</v>
      </c>
    </row>
    <row r="5" spans="1:15" x14ac:dyDescent="0.25">
      <c r="A5" t="s">
        <v>752</v>
      </c>
      <c r="B5" s="11">
        <f>GETPIVOTDATA("Jml. Pend. Miskin (juta jiwa)",$A$7,"Tahun",2020)/GETPIVOTDATA("Jml. Pend. Miskin (juta jiwa)",$K$7,"Tahun",2020)</f>
        <v>46.537500000000001</v>
      </c>
      <c r="C5" s="11">
        <f>GETPIVOTDATA("Jml. Pend. Miskin (juta jiwa)",$A$7,"Tahun",2021)/GETPIVOTDATA("Jml. Pend. Miskin (juta jiwa)",$K$7,"Tahun",2021)</f>
        <v>47.599999999999994</v>
      </c>
      <c r="F5" t="s">
        <v>753</v>
      </c>
      <c r="G5" s="11">
        <f>GETPIVOTDATA("% Pend. Miskin",$F$7,"Tahun",2020)</f>
        <v>14.05625</v>
      </c>
      <c r="H5" s="11">
        <f>GETPIVOTDATA("% Pend. Miskin",$F$7,"Tahun",2021)</f>
        <v>14.376249999999999</v>
      </c>
    </row>
    <row r="7" spans="1:15" x14ac:dyDescent="0.25">
      <c r="A7" s="6" t="s">
        <v>722</v>
      </c>
      <c r="B7" s="6" t="s">
        <v>709</v>
      </c>
      <c r="F7" s="6" t="s">
        <v>754</v>
      </c>
      <c r="G7" s="6" t="s">
        <v>709</v>
      </c>
      <c r="K7" s="6" t="s">
        <v>749</v>
      </c>
      <c r="L7" s="6" t="s">
        <v>709</v>
      </c>
    </row>
    <row r="8" spans="1:15" x14ac:dyDescent="0.25">
      <c r="A8" s="6" t="s">
        <v>693</v>
      </c>
      <c r="B8">
        <v>2020</v>
      </c>
      <c r="C8">
        <v>2021</v>
      </c>
      <c r="D8">
        <v>2022</v>
      </c>
      <c r="E8" t="s">
        <v>694</v>
      </c>
      <c r="F8" s="6" t="s">
        <v>693</v>
      </c>
      <c r="G8">
        <v>2020</v>
      </c>
      <c r="H8">
        <v>2021</v>
      </c>
      <c r="I8">
        <v>2022</v>
      </c>
      <c r="J8" t="s">
        <v>694</v>
      </c>
      <c r="K8" s="6" t="s">
        <v>693</v>
      </c>
      <c r="L8">
        <v>2020</v>
      </c>
      <c r="M8">
        <v>2021</v>
      </c>
      <c r="N8">
        <v>2022</v>
      </c>
      <c r="O8" t="s">
        <v>694</v>
      </c>
    </row>
    <row r="9" spans="1:15" x14ac:dyDescent="0.25">
      <c r="A9" s="7" t="s">
        <v>738</v>
      </c>
      <c r="B9" s="47">
        <v>38.93</v>
      </c>
      <c r="C9" s="47">
        <v>40.03</v>
      </c>
      <c r="D9" s="47"/>
      <c r="E9" s="47">
        <v>78.960000000000008</v>
      </c>
      <c r="F9" s="7" t="s">
        <v>738</v>
      </c>
      <c r="G9" s="47">
        <v>13.08</v>
      </c>
      <c r="H9" s="47">
        <v>13.34</v>
      </c>
      <c r="I9" s="47"/>
      <c r="J9" s="47">
        <v>13.21</v>
      </c>
      <c r="K9" s="7" t="s">
        <v>738</v>
      </c>
      <c r="L9" s="47">
        <v>1</v>
      </c>
      <c r="M9" s="47">
        <v>1</v>
      </c>
      <c r="N9" s="47"/>
      <c r="O9" s="47">
        <v>2</v>
      </c>
    </row>
    <row r="10" spans="1:15" x14ac:dyDescent="0.25">
      <c r="A10" s="7" t="s">
        <v>727</v>
      </c>
      <c r="B10" s="47">
        <v>32.479999999999997</v>
      </c>
      <c r="C10" s="47">
        <v>32.72</v>
      </c>
      <c r="D10" s="47"/>
      <c r="E10" s="47">
        <v>65.199999999999989</v>
      </c>
      <c r="F10" s="7" t="s">
        <v>727</v>
      </c>
      <c r="G10" s="47">
        <v>15.08</v>
      </c>
      <c r="H10" s="47">
        <v>15.26</v>
      </c>
      <c r="I10" s="47"/>
      <c r="J10" s="47">
        <v>15.17</v>
      </c>
      <c r="K10" s="7" t="s">
        <v>727</v>
      </c>
      <c r="L10" s="47">
        <v>1</v>
      </c>
      <c r="M10" s="47">
        <v>1</v>
      </c>
      <c r="N10" s="47"/>
      <c r="O10" s="47">
        <v>2</v>
      </c>
    </row>
    <row r="11" spans="1:15" x14ac:dyDescent="0.25">
      <c r="A11" s="7" t="s">
        <v>729</v>
      </c>
      <c r="B11" s="47">
        <v>62.34</v>
      </c>
      <c r="C11" s="47">
        <v>63.69</v>
      </c>
      <c r="D11" s="47"/>
      <c r="E11" s="47">
        <v>126.03</v>
      </c>
      <c r="F11" s="7" t="s">
        <v>729</v>
      </c>
      <c r="G11" s="47">
        <v>14.08</v>
      </c>
      <c r="H11" s="47">
        <v>14.45</v>
      </c>
      <c r="I11" s="47"/>
      <c r="J11" s="47">
        <v>14.265000000000001</v>
      </c>
      <c r="K11" s="7" t="s">
        <v>729</v>
      </c>
      <c r="L11" s="47">
        <v>1</v>
      </c>
      <c r="M11" s="47">
        <v>1</v>
      </c>
      <c r="N11" s="47"/>
      <c r="O11" s="47">
        <v>2</v>
      </c>
    </row>
    <row r="12" spans="1:15" x14ac:dyDescent="0.25">
      <c r="A12" s="7" t="s">
        <v>730</v>
      </c>
      <c r="B12" s="47">
        <v>106.41</v>
      </c>
      <c r="C12" s="47">
        <v>109.49</v>
      </c>
      <c r="D12" s="47"/>
      <c r="E12" s="47">
        <v>215.89999999999998</v>
      </c>
      <c r="F12" s="7" t="s">
        <v>730</v>
      </c>
      <c r="G12" s="47">
        <v>17.02</v>
      </c>
      <c r="H12" s="47">
        <v>17.43</v>
      </c>
      <c r="I12" s="47"/>
      <c r="J12" s="47">
        <v>17.225000000000001</v>
      </c>
      <c r="K12" s="7" t="s">
        <v>730</v>
      </c>
      <c r="L12" s="47">
        <v>1</v>
      </c>
      <c r="M12" s="47">
        <v>1</v>
      </c>
      <c r="N12" s="47"/>
      <c r="O12" s="47">
        <v>2</v>
      </c>
    </row>
    <row r="13" spans="1:15" x14ac:dyDescent="0.25">
      <c r="A13" s="7" t="s">
        <v>739</v>
      </c>
      <c r="B13" s="47">
        <v>28.38</v>
      </c>
      <c r="C13" s="47">
        <v>28.69</v>
      </c>
      <c r="D13" s="47"/>
      <c r="E13" s="47">
        <v>57.07</v>
      </c>
      <c r="F13" s="7" t="s">
        <v>739</v>
      </c>
      <c r="G13" s="47">
        <v>18.89</v>
      </c>
      <c r="H13" s="47">
        <v>19.16</v>
      </c>
      <c r="I13" s="47"/>
      <c r="J13" s="47">
        <v>19.024999999999999</v>
      </c>
      <c r="K13" s="7" t="s">
        <v>739</v>
      </c>
      <c r="L13" s="47">
        <v>1</v>
      </c>
      <c r="M13" s="47">
        <v>1</v>
      </c>
      <c r="N13" s="47"/>
      <c r="O13" s="47">
        <v>2</v>
      </c>
    </row>
    <row r="14" spans="1:15" x14ac:dyDescent="0.25">
      <c r="A14" s="7" t="s">
        <v>731</v>
      </c>
      <c r="B14" s="47">
        <v>62.42</v>
      </c>
      <c r="C14" s="47">
        <v>63.02</v>
      </c>
      <c r="D14" s="47"/>
      <c r="E14" s="47">
        <v>125.44</v>
      </c>
      <c r="F14" s="7" t="s">
        <v>731</v>
      </c>
      <c r="G14" s="47">
        <v>13.06</v>
      </c>
      <c r="H14" s="47">
        <v>13.25</v>
      </c>
      <c r="I14" s="47"/>
      <c r="J14" s="47">
        <v>13.155000000000001</v>
      </c>
      <c r="K14" s="7" t="s">
        <v>731</v>
      </c>
      <c r="L14" s="47">
        <v>1</v>
      </c>
      <c r="M14" s="47">
        <v>1</v>
      </c>
      <c r="N14" s="47"/>
      <c r="O14" s="47">
        <v>2</v>
      </c>
    </row>
    <row r="15" spans="1:15" x14ac:dyDescent="0.25">
      <c r="A15" s="7" t="s">
        <v>20</v>
      </c>
      <c r="B15" s="47">
        <v>18.649999999999999</v>
      </c>
      <c r="C15" s="47">
        <v>19.78</v>
      </c>
      <c r="D15" s="47"/>
      <c r="E15" s="47">
        <v>38.43</v>
      </c>
      <c r="F15" s="7" t="s">
        <v>20</v>
      </c>
      <c r="G15" s="47">
        <v>10.44</v>
      </c>
      <c r="H15" s="47">
        <v>10.96</v>
      </c>
      <c r="I15" s="47"/>
      <c r="J15" s="47">
        <v>10.7</v>
      </c>
      <c r="K15" s="7" t="s">
        <v>20</v>
      </c>
      <c r="L15" s="47">
        <v>1</v>
      </c>
      <c r="M15" s="47">
        <v>1</v>
      </c>
      <c r="N15" s="47"/>
      <c r="O15" s="47">
        <v>2</v>
      </c>
    </row>
    <row r="16" spans="1:15" x14ac:dyDescent="0.25">
      <c r="A16" s="7" t="s">
        <v>21</v>
      </c>
      <c r="B16" s="47">
        <v>22.69</v>
      </c>
      <c r="C16" s="47">
        <v>23.38</v>
      </c>
      <c r="D16" s="47"/>
      <c r="E16" s="47">
        <v>46.07</v>
      </c>
      <c r="F16" s="7" t="s">
        <v>21</v>
      </c>
      <c r="G16" s="47">
        <v>10.8</v>
      </c>
      <c r="H16" s="47">
        <v>11.16</v>
      </c>
      <c r="I16" s="47"/>
      <c r="J16" s="47">
        <v>10.98</v>
      </c>
      <c r="K16" s="7" t="s">
        <v>21</v>
      </c>
      <c r="L16" s="47">
        <v>1</v>
      </c>
      <c r="M16" s="47">
        <v>1</v>
      </c>
      <c r="N16" s="47"/>
      <c r="O16" s="47">
        <v>2</v>
      </c>
    </row>
    <row r="17" spans="1:15" x14ac:dyDescent="0.25">
      <c r="A17" s="7" t="s">
        <v>694</v>
      </c>
      <c r="B17" s="47">
        <v>372.3</v>
      </c>
      <c r="C17" s="47">
        <v>380.79999999999995</v>
      </c>
      <c r="D17" s="47"/>
      <c r="E17" s="47">
        <v>753.09999999999991</v>
      </c>
      <c r="F17" s="7" t="s">
        <v>694</v>
      </c>
      <c r="G17" s="47">
        <v>14.05625</v>
      </c>
      <c r="H17" s="47">
        <v>14.376249999999999</v>
      </c>
      <c r="I17" s="47"/>
      <c r="J17" s="47">
        <v>14.216250000000002</v>
      </c>
      <c r="K17" s="7" t="s">
        <v>694</v>
      </c>
      <c r="L17" s="47">
        <v>8</v>
      </c>
      <c r="M17" s="47">
        <v>8</v>
      </c>
      <c r="N17" s="47"/>
      <c r="O17" s="47">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7FE7-8D64-40D1-BD28-9CCAA692A9E0}">
  <dimension ref="A7:AB19"/>
  <sheetViews>
    <sheetView workbookViewId="0">
      <selection activeCell="Y7" sqref="Y7:AA8"/>
    </sheetView>
  </sheetViews>
  <sheetFormatPr defaultRowHeight="15" x14ac:dyDescent="0.25"/>
  <cols>
    <col min="1" max="1" width="20.42578125" bestFit="1" customWidth="1"/>
    <col min="2" max="2" width="16.28515625" bestFit="1" customWidth="1"/>
    <col min="3" max="3" width="8" bestFit="1" customWidth="1"/>
    <col min="4" max="4" width="5" bestFit="1" customWidth="1"/>
    <col min="5" max="5" width="18.42578125" bestFit="1" customWidth="1"/>
    <col min="6" max="6" width="16.28515625" bestFit="1" customWidth="1"/>
    <col min="7" max="7" width="8" bestFit="1" customWidth="1"/>
    <col min="8" max="8" width="5" bestFit="1" customWidth="1"/>
    <col min="9" max="9" width="19.28515625" bestFit="1" customWidth="1"/>
    <col min="10" max="10" width="16.28515625" bestFit="1" customWidth="1"/>
    <col min="11" max="11" width="8" bestFit="1" customWidth="1"/>
    <col min="12" max="12" width="5" bestFit="1" customWidth="1"/>
    <col min="13" max="13" width="18.42578125" bestFit="1" customWidth="1"/>
    <col min="14" max="14" width="16.28515625" bestFit="1" customWidth="1"/>
    <col min="15" max="15" width="7" bestFit="1" customWidth="1"/>
    <col min="16" max="16" width="5" bestFit="1" customWidth="1"/>
    <col min="17" max="17" width="18.42578125" bestFit="1" customWidth="1"/>
    <col min="18" max="18" width="16.28515625" bestFit="1" customWidth="1"/>
    <col min="19" max="19" width="7" bestFit="1" customWidth="1"/>
    <col min="20" max="20" width="5" bestFit="1" customWidth="1"/>
    <col min="21" max="21" width="20" bestFit="1" customWidth="1"/>
    <col min="22" max="22" width="16.28515625" bestFit="1" customWidth="1"/>
    <col min="23" max="23" width="7" bestFit="1" customWidth="1"/>
    <col min="24" max="24" width="5" bestFit="1" customWidth="1"/>
    <col min="25" max="25" width="20.140625" bestFit="1" customWidth="1"/>
    <col min="26" max="26" width="16.28515625" bestFit="1" customWidth="1"/>
    <col min="27" max="27" width="7" bestFit="1" customWidth="1"/>
    <col min="28" max="28" width="5" bestFit="1" customWidth="1"/>
  </cols>
  <sheetData>
    <row r="7" spans="1:28" x14ac:dyDescent="0.25">
      <c r="B7">
        <v>2020</v>
      </c>
      <c r="C7">
        <v>2021</v>
      </c>
      <c r="F7">
        <v>2020</v>
      </c>
      <c r="G7">
        <v>2021</v>
      </c>
      <c r="J7">
        <v>2020</v>
      </c>
      <c r="K7">
        <v>2021</v>
      </c>
      <c r="N7">
        <v>2020</v>
      </c>
      <c r="O7">
        <v>2021</v>
      </c>
      <c r="R7">
        <v>2020</v>
      </c>
      <c r="S7">
        <v>2021</v>
      </c>
      <c r="V7">
        <v>2020</v>
      </c>
      <c r="W7">
        <v>2021</v>
      </c>
      <c r="Z7">
        <v>2020</v>
      </c>
      <c r="AA7">
        <v>2021</v>
      </c>
    </row>
    <row r="8" spans="1:28" x14ac:dyDescent="0.25">
      <c r="A8" t="s">
        <v>741</v>
      </c>
      <c r="B8" s="11">
        <f>GETPIVOTDATA("APK PAUD",$A$9,"Tahun",2020)</f>
        <v>50.481250000000003</v>
      </c>
      <c r="C8" s="11">
        <f>GETPIVOTDATA("APK PAUD",$A$9,"Tahun",2021)</f>
        <v>50.418750000000003</v>
      </c>
      <c r="E8" t="s">
        <v>742</v>
      </c>
      <c r="F8" s="11">
        <f>GETPIVOTDATA("APK SD",$E$9,"Tahun",2020)</f>
        <v>100.98375000000001</v>
      </c>
      <c r="G8" s="11">
        <f>GETPIVOTDATA("APK SD",$E$9,"Tahun",2021)</f>
        <v>100.4975</v>
      </c>
      <c r="I8" t="s">
        <v>743</v>
      </c>
      <c r="J8" s="11">
        <f>GETPIVOTDATA("APK SMP",$I$9,"Tahun",2020)</f>
        <v>103.8425</v>
      </c>
      <c r="K8" s="11">
        <f>GETPIVOTDATA("APK SMP",$I$9,"Tahun",2021)</f>
        <v>102.50750000000001</v>
      </c>
      <c r="M8" t="s">
        <v>744</v>
      </c>
      <c r="N8" s="11">
        <f>GETPIVOTDATA("APK SM",$M$9,"Tahun",2020)</f>
        <v>89.796249999999986</v>
      </c>
      <c r="O8" s="11">
        <f>GETPIVOTDATA("APK SM",$M$9,"Tahun",2021)</f>
        <v>89.462500000000006</v>
      </c>
      <c r="Q8" t="s">
        <v>757</v>
      </c>
      <c r="R8" s="11">
        <f>GETPIVOTDATA("APM SD",$Q$9,"Tahun",2020)</f>
        <v>89.282500000000013</v>
      </c>
      <c r="S8" s="11">
        <f>GETPIVOTDATA("APM SD",$Q$9,"Tahun",2021)</f>
        <v>88.563749999999999</v>
      </c>
      <c r="U8" t="s">
        <v>758</v>
      </c>
      <c r="V8" s="11">
        <f>GETPIVOTDATA("APM SMP",$U$9,"Tahun",2020)</f>
        <v>74.37</v>
      </c>
      <c r="W8" s="11">
        <f>GETPIVOTDATA("APM SMP",$U$9,"Tahun",2021)</f>
        <v>72.391250000000014</v>
      </c>
      <c r="Y8" t="s">
        <v>760</v>
      </c>
      <c r="Z8" s="11">
        <f>GETPIVOTDATA("APM SMA",$Y$9,"Tahun",2020)</f>
        <v>62.492500000000007</v>
      </c>
      <c r="AA8" s="11">
        <f>GETPIVOTDATA("APM SMA",$Y$9,"Tahun",2021)</f>
        <v>58.798749999999998</v>
      </c>
    </row>
    <row r="9" spans="1:28" x14ac:dyDescent="0.25">
      <c r="A9" s="6" t="s">
        <v>756</v>
      </c>
      <c r="B9" s="6" t="s">
        <v>709</v>
      </c>
      <c r="E9" s="6" t="s">
        <v>761</v>
      </c>
      <c r="F9" s="6" t="s">
        <v>709</v>
      </c>
      <c r="I9" s="6" t="s">
        <v>762</v>
      </c>
      <c r="J9" s="6" t="s">
        <v>709</v>
      </c>
      <c r="M9" s="6" t="s">
        <v>763</v>
      </c>
      <c r="N9" s="6" t="s">
        <v>709</v>
      </c>
      <c r="Q9" s="6" t="s">
        <v>764</v>
      </c>
      <c r="R9" s="6" t="s">
        <v>709</v>
      </c>
      <c r="U9" s="6" t="s">
        <v>765</v>
      </c>
      <c r="V9" s="6" t="s">
        <v>709</v>
      </c>
      <c r="Y9" s="6" t="s">
        <v>766</v>
      </c>
      <c r="Z9" s="6" t="s">
        <v>709</v>
      </c>
    </row>
    <row r="10" spans="1:28" x14ac:dyDescent="0.25">
      <c r="A10" s="6" t="s">
        <v>693</v>
      </c>
      <c r="B10">
        <v>2020</v>
      </c>
      <c r="C10">
        <v>2021</v>
      </c>
      <c r="D10">
        <v>2022</v>
      </c>
      <c r="E10" s="6" t="s">
        <v>693</v>
      </c>
      <c r="F10">
        <v>2020</v>
      </c>
      <c r="G10">
        <v>2021</v>
      </c>
      <c r="H10">
        <v>2022</v>
      </c>
      <c r="I10" s="6" t="s">
        <v>693</v>
      </c>
      <c r="J10">
        <v>2020</v>
      </c>
      <c r="K10">
        <v>2021</v>
      </c>
      <c r="L10">
        <v>2022</v>
      </c>
      <c r="M10" s="6" t="s">
        <v>693</v>
      </c>
      <c r="N10">
        <v>2020</v>
      </c>
      <c r="O10">
        <v>2021</v>
      </c>
      <c r="P10">
        <v>2022</v>
      </c>
      <c r="Q10" s="6" t="s">
        <v>693</v>
      </c>
      <c r="R10">
        <v>2020</v>
      </c>
      <c r="S10">
        <v>2021</v>
      </c>
      <c r="T10">
        <v>2022</v>
      </c>
      <c r="U10" s="6" t="s">
        <v>693</v>
      </c>
      <c r="V10">
        <v>2020</v>
      </c>
      <c r="W10">
        <v>2021</v>
      </c>
      <c r="X10">
        <v>2022</v>
      </c>
      <c r="Y10" s="6" t="s">
        <v>693</v>
      </c>
      <c r="Z10">
        <v>2020</v>
      </c>
      <c r="AA10">
        <v>2021</v>
      </c>
      <c r="AB10">
        <v>2022</v>
      </c>
    </row>
    <row r="11" spans="1:28" x14ac:dyDescent="0.25">
      <c r="A11" s="7" t="s">
        <v>738</v>
      </c>
      <c r="B11" s="10">
        <v>26.62</v>
      </c>
      <c r="C11" s="10">
        <v>25.25</v>
      </c>
      <c r="D11" s="10"/>
      <c r="E11" s="7" t="s">
        <v>738</v>
      </c>
      <c r="F11" s="10">
        <v>95.9</v>
      </c>
      <c r="G11" s="10">
        <v>95.3</v>
      </c>
      <c r="H11" s="10"/>
      <c r="I11" s="7" t="s">
        <v>738</v>
      </c>
      <c r="J11" s="10">
        <v>99.09</v>
      </c>
      <c r="K11" s="10">
        <v>100.29</v>
      </c>
      <c r="L11" s="10"/>
      <c r="M11" s="7" t="s">
        <v>738</v>
      </c>
      <c r="N11" s="10">
        <v>93.7</v>
      </c>
      <c r="O11" s="10">
        <v>94.44</v>
      </c>
      <c r="P11" s="10"/>
      <c r="Q11" s="7" t="s">
        <v>738</v>
      </c>
      <c r="R11" s="10">
        <v>83.92</v>
      </c>
      <c r="S11" s="10">
        <v>83.07</v>
      </c>
      <c r="T11" s="10"/>
      <c r="U11" s="7" t="s">
        <v>738</v>
      </c>
      <c r="V11" s="10">
        <v>69.92</v>
      </c>
      <c r="W11" s="10">
        <v>70.13</v>
      </c>
      <c r="X11" s="10"/>
      <c r="Y11" s="7" t="s">
        <v>738</v>
      </c>
      <c r="Z11" s="10">
        <v>65.52</v>
      </c>
      <c r="AA11" s="10">
        <v>64.22</v>
      </c>
      <c r="AB11" s="10"/>
    </row>
    <row r="12" spans="1:28" x14ac:dyDescent="0.25">
      <c r="A12" s="7" t="s">
        <v>727</v>
      </c>
      <c r="B12" s="10">
        <v>42.44</v>
      </c>
      <c r="C12" s="10">
        <v>34.700000000000003</v>
      </c>
      <c r="D12" s="10"/>
      <c r="E12" s="7" t="s">
        <v>727</v>
      </c>
      <c r="F12" s="10">
        <v>105.84</v>
      </c>
      <c r="G12" s="10">
        <v>105.07</v>
      </c>
      <c r="H12" s="10"/>
      <c r="I12" s="7" t="s">
        <v>727</v>
      </c>
      <c r="J12" s="10">
        <v>108.31</v>
      </c>
      <c r="K12" s="10">
        <v>101.73</v>
      </c>
      <c r="L12" s="10"/>
      <c r="M12" s="7" t="s">
        <v>727</v>
      </c>
      <c r="N12" s="10">
        <v>92.57</v>
      </c>
      <c r="O12" s="10">
        <v>90.96</v>
      </c>
      <c r="P12" s="10"/>
      <c r="Q12" s="7" t="s">
        <v>727</v>
      </c>
      <c r="R12" s="10">
        <v>93.71</v>
      </c>
      <c r="S12" s="10">
        <v>93.13</v>
      </c>
      <c r="T12" s="10"/>
      <c r="U12" s="7" t="s">
        <v>727</v>
      </c>
      <c r="V12" s="10">
        <v>77.95</v>
      </c>
      <c r="W12" s="10">
        <v>71.61</v>
      </c>
      <c r="X12" s="10"/>
      <c r="Y12" s="7" t="s">
        <v>727</v>
      </c>
      <c r="Z12" s="10">
        <v>63.47</v>
      </c>
      <c r="AA12" s="10">
        <v>60.13</v>
      </c>
      <c r="AB12" s="10"/>
    </row>
    <row r="13" spans="1:28" x14ac:dyDescent="0.25">
      <c r="A13" s="7" t="s">
        <v>729</v>
      </c>
      <c r="B13" s="10">
        <v>32.5</v>
      </c>
      <c r="C13" s="10">
        <v>34.119999999999997</v>
      </c>
      <c r="D13" s="10"/>
      <c r="E13" s="7" t="s">
        <v>729</v>
      </c>
      <c r="F13" s="10">
        <v>100.54</v>
      </c>
      <c r="G13" s="10">
        <v>100.58</v>
      </c>
      <c r="H13" s="10"/>
      <c r="I13" s="7" t="s">
        <v>729</v>
      </c>
      <c r="J13" s="10">
        <v>103.38</v>
      </c>
      <c r="K13" s="10">
        <v>101.15</v>
      </c>
      <c r="L13" s="10"/>
      <c r="M13" s="7" t="s">
        <v>729</v>
      </c>
      <c r="N13" s="10">
        <v>75.260000000000005</v>
      </c>
      <c r="O13" s="10">
        <v>72.17</v>
      </c>
      <c r="P13" s="10"/>
      <c r="Q13" s="7" t="s">
        <v>729</v>
      </c>
      <c r="R13" s="10">
        <v>87.3</v>
      </c>
      <c r="S13" s="10">
        <v>86.3</v>
      </c>
      <c r="T13" s="10"/>
      <c r="U13" s="7" t="s">
        <v>729</v>
      </c>
      <c r="V13" s="10">
        <v>71.010000000000005</v>
      </c>
      <c r="W13" s="10">
        <v>69.13</v>
      </c>
      <c r="X13" s="10"/>
      <c r="Y13" s="7" t="s">
        <v>729</v>
      </c>
      <c r="Z13" s="10">
        <v>48.68</v>
      </c>
      <c r="AA13" s="10">
        <v>44.95</v>
      </c>
      <c r="AB13" s="10"/>
    </row>
    <row r="14" spans="1:28" x14ac:dyDescent="0.25">
      <c r="A14" s="7" t="s">
        <v>730</v>
      </c>
      <c r="B14" s="10">
        <v>38.79</v>
      </c>
      <c r="C14" s="10">
        <v>37.299999999999997</v>
      </c>
      <c r="D14" s="10"/>
      <c r="E14" s="7" t="s">
        <v>730</v>
      </c>
      <c r="F14" s="10">
        <v>101.64</v>
      </c>
      <c r="G14" s="10">
        <v>100.08</v>
      </c>
      <c r="H14" s="10"/>
      <c r="I14" s="7" t="s">
        <v>730</v>
      </c>
      <c r="J14" s="10">
        <v>99.4</v>
      </c>
      <c r="K14" s="10">
        <v>98.99</v>
      </c>
      <c r="L14" s="10"/>
      <c r="M14" s="7" t="s">
        <v>730</v>
      </c>
      <c r="N14" s="10">
        <v>77.05</v>
      </c>
      <c r="O14" s="10">
        <v>77.39</v>
      </c>
      <c r="P14" s="10"/>
      <c r="Q14" s="7" t="s">
        <v>730</v>
      </c>
      <c r="R14" s="10">
        <v>89.26</v>
      </c>
      <c r="S14" s="10">
        <v>87.94</v>
      </c>
      <c r="T14" s="10"/>
      <c r="U14" s="7" t="s">
        <v>730</v>
      </c>
      <c r="V14" s="10">
        <v>70.040000000000006</v>
      </c>
      <c r="W14" s="10">
        <v>69.22</v>
      </c>
      <c r="X14" s="10"/>
      <c r="Y14" s="7" t="s">
        <v>730</v>
      </c>
      <c r="Z14" s="10">
        <v>49.34</v>
      </c>
      <c r="AA14" s="10">
        <v>48.04</v>
      </c>
      <c r="AB14" s="10"/>
    </row>
    <row r="15" spans="1:28" x14ac:dyDescent="0.25">
      <c r="A15" s="7" t="s">
        <v>739</v>
      </c>
      <c r="B15" s="10">
        <v>43.44</v>
      </c>
      <c r="C15" s="10">
        <v>40.880000000000003</v>
      </c>
      <c r="D15" s="10"/>
      <c r="E15" s="7" t="s">
        <v>739</v>
      </c>
      <c r="F15" s="10">
        <v>103.37</v>
      </c>
      <c r="G15" s="10">
        <v>103.5</v>
      </c>
      <c r="H15" s="10"/>
      <c r="I15" s="7" t="s">
        <v>739</v>
      </c>
      <c r="J15" s="10">
        <v>103.1</v>
      </c>
      <c r="K15" s="10">
        <v>104.52</v>
      </c>
      <c r="L15" s="10"/>
      <c r="M15" s="7" t="s">
        <v>739</v>
      </c>
      <c r="N15" s="10">
        <v>97.38</v>
      </c>
      <c r="O15" s="10">
        <v>99.9</v>
      </c>
      <c r="P15" s="10"/>
      <c r="Q15" s="7" t="s">
        <v>739</v>
      </c>
      <c r="R15" s="10">
        <v>93.44</v>
      </c>
      <c r="S15" s="10">
        <v>93.55</v>
      </c>
      <c r="T15" s="10"/>
      <c r="U15" s="7" t="s">
        <v>739</v>
      </c>
      <c r="V15" s="10">
        <v>78.98</v>
      </c>
      <c r="W15" s="10">
        <v>78.22</v>
      </c>
      <c r="X15" s="10"/>
      <c r="Y15" s="7" t="s">
        <v>739</v>
      </c>
      <c r="Z15" s="10">
        <v>71.44</v>
      </c>
      <c r="AA15" s="10">
        <v>70.989999999999995</v>
      </c>
      <c r="AB15" s="10"/>
    </row>
    <row r="16" spans="1:28" x14ac:dyDescent="0.25">
      <c r="A16" s="7" t="s">
        <v>731</v>
      </c>
      <c r="B16" s="10">
        <v>62.64</v>
      </c>
      <c r="C16" s="10">
        <v>65.48</v>
      </c>
      <c r="D16" s="10"/>
      <c r="E16" s="7" t="s">
        <v>731</v>
      </c>
      <c r="F16" s="10">
        <v>98.51</v>
      </c>
      <c r="G16" s="10">
        <v>98.46</v>
      </c>
      <c r="H16" s="10"/>
      <c r="I16" s="7" t="s">
        <v>731</v>
      </c>
      <c r="J16" s="10">
        <v>108.04</v>
      </c>
      <c r="K16" s="10">
        <v>108.52</v>
      </c>
      <c r="L16" s="10"/>
      <c r="M16" s="7" t="s">
        <v>731</v>
      </c>
      <c r="N16" s="10">
        <v>96.71</v>
      </c>
      <c r="O16" s="10">
        <v>96.63</v>
      </c>
      <c r="P16" s="10"/>
      <c r="Q16" s="7" t="s">
        <v>731</v>
      </c>
      <c r="R16" s="10">
        <v>87.06</v>
      </c>
      <c r="S16" s="10">
        <v>86.42</v>
      </c>
      <c r="T16" s="10"/>
      <c r="U16" s="7" t="s">
        <v>731</v>
      </c>
      <c r="V16" s="10">
        <v>75.23</v>
      </c>
      <c r="W16" s="10">
        <v>75.489999999999995</v>
      </c>
      <c r="X16" s="10"/>
      <c r="Y16" s="7" t="s">
        <v>731</v>
      </c>
      <c r="Z16" s="10">
        <v>69.31</v>
      </c>
      <c r="AA16" s="10">
        <v>59.43</v>
      </c>
      <c r="AB16" s="10"/>
    </row>
    <row r="17" spans="1:28" x14ac:dyDescent="0.25">
      <c r="A17" s="7" t="s">
        <v>20</v>
      </c>
      <c r="B17" s="10">
        <v>98.53</v>
      </c>
      <c r="C17" s="10">
        <v>107.39</v>
      </c>
      <c r="D17" s="10"/>
      <c r="E17" s="7" t="s">
        <v>20</v>
      </c>
      <c r="F17" s="10">
        <v>100.33</v>
      </c>
      <c r="G17" s="10">
        <v>101.22</v>
      </c>
      <c r="H17" s="10"/>
      <c r="I17" s="7" t="s">
        <v>20</v>
      </c>
      <c r="J17" s="10">
        <v>105.18</v>
      </c>
      <c r="K17" s="10">
        <v>104.2</v>
      </c>
      <c r="L17" s="10"/>
      <c r="M17" s="7" t="s">
        <v>20</v>
      </c>
      <c r="N17" s="10">
        <v>89.91</v>
      </c>
      <c r="O17" s="10">
        <v>91.24</v>
      </c>
      <c r="P17" s="10"/>
      <c r="Q17" s="7" t="s">
        <v>20</v>
      </c>
      <c r="R17" s="10">
        <v>89.08</v>
      </c>
      <c r="S17" s="10">
        <v>88</v>
      </c>
      <c r="T17" s="10"/>
      <c r="U17" s="7" t="s">
        <v>20</v>
      </c>
      <c r="V17" s="10">
        <v>73.73</v>
      </c>
      <c r="W17" s="10">
        <v>70.7</v>
      </c>
      <c r="X17" s="10"/>
      <c r="Y17" s="7" t="s">
        <v>20</v>
      </c>
      <c r="Z17" s="10">
        <v>60.98</v>
      </c>
      <c r="AA17" s="10">
        <v>57.22</v>
      </c>
      <c r="AB17" s="10"/>
    </row>
    <row r="18" spans="1:28" x14ac:dyDescent="0.25">
      <c r="A18" s="7" t="s">
        <v>21</v>
      </c>
      <c r="B18" s="10">
        <v>58.89</v>
      </c>
      <c r="C18" s="10">
        <v>58.23</v>
      </c>
      <c r="D18" s="10"/>
      <c r="E18" s="7" t="s">
        <v>21</v>
      </c>
      <c r="F18" s="10">
        <v>101.74</v>
      </c>
      <c r="G18" s="10">
        <v>99.77</v>
      </c>
      <c r="H18" s="10"/>
      <c r="I18" s="7" t="s">
        <v>21</v>
      </c>
      <c r="J18" s="10">
        <v>104.24</v>
      </c>
      <c r="K18" s="10">
        <v>100.66</v>
      </c>
      <c r="L18" s="10"/>
      <c r="M18" s="7" t="s">
        <v>21</v>
      </c>
      <c r="N18" s="10">
        <v>95.79</v>
      </c>
      <c r="O18" s="10">
        <v>92.97</v>
      </c>
      <c r="P18" s="10"/>
      <c r="Q18" s="7" t="s">
        <v>21</v>
      </c>
      <c r="R18" s="10">
        <v>90.49</v>
      </c>
      <c r="S18" s="10">
        <v>90.1</v>
      </c>
      <c r="T18" s="10"/>
      <c r="U18" s="7" t="s">
        <v>21</v>
      </c>
      <c r="V18" s="10">
        <v>78.099999999999994</v>
      </c>
      <c r="W18" s="10">
        <v>74.63</v>
      </c>
      <c r="X18" s="10"/>
      <c r="Y18" s="7" t="s">
        <v>21</v>
      </c>
      <c r="Z18" s="10">
        <v>71.2</v>
      </c>
      <c r="AA18" s="10">
        <v>65.41</v>
      </c>
      <c r="AB18" s="10"/>
    </row>
    <row r="19" spans="1:28" x14ac:dyDescent="0.25">
      <c r="A19" s="7" t="s">
        <v>694</v>
      </c>
      <c r="B19" s="10">
        <v>50.481250000000003</v>
      </c>
      <c r="C19" s="10">
        <v>50.418750000000003</v>
      </c>
      <c r="D19" s="10"/>
      <c r="E19" s="7" t="s">
        <v>694</v>
      </c>
      <c r="F19" s="10">
        <v>100.98375000000001</v>
      </c>
      <c r="G19" s="10">
        <v>100.4975</v>
      </c>
      <c r="H19" s="10"/>
      <c r="I19" s="7" t="s">
        <v>694</v>
      </c>
      <c r="J19" s="10">
        <v>103.8425</v>
      </c>
      <c r="K19" s="10">
        <v>102.50750000000001</v>
      </c>
      <c r="L19" s="10"/>
      <c r="M19" s="7" t="s">
        <v>694</v>
      </c>
      <c r="N19" s="10">
        <v>89.796249999999986</v>
      </c>
      <c r="O19" s="10">
        <v>89.462500000000006</v>
      </c>
      <c r="P19" s="10"/>
      <c r="Q19" s="7" t="s">
        <v>694</v>
      </c>
      <c r="R19" s="10">
        <v>89.282500000000013</v>
      </c>
      <c r="S19" s="10">
        <v>88.563749999999999</v>
      </c>
      <c r="T19" s="10"/>
      <c r="U19" s="7" t="s">
        <v>694</v>
      </c>
      <c r="V19" s="10">
        <v>74.37</v>
      </c>
      <c r="W19" s="10">
        <v>72.391250000000014</v>
      </c>
      <c r="X19" s="10"/>
      <c r="Y19" s="7" t="s">
        <v>694</v>
      </c>
      <c r="Z19" s="10">
        <v>62.492500000000007</v>
      </c>
      <c r="AA19" s="10">
        <v>58.798749999999998</v>
      </c>
      <c r="AB19"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F0D76-72EB-4B86-99DD-AB88FCCE12BD}">
  <sheetPr>
    <tabColor theme="6"/>
  </sheetPr>
  <dimension ref="A1:L21"/>
  <sheetViews>
    <sheetView showGridLines="0" workbookViewId="0">
      <selection activeCell="K17" sqref="K17"/>
    </sheetView>
  </sheetViews>
  <sheetFormatPr defaultRowHeight="15" x14ac:dyDescent="0.25"/>
  <cols>
    <col min="1" max="1" width="19.5703125" bestFit="1" customWidth="1"/>
    <col min="2" max="2" width="26.42578125" hidden="1" customWidth="1"/>
    <col min="3" max="4" width="14.28515625" bestFit="1" customWidth="1"/>
    <col min="5" max="5" width="13.42578125" bestFit="1" customWidth="1"/>
    <col min="6" max="8" width="12.5703125" bestFit="1" customWidth="1"/>
    <col min="9" max="9" width="13.140625" bestFit="1" customWidth="1"/>
    <col min="10" max="11" width="12.5703125" bestFit="1" customWidth="1"/>
    <col min="12" max="12" width="18.42578125" bestFit="1" customWidth="1"/>
    <col min="13" max="13" width="15.85546875" bestFit="1" customWidth="1"/>
    <col min="14" max="14" width="12.5703125" bestFit="1" customWidth="1"/>
    <col min="15" max="15" width="17.85546875" bestFit="1" customWidth="1"/>
    <col min="16" max="20" width="12.5703125" bestFit="1" customWidth="1"/>
    <col min="21" max="21" width="18.42578125" bestFit="1" customWidth="1"/>
    <col min="22" max="22" width="12.5703125" bestFit="1" customWidth="1"/>
    <col min="23" max="23" width="17.85546875" bestFit="1" customWidth="1"/>
    <col min="24" max="27" width="12.5703125" bestFit="1" customWidth="1"/>
    <col min="28" max="29" width="15.28515625" bestFit="1" customWidth="1"/>
    <col min="30" max="33" width="12.5703125" bestFit="1" customWidth="1"/>
    <col min="34" max="34" width="13.42578125" bestFit="1" customWidth="1"/>
    <col min="35" max="35" width="12.5703125" bestFit="1" customWidth="1"/>
    <col min="36" max="36" width="14" bestFit="1" customWidth="1"/>
    <col min="37" max="38" width="12.5703125" bestFit="1" customWidth="1"/>
    <col min="39" max="39" width="13.28515625" bestFit="1" customWidth="1"/>
    <col min="40" max="41" width="12.5703125" bestFit="1" customWidth="1"/>
    <col min="42" max="42" width="15.85546875" bestFit="1" customWidth="1"/>
    <col min="43" max="43" width="12.5703125" bestFit="1" customWidth="1"/>
    <col min="44" max="44" width="18.42578125" bestFit="1" customWidth="1"/>
    <col min="45" max="45" width="12.5703125" bestFit="1" customWidth="1"/>
    <col min="46" max="46" width="17.85546875" bestFit="1" customWidth="1"/>
    <col min="47" max="50" width="12.5703125" bestFit="1" customWidth="1"/>
    <col min="51" max="52" width="15.28515625" bestFit="1" customWidth="1"/>
    <col min="53" max="56" width="12.5703125" bestFit="1" customWidth="1"/>
    <col min="57" max="57" width="13.42578125" bestFit="1" customWidth="1"/>
    <col min="58" max="58" width="12.5703125" bestFit="1" customWidth="1"/>
    <col min="59" max="59" width="14" bestFit="1" customWidth="1"/>
    <col min="60" max="61" width="12.5703125" bestFit="1" customWidth="1"/>
    <col min="62" max="62" width="13.28515625" bestFit="1" customWidth="1"/>
    <col min="63" max="64" width="12.5703125" bestFit="1" customWidth="1"/>
    <col min="65" max="65" width="15.85546875" bestFit="1" customWidth="1"/>
    <col min="66" max="66" width="12.5703125" bestFit="1" customWidth="1"/>
    <col min="67" max="67" width="18.42578125" bestFit="1" customWidth="1"/>
    <col min="68" max="68" width="12.5703125" bestFit="1" customWidth="1"/>
    <col min="69" max="69" width="17.85546875" bestFit="1" customWidth="1"/>
    <col min="70" max="73" width="12.5703125" bestFit="1" customWidth="1"/>
    <col min="74" max="74" width="15.28515625" bestFit="1" customWidth="1"/>
    <col min="75" max="75" width="18" bestFit="1" customWidth="1"/>
    <col min="76" max="346" width="27.7109375" bestFit="1" customWidth="1"/>
    <col min="347" max="347" width="19.85546875" bestFit="1" customWidth="1"/>
    <col min="348" max="348" width="26" bestFit="1" customWidth="1"/>
    <col min="349" max="349" width="31" bestFit="1" customWidth="1"/>
    <col min="350" max="350" width="29.7109375" bestFit="1" customWidth="1"/>
    <col min="351" max="351" width="30.42578125" bestFit="1" customWidth="1"/>
    <col min="352" max="352" width="28.28515625" bestFit="1" customWidth="1"/>
    <col min="353" max="353" width="28" bestFit="1" customWidth="1"/>
    <col min="354" max="354" width="30.140625" bestFit="1" customWidth="1"/>
    <col min="355" max="356" width="19.85546875" bestFit="1" customWidth="1"/>
    <col min="357" max="357" width="26.28515625" bestFit="1" customWidth="1"/>
    <col min="358" max="358" width="21.5703125" bestFit="1" customWidth="1"/>
    <col min="359" max="359" width="16.7109375" bestFit="1" customWidth="1"/>
    <col min="360" max="360" width="16.140625" bestFit="1" customWidth="1"/>
    <col min="361" max="361" width="32.28515625" bestFit="1" customWidth="1"/>
    <col min="362" max="706" width="27.7109375" bestFit="1" customWidth="1"/>
    <col min="707" max="707" width="19.85546875" bestFit="1" customWidth="1"/>
    <col min="708" max="708" width="26" bestFit="1" customWidth="1"/>
    <col min="709" max="709" width="31" bestFit="1" customWidth="1"/>
    <col min="710" max="710" width="29.7109375" bestFit="1" customWidth="1"/>
    <col min="711" max="711" width="30.42578125" bestFit="1" customWidth="1"/>
    <col min="712" max="712" width="28.28515625" bestFit="1" customWidth="1"/>
    <col min="713" max="713" width="28" bestFit="1" customWidth="1"/>
    <col min="714" max="714" width="30.140625" bestFit="1" customWidth="1"/>
    <col min="715" max="716" width="19.85546875" bestFit="1" customWidth="1"/>
    <col min="717" max="717" width="26.28515625" bestFit="1" customWidth="1"/>
    <col min="718" max="718" width="21.5703125" bestFit="1" customWidth="1"/>
    <col min="719" max="719" width="16.7109375" bestFit="1" customWidth="1"/>
    <col min="720" max="720" width="16.140625" bestFit="1" customWidth="1"/>
    <col min="721" max="721" width="32.28515625" bestFit="1" customWidth="1"/>
    <col min="722" max="1066" width="27.7109375" bestFit="1" customWidth="1"/>
    <col min="1067" max="1067" width="19.85546875" bestFit="1" customWidth="1"/>
    <col min="1068" max="1068" width="26" bestFit="1" customWidth="1"/>
    <col min="1069" max="1069" width="31" bestFit="1" customWidth="1"/>
    <col min="1070" max="1070" width="29.7109375" bestFit="1" customWidth="1"/>
    <col min="1071" max="1071" width="30.42578125" bestFit="1" customWidth="1"/>
    <col min="1072" max="1072" width="28.28515625" bestFit="1" customWidth="1"/>
    <col min="1073" max="1073" width="28" bestFit="1" customWidth="1"/>
    <col min="1074" max="1074" width="30.140625" bestFit="1" customWidth="1"/>
    <col min="1075" max="1076" width="19.85546875" bestFit="1" customWidth="1"/>
    <col min="1077" max="1077" width="26.28515625" bestFit="1" customWidth="1"/>
    <col min="1078" max="1078" width="21.5703125" bestFit="1" customWidth="1"/>
    <col min="1079" max="1079" width="16.7109375" bestFit="1" customWidth="1"/>
    <col min="1080" max="1080" width="16.140625" bestFit="1" customWidth="1"/>
    <col min="1081" max="1081" width="32.28515625" bestFit="1" customWidth="1"/>
    <col min="1082" max="1082" width="20.28515625" bestFit="1" customWidth="1"/>
    <col min="1083" max="1083" width="26.42578125" bestFit="1" customWidth="1"/>
    <col min="1084" max="1084" width="31.42578125" bestFit="1" customWidth="1"/>
    <col min="1085" max="1085" width="30.140625" bestFit="1" customWidth="1"/>
    <col min="1086" max="1086" width="30.85546875" bestFit="1" customWidth="1"/>
    <col min="1087" max="1087" width="28.7109375" bestFit="1" customWidth="1"/>
    <col min="1088" max="1088" width="28.42578125" bestFit="1" customWidth="1"/>
    <col min="1089" max="1089" width="30.5703125" bestFit="1" customWidth="1"/>
    <col min="1090" max="1091" width="20.28515625" bestFit="1" customWidth="1"/>
    <col min="1092" max="1092" width="26.7109375" bestFit="1" customWidth="1"/>
    <col min="1093" max="1093" width="22" bestFit="1" customWidth="1"/>
    <col min="1094" max="1094" width="17.28515625" bestFit="1" customWidth="1"/>
    <col min="1095" max="1095" width="16.5703125" bestFit="1" customWidth="1"/>
    <col min="1096" max="1096" width="32.7109375" bestFit="1" customWidth="1"/>
  </cols>
  <sheetData>
    <row r="1" spans="1:12" x14ac:dyDescent="0.25">
      <c r="J1" s="45" t="str">
        <f>Pengangguran!L1</f>
        <v>Aceh II</v>
      </c>
      <c r="K1" s="45"/>
      <c r="L1" s="45"/>
    </row>
    <row r="2" spans="1:12" ht="18" x14ac:dyDescent="0.25">
      <c r="A2" s="42" t="s">
        <v>767</v>
      </c>
      <c r="J2" s="45"/>
      <c r="K2" s="45"/>
      <c r="L2" s="45"/>
    </row>
    <row r="3" spans="1:12" x14ac:dyDescent="0.25">
      <c r="J3" s="45"/>
      <c r="K3" s="45"/>
      <c r="L3" s="45"/>
    </row>
    <row r="4" spans="1:12" x14ac:dyDescent="0.25">
      <c r="A4" s="38"/>
      <c r="C4">
        <v>2020</v>
      </c>
      <c r="D4">
        <v>2021</v>
      </c>
      <c r="E4">
        <v>2022</v>
      </c>
      <c r="F4">
        <v>2022</v>
      </c>
      <c r="G4">
        <v>2022</v>
      </c>
      <c r="H4">
        <v>2022</v>
      </c>
      <c r="I4">
        <v>2022</v>
      </c>
      <c r="J4">
        <v>2022</v>
      </c>
      <c r="K4">
        <v>2022</v>
      </c>
      <c r="L4">
        <v>2022</v>
      </c>
    </row>
    <row r="5" spans="1:12" x14ac:dyDescent="0.25">
      <c r="A5" s="38"/>
      <c r="E5" t="s">
        <v>738</v>
      </c>
      <c r="F5" t="s">
        <v>727</v>
      </c>
      <c r="G5" t="s">
        <v>729</v>
      </c>
      <c r="H5" t="s">
        <v>730</v>
      </c>
      <c r="I5" t="s">
        <v>739</v>
      </c>
      <c r="J5" t="s">
        <v>731</v>
      </c>
      <c r="K5" t="s">
        <v>20</v>
      </c>
      <c r="L5" t="s">
        <v>21</v>
      </c>
    </row>
    <row r="6" spans="1:12" x14ac:dyDescent="0.25">
      <c r="A6" s="39" t="str">
        <f>MID(B6,8,1000)</f>
        <v>DBH PPh</v>
      </c>
      <c r="B6" s="7" t="s">
        <v>702</v>
      </c>
      <c r="C6" s="8">
        <v>56032598</v>
      </c>
      <c r="D6" s="8">
        <v>42479433</v>
      </c>
      <c r="E6" s="8">
        <v>5210397</v>
      </c>
      <c r="F6" s="8">
        <v>4836086</v>
      </c>
      <c r="G6" s="8">
        <v>5643765</v>
      </c>
      <c r="H6" s="8">
        <v>6276721</v>
      </c>
      <c r="I6" s="8">
        <v>3066551</v>
      </c>
      <c r="J6" s="8">
        <v>6108249</v>
      </c>
      <c r="K6" s="8">
        <v>6279011</v>
      </c>
      <c r="L6" s="8">
        <v>9357024</v>
      </c>
    </row>
    <row r="7" spans="1:12" x14ac:dyDescent="0.25">
      <c r="A7" s="39" t="str">
        <f>MID(B7,8,1000)</f>
        <v>DBH PBB</v>
      </c>
      <c r="B7" s="7" t="s">
        <v>703</v>
      </c>
      <c r="C7" s="8">
        <v>173604245</v>
      </c>
      <c r="D7" s="8">
        <v>177643259</v>
      </c>
      <c r="E7" s="8">
        <v>77729707</v>
      </c>
      <c r="F7" s="8">
        <v>5641228</v>
      </c>
      <c r="G7" s="8">
        <v>29616471</v>
      </c>
      <c r="H7" s="8">
        <v>56370706</v>
      </c>
      <c r="I7" s="8">
        <v>4822273</v>
      </c>
      <c r="J7" s="8">
        <v>5947092</v>
      </c>
      <c r="K7" s="8">
        <v>5329696</v>
      </c>
      <c r="L7" s="8">
        <v>9605095</v>
      </c>
    </row>
    <row r="8" spans="1:12" x14ac:dyDescent="0.25">
      <c r="A8" s="40" t="str">
        <f t="shared" ref="A8:A21" si="0">MID(B8,8,1000)</f>
        <v>DBH CHT</v>
      </c>
      <c r="B8" s="7" t="s">
        <v>755</v>
      </c>
      <c r="C8" s="8">
        <v>3476180</v>
      </c>
      <c r="D8" s="8"/>
      <c r="E8" s="8">
        <v>186027</v>
      </c>
      <c r="F8" s="8">
        <v>683091</v>
      </c>
      <c r="G8" s="8">
        <v>214886</v>
      </c>
      <c r="H8" s="8">
        <v>235691</v>
      </c>
      <c r="I8" s="8">
        <v>269246</v>
      </c>
      <c r="J8" s="8">
        <v>187706</v>
      </c>
      <c r="K8" s="8">
        <v>186027</v>
      </c>
      <c r="L8" s="8">
        <v>186027</v>
      </c>
    </row>
    <row r="9" spans="1:12" x14ac:dyDescent="0.25">
      <c r="A9" s="40" t="str">
        <f t="shared" si="0"/>
        <v>DBH SDA Migas</v>
      </c>
      <c r="B9" s="7" t="s">
        <v>704</v>
      </c>
      <c r="C9" s="8">
        <v>24201392</v>
      </c>
      <c r="D9" s="8">
        <v>795897</v>
      </c>
      <c r="E9" s="8">
        <v>2227361</v>
      </c>
      <c r="F9" s="8">
        <v>547238</v>
      </c>
      <c r="G9" s="8">
        <v>7247399</v>
      </c>
      <c r="H9" s="8">
        <v>1478100</v>
      </c>
      <c r="I9" s="8">
        <v>547238</v>
      </c>
      <c r="J9" s="8">
        <v>547238</v>
      </c>
      <c r="K9" s="8">
        <v>547238</v>
      </c>
      <c r="L9" s="8">
        <v>547238</v>
      </c>
    </row>
    <row r="10" spans="1:12" x14ac:dyDescent="0.25">
      <c r="A10" s="40" t="str">
        <f t="shared" si="0"/>
        <v>DBH SDA Minerba</v>
      </c>
      <c r="B10" s="7" t="s">
        <v>705</v>
      </c>
      <c r="C10" s="8">
        <v>2928277</v>
      </c>
      <c r="D10" s="8">
        <v>9550550</v>
      </c>
      <c r="E10" s="8">
        <v>1348688</v>
      </c>
      <c r="F10" s="8">
        <v>1348688</v>
      </c>
      <c r="G10" s="8">
        <v>1348688</v>
      </c>
      <c r="H10" s="8">
        <v>1348688</v>
      </c>
      <c r="I10" s="8">
        <v>1348688</v>
      </c>
      <c r="J10" s="8">
        <v>1348688</v>
      </c>
      <c r="K10" s="8">
        <v>1348688</v>
      </c>
      <c r="L10" s="8">
        <v>1348688</v>
      </c>
    </row>
    <row r="11" spans="1:12" x14ac:dyDescent="0.25">
      <c r="A11" s="40" t="str">
        <f t="shared" si="0"/>
        <v>DBH SDA Kehutanan</v>
      </c>
      <c r="B11" s="7" t="s">
        <v>706</v>
      </c>
      <c r="C11" s="8">
        <v>179650</v>
      </c>
      <c r="D11" s="8">
        <v>151012</v>
      </c>
      <c r="E11" s="8">
        <v>31212</v>
      </c>
      <c r="F11" s="8">
        <v>102724</v>
      </c>
      <c r="G11" s="8">
        <v>106600</v>
      </c>
      <c r="H11" s="8">
        <v>19429</v>
      </c>
      <c r="I11" s="8">
        <v>37063</v>
      </c>
      <c r="J11" s="8">
        <v>14572</v>
      </c>
      <c r="K11" s="8">
        <v>15928</v>
      </c>
      <c r="L11" s="8">
        <v>14572</v>
      </c>
    </row>
    <row r="12" spans="1:12" x14ac:dyDescent="0.25">
      <c r="A12" s="40" t="str">
        <f t="shared" si="0"/>
        <v>DBH SDA Perikanan</v>
      </c>
      <c r="B12" s="7" t="s">
        <v>707</v>
      </c>
      <c r="C12" s="8">
        <v>11346888</v>
      </c>
      <c r="D12" s="8">
        <v>18053104</v>
      </c>
      <c r="E12" s="8">
        <v>1958311</v>
      </c>
      <c r="F12" s="8">
        <v>1958311</v>
      </c>
      <c r="G12" s="8">
        <v>1958311</v>
      </c>
      <c r="H12" s="8">
        <v>1958311</v>
      </c>
      <c r="I12" s="8">
        <v>1958311</v>
      </c>
      <c r="J12" s="8">
        <v>1958311</v>
      </c>
      <c r="K12" s="8">
        <v>1958311</v>
      </c>
      <c r="L12" s="8">
        <v>1958311</v>
      </c>
    </row>
    <row r="13" spans="1:12" x14ac:dyDescent="0.25">
      <c r="A13" s="40" t="str">
        <f t="shared" si="0"/>
        <v>DBH SDA Panas Bumi</v>
      </c>
      <c r="B13" s="7" t="s">
        <v>708</v>
      </c>
      <c r="C13" s="8">
        <v>152280</v>
      </c>
      <c r="D13" s="8">
        <v>123680</v>
      </c>
      <c r="E13" s="8">
        <v>16618</v>
      </c>
      <c r="F13" s="8">
        <v>16618</v>
      </c>
      <c r="G13" s="8">
        <v>16618</v>
      </c>
      <c r="H13" s="8">
        <v>16618</v>
      </c>
      <c r="I13" s="8">
        <v>16618</v>
      </c>
      <c r="J13" s="8">
        <v>16618</v>
      </c>
      <c r="K13" s="8">
        <v>16618</v>
      </c>
      <c r="L13" s="8">
        <v>16618</v>
      </c>
    </row>
    <row r="14" spans="1:12" x14ac:dyDescent="0.25">
      <c r="A14" s="40" t="str">
        <f t="shared" si="0"/>
        <v>DAU</v>
      </c>
      <c r="B14" s="7" t="s">
        <v>699</v>
      </c>
      <c r="C14" s="8">
        <v>4843552130</v>
      </c>
      <c r="D14" s="8">
        <v>4897821338</v>
      </c>
      <c r="E14" s="8">
        <v>488964332</v>
      </c>
      <c r="F14" s="8">
        <v>565665428</v>
      </c>
      <c r="G14" s="8">
        <v>760233269</v>
      </c>
      <c r="H14" s="8">
        <v>882657786</v>
      </c>
      <c r="I14" s="8">
        <v>418060203</v>
      </c>
      <c r="J14" s="8">
        <v>801251152</v>
      </c>
      <c r="K14" s="8">
        <v>407519092</v>
      </c>
      <c r="L14" s="8">
        <v>418626656</v>
      </c>
    </row>
    <row r="15" spans="1:12" x14ac:dyDescent="0.25">
      <c r="A15" s="40" t="str">
        <f t="shared" si="0"/>
        <v>DAK Fisik Reguler</v>
      </c>
      <c r="B15" s="7" t="s">
        <v>695</v>
      </c>
      <c r="C15" s="8">
        <v>460637092</v>
      </c>
      <c r="D15" s="8">
        <v>497831279</v>
      </c>
      <c r="E15" s="8">
        <v>70964337</v>
      </c>
      <c r="F15" s="8">
        <v>53776242</v>
      </c>
      <c r="G15" s="8">
        <v>58520455</v>
      </c>
      <c r="H15" s="8">
        <v>98492448</v>
      </c>
      <c r="I15" s="8">
        <v>39995347</v>
      </c>
      <c r="J15" s="8">
        <v>83320800</v>
      </c>
      <c r="K15" s="8">
        <v>56737085</v>
      </c>
      <c r="L15" s="8">
        <v>29020162</v>
      </c>
    </row>
    <row r="16" spans="1:12" x14ac:dyDescent="0.25">
      <c r="A16" s="40" t="str">
        <f t="shared" si="0"/>
        <v>DAK Fisik Afirmasi</v>
      </c>
      <c r="B16" s="7" t="s">
        <v>697</v>
      </c>
      <c r="C16" s="8">
        <v>13382602</v>
      </c>
      <c r="D16" s="8">
        <v>0</v>
      </c>
      <c r="E16" s="8"/>
      <c r="F16" s="8"/>
      <c r="G16" s="8"/>
      <c r="H16" s="8"/>
      <c r="I16" s="8"/>
      <c r="J16" s="8"/>
      <c r="K16" s="8"/>
      <c r="L16" s="8"/>
    </row>
    <row r="17" spans="1:12" x14ac:dyDescent="0.25">
      <c r="A17" s="40" t="str">
        <f t="shared" si="0"/>
        <v>DAK Fisik Penugasan</v>
      </c>
      <c r="B17" s="7" t="s">
        <v>696</v>
      </c>
      <c r="C17" s="8">
        <v>107238478</v>
      </c>
      <c r="D17" s="8">
        <v>316122611</v>
      </c>
      <c r="E17" s="8">
        <v>30957128</v>
      </c>
      <c r="F17" s="8">
        <v>0</v>
      </c>
      <c r="G17" s="8">
        <v>31679619</v>
      </c>
      <c r="H17" s="8">
        <v>33443890</v>
      </c>
      <c r="I17" s="8">
        <v>0</v>
      </c>
      <c r="J17" s="8">
        <v>23926795</v>
      </c>
      <c r="K17" s="8">
        <v>0</v>
      </c>
      <c r="L17" s="8">
        <v>6752832</v>
      </c>
    </row>
    <row r="18" spans="1:12" x14ac:dyDescent="0.25">
      <c r="A18" s="40" t="str">
        <f t="shared" si="0"/>
        <v>DAK Non Fisik</v>
      </c>
      <c r="B18" s="7" t="s">
        <v>698</v>
      </c>
      <c r="C18" s="8">
        <v>795824943</v>
      </c>
      <c r="D18" s="8">
        <v>895732423</v>
      </c>
      <c r="E18" s="8">
        <v>126877245</v>
      </c>
      <c r="F18" s="8">
        <v>118741603</v>
      </c>
      <c r="G18" s="8">
        <v>197116247</v>
      </c>
      <c r="H18" s="8">
        <v>317886554</v>
      </c>
      <c r="I18" s="8">
        <v>85410825</v>
      </c>
      <c r="J18" s="8">
        <v>195917014</v>
      </c>
      <c r="K18" s="8">
        <v>68859422</v>
      </c>
      <c r="L18" s="8">
        <v>73284392</v>
      </c>
    </row>
    <row r="19" spans="1:12" x14ac:dyDescent="0.25">
      <c r="A19" s="40" t="str">
        <f t="shared" si="0"/>
        <v>DID</v>
      </c>
      <c r="B19" s="7" t="s">
        <v>700</v>
      </c>
      <c r="C19" s="8">
        <v>132812025</v>
      </c>
      <c r="D19" s="8">
        <v>228684835</v>
      </c>
      <c r="E19" s="8">
        <v>0</v>
      </c>
      <c r="F19" s="8">
        <v>0</v>
      </c>
      <c r="G19" s="8">
        <v>0</v>
      </c>
      <c r="H19" s="8">
        <v>13344389</v>
      </c>
      <c r="I19" s="8">
        <v>3550023</v>
      </c>
      <c r="J19" s="8">
        <v>0</v>
      </c>
      <c r="K19" s="8">
        <v>0</v>
      </c>
      <c r="L19" s="8">
        <v>3506837</v>
      </c>
    </row>
    <row r="20" spans="1:12" x14ac:dyDescent="0.25">
      <c r="A20" s="40" t="str">
        <f t="shared" si="0"/>
        <v>Dana Desa</v>
      </c>
      <c r="B20" s="7" t="s">
        <v>701</v>
      </c>
      <c r="C20" s="8">
        <v>2167217512</v>
      </c>
      <c r="D20" s="8">
        <v>2170196779</v>
      </c>
      <c r="E20" s="8">
        <v>163372347</v>
      </c>
      <c r="F20" s="8">
        <v>209831057</v>
      </c>
      <c r="G20" s="8">
        <v>373119830</v>
      </c>
      <c r="H20" s="8">
        <v>607509747</v>
      </c>
      <c r="I20" s="8">
        <v>167049012</v>
      </c>
      <c r="J20" s="8">
        <v>442297899</v>
      </c>
      <c r="K20" s="8">
        <v>53156136</v>
      </c>
      <c r="L20" s="8">
        <v>53928333</v>
      </c>
    </row>
    <row r="21" spans="1:12" x14ac:dyDescent="0.25">
      <c r="A21" s="41" t="str">
        <f t="shared" si="0"/>
        <v/>
      </c>
    </row>
  </sheetData>
  <mergeCells count="1">
    <mergeCell ref="J1:L3"/>
  </mergeCell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sheetPr>
    <tabColor theme="6"/>
  </sheetPr>
  <dimension ref="P2:AA220"/>
  <sheetViews>
    <sheetView showGridLines="0" tabSelected="1" view="pageBreakPreview" topLeftCell="A197" zoomScale="60" zoomScaleNormal="100" workbookViewId="0">
      <selection activeCell="AF191" sqref="AF191"/>
    </sheetView>
  </sheetViews>
  <sheetFormatPr defaultRowHeight="15" x14ac:dyDescent="0.25"/>
  <sheetData>
    <row r="2" spans="20:27" ht="15" customHeight="1" x14ac:dyDescent="0.25">
      <c r="T2" s="46" t="str">
        <f>Pengangguran!$L$4</f>
        <v>Aceh II</v>
      </c>
      <c r="U2" s="46"/>
      <c r="V2" s="46"/>
      <c r="W2" s="46"/>
      <c r="X2" s="46"/>
      <c r="Y2" s="46"/>
      <c r="Z2" s="46"/>
      <c r="AA2" s="46"/>
    </row>
    <row r="3" spans="20:27" ht="15" customHeight="1" x14ac:dyDescent="0.25">
      <c r="T3" s="46"/>
      <c r="U3" s="46"/>
      <c r="V3" s="46"/>
      <c r="W3" s="46"/>
      <c r="X3" s="46"/>
      <c r="Y3" s="46"/>
      <c r="Z3" s="46"/>
      <c r="AA3" s="46"/>
    </row>
    <row r="4" spans="20:27" ht="15" customHeight="1" x14ac:dyDescent="0.25">
      <c r="T4" s="46"/>
      <c r="U4" s="46"/>
      <c r="V4" s="46"/>
      <c r="W4" s="46"/>
      <c r="X4" s="46"/>
      <c r="Y4" s="46"/>
      <c r="Z4" s="46"/>
      <c r="AA4" s="46"/>
    </row>
    <row r="5" spans="20:27" x14ac:dyDescent="0.25">
      <c r="T5" s="46"/>
      <c r="U5" s="46"/>
      <c r="V5" s="46"/>
      <c r="W5" s="46"/>
      <c r="X5" s="46"/>
      <c r="Y5" s="46"/>
      <c r="Z5" s="46"/>
      <c r="AA5" s="46"/>
    </row>
    <row r="23" spans="16:16" x14ac:dyDescent="0.25">
      <c r="P23" s="43"/>
    </row>
    <row r="110" spans="20:27" ht="15" customHeight="1" x14ac:dyDescent="0.25">
      <c r="T110" s="46" t="str">
        <f>$T$2</f>
        <v>Aceh II</v>
      </c>
      <c r="U110" s="46"/>
      <c r="V110" s="46"/>
      <c r="W110" s="46"/>
      <c r="X110" s="46"/>
      <c r="Y110" s="46"/>
      <c r="Z110" s="46"/>
      <c r="AA110" s="46"/>
    </row>
    <row r="111" spans="20:27" ht="15" customHeight="1" x14ac:dyDescent="0.25">
      <c r="T111" s="46"/>
      <c r="U111" s="46"/>
      <c r="V111" s="46"/>
      <c r="W111" s="46"/>
      <c r="X111" s="46"/>
      <c r="Y111" s="46"/>
      <c r="Z111" s="46"/>
      <c r="AA111" s="46"/>
    </row>
    <row r="112" spans="20:27" ht="15" customHeight="1" x14ac:dyDescent="0.25">
      <c r="T112" s="46"/>
      <c r="U112" s="46"/>
      <c r="V112" s="46"/>
      <c r="W112" s="46"/>
      <c r="X112" s="46"/>
      <c r="Y112" s="46"/>
      <c r="Z112" s="46"/>
      <c r="AA112" s="46"/>
    </row>
    <row r="113" spans="20:27" ht="15" customHeight="1" x14ac:dyDescent="0.25">
      <c r="T113" s="46"/>
      <c r="U113" s="46"/>
      <c r="V113" s="46"/>
      <c r="W113" s="46"/>
      <c r="X113" s="46"/>
      <c r="Y113" s="46"/>
      <c r="Z113" s="46"/>
      <c r="AA113" s="46"/>
    </row>
    <row r="217" spans="20:27" x14ac:dyDescent="0.25">
      <c r="T217" s="46" t="str">
        <f>$T$2</f>
        <v>Aceh II</v>
      </c>
      <c r="U217" s="46"/>
      <c r="V217" s="46"/>
      <c r="W217" s="46"/>
      <c r="X217" s="46"/>
      <c r="Y217" s="46"/>
      <c r="Z217" s="46"/>
      <c r="AA217" s="46"/>
    </row>
    <row r="218" spans="20:27" x14ac:dyDescent="0.25">
      <c r="T218" s="46"/>
      <c r="U218" s="46"/>
      <c r="V218" s="46"/>
      <c r="W218" s="46"/>
      <c r="X218" s="46"/>
      <c r="Y218" s="46"/>
      <c r="Z218" s="46"/>
      <c r="AA218" s="46"/>
    </row>
    <row r="219" spans="20:27" x14ac:dyDescent="0.25">
      <c r="T219" s="46"/>
      <c r="U219" s="46"/>
      <c r="V219" s="46"/>
      <c r="W219" s="46"/>
      <c r="X219" s="46"/>
      <c r="Y219" s="46"/>
      <c r="Z219" s="46"/>
      <c r="AA219" s="46"/>
    </row>
    <row r="220" spans="20:27" x14ac:dyDescent="0.25">
      <c r="T220" s="46"/>
      <c r="U220" s="46"/>
      <c r="V220" s="46"/>
      <c r="W220" s="46"/>
      <c r="X220" s="46"/>
      <c r="Y220" s="46"/>
      <c r="Z220" s="46"/>
      <c r="AA220" s="46"/>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Aceh</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Sheet4</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hot2</cp:lastModifiedBy>
  <cp:lastPrinted>2022-07-15T04:34:53Z</cp:lastPrinted>
  <dcterms:created xsi:type="dcterms:W3CDTF">2022-07-06T01:20:31Z</dcterms:created>
  <dcterms:modified xsi:type="dcterms:W3CDTF">2022-10-07T06:10:35Z</dcterms:modified>
</cp:coreProperties>
</file>