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8.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9.xml" ContentType="application/vnd.openxmlformats-officedocument.drawingml.chartshapes+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0.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HP\Desktop\"/>
    </mc:Choice>
  </mc:AlternateContent>
  <xr:revisionPtr revIDLastSave="0" documentId="13_ncr:1_{2E39323A-6BFB-4D56-AC0C-32A6D337C159}" xr6:coauthVersionLast="46" xr6:coauthVersionMax="47" xr10:uidLastSave="{00000000-0000-0000-0000-000000000000}"/>
  <bookViews>
    <workbookView xWindow="-120" yWindow="-120" windowWidth="20730" windowHeight="11040" tabRatio="610" activeTab="1" xr2:uid="{9EACD7EE-C893-4798-9306-747DC82D8020}"/>
  </bookViews>
  <sheets>
    <sheet name="Sheet1" sheetId="1" r:id="rId1"/>
    <sheet name="Kalteng Gorontalo" sheetId="2" r:id="rId2"/>
    <sheet name="DAK_Fisik_Reg" sheetId="11" r:id="rId3"/>
    <sheet name="DAK_Fisik_Pengsn" sheetId="10" r:id="rId4"/>
    <sheet name="DAK_Fisik_Afirm" sheetId="9" r:id="rId5"/>
    <sheet name="DAK_Non_Fisik" sheetId="3" r:id="rId6"/>
    <sheet name="DAU" sheetId="4" r:id="rId7"/>
    <sheet name="DID" sheetId="5" r:id="rId8"/>
    <sheet name="Dana_Desa" sheetId="6" r:id="rId9"/>
    <sheet name="DBH" sheetId="7" r:id="rId10"/>
    <sheet name="IPM" sheetId="12" r:id="rId11"/>
    <sheet name="Pengangguran" sheetId="15" r:id="rId12"/>
    <sheet name="Kemiskinan" sheetId="18" r:id="rId13"/>
    <sheet name="Pendidikan" sheetId="19" r:id="rId14"/>
    <sheet name="Sheet3" sheetId="20" r:id="rId15"/>
    <sheet name="Dashboard" sheetId="8" r:id="rId16"/>
  </sheets>
  <definedNames>
    <definedName name="_xlnm._FilterDatabase" localSheetId="1" hidden="1">'Kalteng Gorontalo'!$A$1:$AA$421</definedName>
    <definedName name="_xlnm._FilterDatabase" localSheetId="0" hidden="1">Sheet1!$A$1:$D$543</definedName>
    <definedName name="_xlnm.Print_Area" localSheetId="15">Dashboard!$E$1:$AA$328</definedName>
    <definedName name="Slicer_Bidang">#N/A</definedName>
    <definedName name="Slicer_Daerah_Pemilihan">#N/A</definedName>
    <definedName name="Slicer_Tahun">#N/A</definedName>
  </definedNames>
  <calcPr calcId="191029"/>
  <pivotCaches>
    <pivotCache cacheId="0"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0" i="20" l="1"/>
  <c r="A19" i="20"/>
  <c r="A18" i="20"/>
  <c r="A17" i="20"/>
  <c r="A16" i="20"/>
  <c r="A15" i="20"/>
  <c r="A14" i="20"/>
  <c r="A13" i="20"/>
  <c r="A12" i="20"/>
  <c r="A11" i="20"/>
  <c r="A10" i="20"/>
  <c r="A9" i="20"/>
  <c r="A8" i="20"/>
  <c r="A7" i="20"/>
  <c r="A6" i="20"/>
  <c r="A5" i="20"/>
  <c r="AA6" i="19"/>
  <c r="Z6" i="19"/>
  <c r="R6" i="19"/>
  <c r="J6" i="19"/>
  <c r="B6" i="19"/>
  <c r="G4" i="18"/>
  <c r="O6" i="19"/>
  <c r="G6" i="19"/>
  <c r="C4" i="18"/>
  <c r="W6" i="19"/>
  <c r="V6" i="19"/>
  <c r="N6" i="19"/>
  <c r="F6" i="19"/>
  <c r="B4" i="18"/>
  <c r="S6" i="19"/>
  <c r="K6" i="19"/>
  <c r="C6" i="19"/>
  <c r="H4" i="18"/>
  <c r="T2" i="8" l="1"/>
  <c r="T110" i="8" s="1"/>
  <c r="L1" i="15"/>
  <c r="F1" i="20" s="1"/>
  <c r="AB1" i="12"/>
  <c r="AA1" i="12"/>
  <c r="W1" i="12"/>
  <c r="V1" i="12"/>
  <c r="R1" i="12"/>
  <c r="Q1" i="12"/>
  <c r="M2" i="12"/>
  <c r="AB2" i="12"/>
  <c r="AA2" i="12"/>
  <c r="V2" i="12"/>
  <c r="W2" i="12"/>
  <c r="Q2" i="12"/>
  <c r="R2" i="12"/>
  <c r="L2" i="12"/>
  <c r="T217" i="8" l="1"/>
  <c r="M1" i="12"/>
  <c r="L1" i="12"/>
  <c r="C1" i="12"/>
  <c r="B1" i="12"/>
  <c r="B2" i="12"/>
  <c r="C2" i="12"/>
</calcChain>
</file>

<file path=xl/sharedStrings.xml><?xml version="1.0" encoding="utf-8"?>
<sst xmlns="http://schemas.openxmlformats.org/spreadsheetml/2006/main" count="4397" uniqueCount="764">
  <si>
    <t>Daerah Pemilihan</t>
  </si>
  <si>
    <t>Prov.</t>
  </si>
  <si>
    <t>Nama Daerah</t>
  </si>
  <si>
    <t>Prov. Aceh</t>
  </si>
  <si>
    <t>Provinsi Aceh</t>
  </si>
  <si>
    <t>Aceh I</t>
  </si>
  <si>
    <t>Kab. Aceh Barat</t>
  </si>
  <si>
    <t>Kab. Aceh Besar</t>
  </si>
  <si>
    <t>Kab. Aceh Selatan</t>
  </si>
  <si>
    <t>Kab. Aceh Singkil</t>
  </si>
  <si>
    <t>Aceh II</t>
  </si>
  <si>
    <t>Kab. Aceh Tengah</t>
  </si>
  <si>
    <t>Kab. Aceh Tenggara</t>
  </si>
  <si>
    <t>Kab. Aceh Timur</t>
  </si>
  <si>
    <t>Kab. Aceh Utara</t>
  </si>
  <si>
    <t>Kab. Bireuen</t>
  </si>
  <si>
    <t>Kab. Pidie</t>
  </si>
  <si>
    <t>Kab. Simeulue</t>
  </si>
  <si>
    <t>Kota Banda Aceh</t>
  </si>
  <si>
    <t>Kota Sabang</t>
  </si>
  <si>
    <t>Kota Langsa</t>
  </si>
  <si>
    <t>Kota Lhokseumawe</t>
  </si>
  <si>
    <t>Kab. Gayo Lues</t>
  </si>
  <si>
    <t>Kab. Aceh Barat Daya</t>
  </si>
  <si>
    <t>Kab. Aceh Jaya</t>
  </si>
  <si>
    <t>Kab. Nagan Raya</t>
  </si>
  <si>
    <t>Kab. Aceh Tamiang</t>
  </si>
  <si>
    <t>Kab. Bener Meriah</t>
  </si>
  <si>
    <t>Kab. Pidie Jaya</t>
  </si>
  <si>
    <t>Kota Subulussalam</t>
  </si>
  <si>
    <t>Prov. Sumatera Utara</t>
  </si>
  <si>
    <t>Provinsi Sumatera Utara</t>
  </si>
  <si>
    <t>Sumut III</t>
  </si>
  <si>
    <t>Kab. Asahan</t>
  </si>
  <si>
    <t>Kab. Dairi</t>
  </si>
  <si>
    <t>Sumut I</t>
  </si>
  <si>
    <t>Kab. Deli Serdang</t>
  </si>
  <si>
    <t>Kab. Karo</t>
  </si>
  <si>
    <t>Sumut II</t>
  </si>
  <si>
    <t>Kab. Labuhanbatu</t>
  </si>
  <si>
    <t>Kab. Langkat</t>
  </si>
  <si>
    <t>Kab. Mandailing Natal</t>
  </si>
  <si>
    <t>Kab. Nias</t>
  </si>
  <si>
    <t>Kab. Simalungun</t>
  </si>
  <si>
    <t>Kab. Tapanuli Selatan</t>
  </si>
  <si>
    <t>Kab. Tapanuli Tengah</t>
  </si>
  <si>
    <t>Kab. Tapanuli Utara</t>
  </si>
  <si>
    <t>Kab. Toba Samosir</t>
  </si>
  <si>
    <t>Kota Binjai</t>
  </si>
  <si>
    <t>Kota Medan</t>
  </si>
  <si>
    <t>Kota Pematang Siantar</t>
  </si>
  <si>
    <t>Kota Sibolga</t>
  </si>
  <si>
    <t>Kota Tanjung Balai</t>
  </si>
  <si>
    <t>Kota Tebing Tinggi</t>
  </si>
  <si>
    <t>Kota Padang Sidempuan</t>
  </si>
  <si>
    <t>Kab. Pakpak Bharat</t>
  </si>
  <si>
    <t>Kab. Nias Selatan</t>
  </si>
  <si>
    <t>Kab. Humbang Hasundutan</t>
  </si>
  <si>
    <t>Kab. Serdang Bedagai</t>
  </si>
  <si>
    <t>Kab. Samosir</t>
  </si>
  <si>
    <t>Kab. Batu Bara</t>
  </si>
  <si>
    <t>Kab. Padang Lawas</t>
  </si>
  <si>
    <t>Kab. Padang Lawas Utara</t>
  </si>
  <si>
    <t>Kab. Labuhanbatu Selatan</t>
  </si>
  <si>
    <t>Kab. Labuhanbatu Utara</t>
  </si>
  <si>
    <t>Kab. Nias Utara</t>
  </si>
  <si>
    <t>Kab. Nias Barat</t>
  </si>
  <si>
    <t>Kota Gunungsitoli</t>
  </si>
  <si>
    <t>Prov. Sumatera Barat</t>
  </si>
  <si>
    <t>Provinsi Sumatera Barat</t>
  </si>
  <si>
    <t>Sumbar II</t>
  </si>
  <si>
    <t>Kab. LimaPuluh Kota</t>
  </si>
  <si>
    <t>Kab. Agam</t>
  </si>
  <si>
    <t>Sumbar I</t>
  </si>
  <si>
    <t>Kab. Kepulauan Mentawai</t>
  </si>
  <si>
    <t>Kab. Padang Pariaman</t>
  </si>
  <si>
    <t>Kab. Pasaman</t>
  </si>
  <si>
    <t>Kab. Pesisir Selatan</t>
  </si>
  <si>
    <t>Kab. Sijunjung</t>
  </si>
  <si>
    <t>Kab. Solok</t>
  </si>
  <si>
    <t>Kab. Tanah Datar</t>
  </si>
  <si>
    <t>Kota Bukit Tinggi</t>
  </si>
  <si>
    <t>Kota Padang Panjang</t>
  </si>
  <si>
    <t>Kota Padang</t>
  </si>
  <si>
    <t>Kota Payakumbuh</t>
  </si>
  <si>
    <t>Kota Sawahlunto</t>
  </si>
  <si>
    <t>Kota Solok</t>
  </si>
  <si>
    <t>Kota Pariaman</t>
  </si>
  <si>
    <t>Kab. Pasaman Barat</t>
  </si>
  <si>
    <t>Kab. Dharmasraya</t>
  </si>
  <si>
    <t>Kab. Solok Selatan</t>
  </si>
  <si>
    <t>Prov. Riau</t>
  </si>
  <si>
    <t>Provinsi Riau</t>
  </si>
  <si>
    <t>Riau I</t>
  </si>
  <si>
    <t>Kab. Bengkalis</t>
  </si>
  <si>
    <t>Riau II</t>
  </si>
  <si>
    <t>Kab. Indragiri Hilir</t>
  </si>
  <si>
    <t>Kab. Indragiri Hulu</t>
  </si>
  <si>
    <t>Kab. Kampar</t>
  </si>
  <si>
    <t>Kab. Kuantan Singingi</t>
  </si>
  <si>
    <t>Kab. Pelalawan</t>
  </si>
  <si>
    <t>Kab. Rokan Hilir</t>
  </si>
  <si>
    <t>Kab. Rokan Hulu</t>
  </si>
  <si>
    <t>Kab. Siak</t>
  </si>
  <si>
    <t>Kota Dumai</t>
  </si>
  <si>
    <t>Kota Pekanbaru</t>
  </si>
  <si>
    <t>Kab. Kepulauan Meranti</t>
  </si>
  <si>
    <t>Prov. Jambi</t>
  </si>
  <si>
    <t>Provinsi Jambi</t>
  </si>
  <si>
    <t>Jambi</t>
  </si>
  <si>
    <t>Kab. Batanghari</t>
  </si>
  <si>
    <t>Kab. Bungo</t>
  </si>
  <si>
    <t>Kab. Kerinci</t>
  </si>
  <si>
    <t>Kab. Merangin</t>
  </si>
  <si>
    <t>Kab. Muaro Jambi</t>
  </si>
  <si>
    <t>Kab. Sarolangun</t>
  </si>
  <si>
    <t>Kab. Tanjung Jabung Barat</t>
  </si>
  <si>
    <t>Kab. Tanjung Jabung Timur</t>
  </si>
  <si>
    <t>Kab. Tebo</t>
  </si>
  <si>
    <t>Kota Jambi</t>
  </si>
  <si>
    <t>Kota Sungai Penuh</t>
  </si>
  <si>
    <t>Prov. Sumatera Selatan</t>
  </si>
  <si>
    <t>Provinsi Sumatera Selatan</t>
  </si>
  <si>
    <t>Sumsel II</t>
  </si>
  <si>
    <t>Kab. Lahat</t>
  </si>
  <si>
    <t>Sumsel I</t>
  </si>
  <si>
    <t>Kab. Musi Banyuasin</t>
  </si>
  <si>
    <t>Kab. Musi Rawas</t>
  </si>
  <si>
    <t>Kab. Muara Enim</t>
  </si>
  <si>
    <t>Kab. Ogan Komering Ilir</t>
  </si>
  <si>
    <t>Kab. Ogan Komering Ulu</t>
  </si>
  <si>
    <t>Kota Palembang</t>
  </si>
  <si>
    <t>Kota Prabumulih</t>
  </si>
  <si>
    <t>Kota Pagar Alam</t>
  </si>
  <si>
    <t>Kota Lubuk Linggau</t>
  </si>
  <si>
    <t>Kab. Banyuasin</t>
  </si>
  <si>
    <t>Kab. Ogan Ilir</t>
  </si>
  <si>
    <t>Kab. OKU Timur</t>
  </si>
  <si>
    <t>Kab. OKU Selatan</t>
  </si>
  <si>
    <t>Kab. Empat Lawang</t>
  </si>
  <si>
    <t>Kab. Penukal Abab Lematang Ilir</t>
  </si>
  <si>
    <t>Kab. Musi Rawas Utara</t>
  </si>
  <si>
    <t>Prov. Bengkulu</t>
  </si>
  <si>
    <t>Provinsi Bengkulu</t>
  </si>
  <si>
    <t>Bengkulu</t>
  </si>
  <si>
    <t>Kab. Bengkulu Selatan</t>
  </si>
  <si>
    <t>Kab. Bengkulu Utara</t>
  </si>
  <si>
    <t>Kab. Rejang Lebong</t>
  </si>
  <si>
    <t>Kota Bengkulu</t>
  </si>
  <si>
    <t>Kab. Kaur</t>
  </si>
  <si>
    <t>Kab. Seluma</t>
  </si>
  <si>
    <t>Kab. Mukomuko</t>
  </si>
  <si>
    <t>Kab. Lebong</t>
  </si>
  <si>
    <t>Kab. Kepahiang</t>
  </si>
  <si>
    <t>Kab. Bengkulu Tengah</t>
  </si>
  <si>
    <t>Prov. Lampung</t>
  </si>
  <si>
    <t>Provinsi Lampung</t>
  </si>
  <si>
    <t>Lampung I</t>
  </si>
  <si>
    <t>Kab. Lampung Barat</t>
  </si>
  <si>
    <t>Kab. Lampung Selatan</t>
  </si>
  <si>
    <t>Lampung II</t>
  </si>
  <si>
    <t>Kab. Lampung Tengah</t>
  </si>
  <si>
    <t>Kab. Lampung Utara</t>
  </si>
  <si>
    <t>Kab. Lampung Timur</t>
  </si>
  <si>
    <t>Kab. Tanggamus</t>
  </si>
  <si>
    <t>Kab. Tulang Bawang</t>
  </si>
  <si>
    <t>Kab. Way Kanan</t>
  </si>
  <si>
    <t>Kota Bandar Lampung</t>
  </si>
  <si>
    <t>Kota Metro</t>
  </si>
  <si>
    <t>Kab. Pesawaran</t>
  </si>
  <si>
    <t>Kab. Pringsewu</t>
  </si>
  <si>
    <t>Kab. Mesuji</t>
  </si>
  <si>
    <t>Kab. Tulang Bawang Barat</t>
  </si>
  <si>
    <t>Kab. Pesisir Barat</t>
  </si>
  <si>
    <t>DKI JKT</t>
  </si>
  <si>
    <t>Prov. DKI Jakarta</t>
  </si>
  <si>
    <t>Provinsi DKI Jakarta</t>
  </si>
  <si>
    <t>Prov. Jawa Barat</t>
  </si>
  <si>
    <t>Provinsi Jawa Barat</t>
  </si>
  <si>
    <t>Jabar II</t>
  </si>
  <si>
    <t>Kab. Bandung</t>
  </si>
  <si>
    <t>Jabar VII</t>
  </si>
  <si>
    <t>Kab. Bekasi</t>
  </si>
  <si>
    <t>Jabar V</t>
  </si>
  <si>
    <t>Kab. Bogor</t>
  </si>
  <si>
    <t>Jabar X</t>
  </si>
  <si>
    <t>Kab. Ciamis</t>
  </si>
  <si>
    <t>Jabar III</t>
  </si>
  <si>
    <t>Kab. Cianjur</t>
  </si>
  <si>
    <t>Jabar VIII</t>
  </si>
  <si>
    <t>Kab. Cirebon</t>
  </si>
  <si>
    <t>Jabar XI</t>
  </si>
  <si>
    <t>Kab. Garut</t>
  </si>
  <si>
    <t>Kab. Indramayu</t>
  </si>
  <si>
    <t>Kab. Karawang</t>
  </si>
  <si>
    <t>Kab. Kuningan</t>
  </si>
  <si>
    <t>Jabar IX</t>
  </si>
  <si>
    <t>Kab. Majalengka</t>
  </si>
  <si>
    <t>Kab. Purwakarta</t>
  </si>
  <si>
    <t>Kab. Subang</t>
  </si>
  <si>
    <t>Jabar IV</t>
  </si>
  <si>
    <t>Kab. Sukabumi</t>
  </si>
  <si>
    <t>Kab. Sumedang</t>
  </si>
  <si>
    <t>Kab. Tasikmalaya</t>
  </si>
  <si>
    <t>Jabar I</t>
  </si>
  <si>
    <t>Kota Bandung</t>
  </si>
  <si>
    <t>Jabar VI</t>
  </si>
  <si>
    <t>Kota Bekasi</t>
  </si>
  <si>
    <t>Kota Bogor</t>
  </si>
  <si>
    <t>Kota Cirebon</t>
  </si>
  <si>
    <t>Kota Depok</t>
  </si>
  <si>
    <t>Kota Sukabumi</t>
  </si>
  <si>
    <t>Kota Tasikmalaya</t>
  </si>
  <si>
    <t>Kota Cimahi</t>
  </si>
  <si>
    <t>Kota Banjar</t>
  </si>
  <si>
    <t>Kab. Bandung Barat</t>
  </si>
  <si>
    <t>Kab. Pangandaran</t>
  </si>
  <si>
    <t>Prov. Jawa Tengah</t>
  </si>
  <si>
    <t>Provinsi Jawa Tengah</t>
  </si>
  <si>
    <t>Jateng VII</t>
  </si>
  <si>
    <t>Kab. Banjarnegara</t>
  </si>
  <si>
    <t>Jateng VIII</t>
  </si>
  <si>
    <t>Kab. Banyumas</t>
  </si>
  <si>
    <t>Jateng X</t>
  </si>
  <si>
    <t>Kab. Batang</t>
  </si>
  <si>
    <t>Jateng III</t>
  </si>
  <si>
    <t>Kab. Blora</t>
  </si>
  <si>
    <t>Jateng V</t>
  </si>
  <si>
    <t>Kab. Boyolali</t>
  </si>
  <si>
    <t>Jateng IX</t>
  </si>
  <si>
    <t>Kab. Brebes</t>
  </si>
  <si>
    <t>Kab. Cilacap</t>
  </si>
  <si>
    <t>Jateng II</t>
  </si>
  <si>
    <t>Kab. Demak</t>
  </si>
  <si>
    <t>Kab. Grobogan</t>
  </si>
  <si>
    <t>Kab. Jepara</t>
  </si>
  <si>
    <t>Jateng IV</t>
  </si>
  <si>
    <t>Kab. Karanganyar</t>
  </si>
  <si>
    <t>Kab. Kebumen</t>
  </si>
  <si>
    <t>Jateng I</t>
  </si>
  <si>
    <t>Kab. Kendal</t>
  </si>
  <si>
    <t>Kab. Klaten</t>
  </si>
  <si>
    <t>Kab. Kudus</t>
  </si>
  <si>
    <t>Jateng VI</t>
  </si>
  <si>
    <t>Kab. Magelang</t>
  </si>
  <si>
    <t>Kab. Pati</t>
  </si>
  <si>
    <t>Kab. Pekalongan</t>
  </si>
  <si>
    <t>Kab. Pemalang</t>
  </si>
  <si>
    <t>Kab. Purbalingga</t>
  </si>
  <si>
    <t>Kab. Purworejo</t>
  </si>
  <si>
    <t>Kab. Rembang</t>
  </si>
  <si>
    <t>Kab. Semarang</t>
  </si>
  <si>
    <t>Kab. Sragen</t>
  </si>
  <si>
    <t>Kab. Sukoharjo</t>
  </si>
  <si>
    <t>Kab. Tegal</t>
  </si>
  <si>
    <t>Kab. Temanggung</t>
  </si>
  <si>
    <t>Kab. Wonogiri</t>
  </si>
  <si>
    <t>Kab. Wonosobo</t>
  </si>
  <si>
    <t>Kota Magelang</t>
  </si>
  <si>
    <t>Kota Pekalongan</t>
  </si>
  <si>
    <t>Kota Salatiga</t>
  </si>
  <si>
    <t>Kota Semarang</t>
  </si>
  <si>
    <t>Kota Surakarta</t>
  </si>
  <si>
    <t>Kota Tegal</t>
  </si>
  <si>
    <t>Prov. DI Yogyakarta</t>
  </si>
  <si>
    <t>Provinsi DI Yogyakarta</t>
  </si>
  <si>
    <t>DIY</t>
  </si>
  <si>
    <t>Kab. Bantul</t>
  </si>
  <si>
    <t>Kab. Gunung kidul</t>
  </si>
  <si>
    <t>Kab. Kulon Progo</t>
  </si>
  <si>
    <t>Kab. Sleman</t>
  </si>
  <si>
    <t>Kota Yogyakarta</t>
  </si>
  <si>
    <t>Prov. Jawa Timur</t>
  </si>
  <si>
    <t>Provinsi Jawa Timur</t>
  </si>
  <si>
    <t>Jatim XI</t>
  </si>
  <si>
    <t>Kab. Bangkalan</t>
  </si>
  <si>
    <t>Jatim III</t>
  </si>
  <si>
    <t>Kab. Banyuwangi</t>
  </si>
  <si>
    <t>Jatim VI</t>
  </si>
  <si>
    <t>Kab. Blitar</t>
  </si>
  <si>
    <t>Jatim IX</t>
  </si>
  <si>
    <t>Kab. Bojonegoro</t>
  </si>
  <si>
    <t>Kab. Bondowoso</t>
  </si>
  <si>
    <t>Jatim X</t>
  </si>
  <si>
    <t>Kab. Gresik</t>
  </si>
  <si>
    <t>Jatim IV</t>
  </si>
  <si>
    <t>Kab. Jember</t>
  </si>
  <si>
    <t>Jatim VIII</t>
  </si>
  <si>
    <t>Kab. Jombang</t>
  </si>
  <si>
    <t>Kab. Kediri</t>
  </si>
  <si>
    <t>Kab. Lamongan</t>
  </si>
  <si>
    <t>Kab. Lumajang</t>
  </si>
  <si>
    <t>Kab. Madiun</t>
  </si>
  <si>
    <t>Jatim VII</t>
  </si>
  <si>
    <t>Kab. Magetan</t>
  </si>
  <si>
    <t>Jatim V</t>
  </si>
  <si>
    <t>Kab. Malang</t>
  </si>
  <si>
    <t>Kab. Mojokerto</t>
  </si>
  <si>
    <t>Kab. Nganjuk</t>
  </si>
  <si>
    <t>Kab. Ngawi</t>
  </si>
  <si>
    <t>Kab. Pacitan</t>
  </si>
  <si>
    <t>Kab. Pamekasan</t>
  </si>
  <si>
    <t>Jatim II</t>
  </si>
  <si>
    <t>Kab. Pasuruan</t>
  </si>
  <si>
    <t>Kab. Ponorogo</t>
  </si>
  <si>
    <t>Kab. Probolinggo</t>
  </si>
  <si>
    <t>Kab. Sampang</t>
  </si>
  <si>
    <t>Jatim I</t>
  </si>
  <si>
    <t>Kab. Sidoarjo</t>
  </si>
  <si>
    <t>Kab. Situbondo</t>
  </si>
  <si>
    <t>Kab. Sumenep</t>
  </si>
  <si>
    <t>Kab. Trenggalek</t>
  </si>
  <si>
    <t>Kab. Tuban</t>
  </si>
  <si>
    <t>Kab. Tulungagung</t>
  </si>
  <si>
    <t>Kota Blitar</t>
  </si>
  <si>
    <t>Kota Kediri</t>
  </si>
  <si>
    <t>Kota Madiun</t>
  </si>
  <si>
    <t>Kota Malang</t>
  </si>
  <si>
    <t>Kota Mojokerto</t>
  </si>
  <si>
    <t>Kota Pasuruan</t>
  </si>
  <si>
    <t>Kota Probolinggo</t>
  </si>
  <si>
    <t>Kota Surabaya</t>
  </si>
  <si>
    <t>Kota Batu</t>
  </si>
  <si>
    <t>Prov. Kalimantan Barat</t>
  </si>
  <si>
    <t>Provinsi Kalimantan Barat</t>
  </si>
  <si>
    <t>Kalbar I</t>
  </si>
  <si>
    <t>Kab. Bengkayang</t>
  </si>
  <si>
    <t>Kab. Landak</t>
  </si>
  <si>
    <t>Kalbar II</t>
  </si>
  <si>
    <t>Kab. Kapuas Hulu</t>
  </si>
  <si>
    <t>Kab. Ketapang</t>
  </si>
  <si>
    <t>Kab. Mempawah</t>
  </si>
  <si>
    <t>Kab. Sambas</t>
  </si>
  <si>
    <t>Kab. Sanggau</t>
  </si>
  <si>
    <t>Kab. Sintang</t>
  </si>
  <si>
    <t>Kota Pontianak</t>
  </si>
  <si>
    <t>Kota Singkawang</t>
  </si>
  <si>
    <t>Kab. Sekadau</t>
  </si>
  <si>
    <t>Kab. Melawi</t>
  </si>
  <si>
    <t>Kab. Kayong Utara</t>
  </si>
  <si>
    <t>Kab. Kubu Raya</t>
  </si>
  <si>
    <t>Prov. Kalimantan Tengah</t>
  </si>
  <si>
    <t>Provinsi Kalimantan Tengah</t>
  </si>
  <si>
    <t>Kab. Barito Selatan</t>
  </si>
  <si>
    <t>Kab. Barito Utara</t>
  </si>
  <si>
    <t>Kab. Kapuas</t>
  </si>
  <si>
    <t>Kab. Kotawaringin Barat</t>
  </si>
  <si>
    <t>Kab. Kotawaringin Timur</t>
  </si>
  <si>
    <t>Kota Palangkaraya</t>
  </si>
  <si>
    <t>Kab. Katingan</t>
  </si>
  <si>
    <t>Kab. Seruyan</t>
  </si>
  <si>
    <t>Kab. Sukamara</t>
  </si>
  <si>
    <t>Kab. Lamandau</t>
  </si>
  <si>
    <t>Kab. Gunung Mas</t>
  </si>
  <si>
    <t>Kab. Pulang Pisau</t>
  </si>
  <si>
    <t>Kab. Murung Raya</t>
  </si>
  <si>
    <t>Kab. Barito Timur</t>
  </si>
  <si>
    <t>Prov. Kalimantan Selatan</t>
  </si>
  <si>
    <t>Provinsi Kalimantan Selatan</t>
  </si>
  <si>
    <t>Kalsel I</t>
  </si>
  <si>
    <t>Kab. Banjar</t>
  </si>
  <si>
    <t>Kab. Barito Kuala</t>
  </si>
  <si>
    <t>Kab. Hulu Sungai Selatan</t>
  </si>
  <si>
    <t>Kab. Hulu SungaI Tengah</t>
  </si>
  <si>
    <t>Kab. Hulu Sungai Utara</t>
  </si>
  <si>
    <t>Kalsel II</t>
  </si>
  <si>
    <t>Kab. Kotabaru</t>
  </si>
  <si>
    <t>Kab. Tabalong</t>
  </si>
  <si>
    <t>Kab. Tanah Laut</t>
  </si>
  <si>
    <t>Kab. Tapin</t>
  </si>
  <si>
    <t>Kota Banjarbaru</t>
  </si>
  <si>
    <t>Kota Banjarmasin</t>
  </si>
  <si>
    <t>Kab. Balangan</t>
  </si>
  <si>
    <t>Kab. Tanah Bumbu</t>
  </si>
  <si>
    <t>Prov. Kalimantan Timur</t>
  </si>
  <si>
    <t>Provinsi Kalimantan Timur</t>
  </si>
  <si>
    <t>Kaltim</t>
  </si>
  <si>
    <t>Kab. Berau</t>
  </si>
  <si>
    <t>Kab. Kutai Kartanegara</t>
  </si>
  <si>
    <t>Kab. Kutai Barat</t>
  </si>
  <si>
    <t>Kab. Kutai Timur</t>
  </si>
  <si>
    <t>Kab. Paser</t>
  </si>
  <si>
    <t>Kota Balikpapan</t>
  </si>
  <si>
    <t>Kota Bontang</t>
  </si>
  <si>
    <t>Kota SamarInda</t>
  </si>
  <si>
    <t>Kab. Penajam Paser Utara</t>
  </si>
  <si>
    <t>Kab. Mahakam Ulu</t>
  </si>
  <si>
    <t>Prov. Sulawesi Utara</t>
  </si>
  <si>
    <t>Provinsi Sulawesi Utara</t>
  </si>
  <si>
    <t>Sulut</t>
  </si>
  <si>
    <t>Kab. Bolaang Mongondow</t>
  </si>
  <si>
    <t>Kab. Minahasa</t>
  </si>
  <si>
    <t>Kab. Sangihe</t>
  </si>
  <si>
    <t>Kota Bitung</t>
  </si>
  <si>
    <t>Kota Manado</t>
  </si>
  <si>
    <t>Kab. Kepulauan Talaud</t>
  </si>
  <si>
    <t>Kab. Minahasa Selatan</t>
  </si>
  <si>
    <t>Kota Tomohon</t>
  </si>
  <si>
    <t>Kab. Minahasa Utara</t>
  </si>
  <si>
    <t>Kab. Kep. Siau Tagulandang Biaro</t>
  </si>
  <si>
    <t>Kota Kotamobagu</t>
  </si>
  <si>
    <t>Kab. Bolaang Mongondow Utara</t>
  </si>
  <si>
    <t>Kab. Minahasa Tenggara</t>
  </si>
  <si>
    <t>Kab. Bolaang Mongondow Timur</t>
  </si>
  <si>
    <t>Kab. Bolaang Mongondow Selatan</t>
  </si>
  <si>
    <t>Prov. Sulawesi Tengah</t>
  </si>
  <si>
    <t>Provinsi Sulawesi Tengah</t>
  </si>
  <si>
    <t>Sulteng</t>
  </si>
  <si>
    <t>Kab. Banggai</t>
  </si>
  <si>
    <t>Kab. Banggai Kepulauan</t>
  </si>
  <si>
    <t>Kab. Buol</t>
  </si>
  <si>
    <t>Kab. Toli-Toli</t>
  </si>
  <si>
    <t>Kab. Donggala</t>
  </si>
  <si>
    <t>Kab. Morowali</t>
  </si>
  <si>
    <t>Kab. Poso</t>
  </si>
  <si>
    <t>Kota Palu</t>
  </si>
  <si>
    <t>Kab. Parigi Moutong</t>
  </si>
  <si>
    <t>Kab. Tojo Una Una</t>
  </si>
  <si>
    <t>Kab. Sigi</t>
  </si>
  <si>
    <t>Kab. Banggai Laut</t>
  </si>
  <si>
    <t>Kab. Morowali Utara</t>
  </si>
  <si>
    <t>Prov. Sulawesi Selatan</t>
  </si>
  <si>
    <t>Provinsi Sulawesi Selatan</t>
  </si>
  <si>
    <t>Sulsel I</t>
  </si>
  <si>
    <t>Kab. Bantaeng</t>
  </si>
  <si>
    <t>Sulsel II</t>
  </si>
  <si>
    <t>Kab. Barru</t>
  </si>
  <si>
    <t>Kab. Bone</t>
  </si>
  <si>
    <t>Kab. Bulukumba</t>
  </si>
  <si>
    <t>Sulsel III</t>
  </si>
  <si>
    <t>Kab. Enrekang</t>
  </si>
  <si>
    <t>Kab. Gowa</t>
  </si>
  <si>
    <t>Kab. Jeneponto</t>
  </si>
  <si>
    <t>Kab. Luwu</t>
  </si>
  <si>
    <t>Kab. Luwu Utara</t>
  </si>
  <si>
    <t>Kab. Maros</t>
  </si>
  <si>
    <t>Kab. Pangkajene Kepulauan</t>
  </si>
  <si>
    <t>Kota Palopo</t>
  </si>
  <si>
    <t>Kab. Luwu Timur</t>
  </si>
  <si>
    <t>Kab. Pinrang</t>
  </si>
  <si>
    <t>Kab. Sinjai</t>
  </si>
  <si>
    <t>Kab. Kepulauan Selayar</t>
  </si>
  <si>
    <t>Kab. Sidenreng Rappang</t>
  </si>
  <si>
    <t>Kab. Soppeng</t>
  </si>
  <si>
    <t>Kab. Takalar</t>
  </si>
  <si>
    <t>Kab. Tana Toraja</t>
  </si>
  <si>
    <t>Kab. Wajo</t>
  </si>
  <si>
    <t>Kota Pare-Pare</t>
  </si>
  <si>
    <t>Kota Makassar</t>
  </si>
  <si>
    <t>Kab. Toraja Utara</t>
  </si>
  <si>
    <t>Prov. Sulawesi Tenggara</t>
  </si>
  <si>
    <t>Provinsi Sulawesi Tenggara</t>
  </si>
  <si>
    <t>Sultengg</t>
  </si>
  <si>
    <t>Kab. Buton</t>
  </si>
  <si>
    <t>Kab. Konawe</t>
  </si>
  <si>
    <t>Kab. Kolaka</t>
  </si>
  <si>
    <t>Kab. Muna</t>
  </si>
  <si>
    <t>Kota Kendari</t>
  </si>
  <si>
    <t>Kota Bau-Bau</t>
  </si>
  <si>
    <t>Kab. Konawe Selatan</t>
  </si>
  <si>
    <t>Kab. Bombana</t>
  </si>
  <si>
    <t>Kab. Wakatobi</t>
  </si>
  <si>
    <t>Kab. Kolaka Utara</t>
  </si>
  <si>
    <t>Kab. Konawe Utara</t>
  </si>
  <si>
    <t>Kab. Buton Utara</t>
  </si>
  <si>
    <t>Kab. Konawe Kepulauan</t>
  </si>
  <si>
    <t>Kab. Kolaka Timur</t>
  </si>
  <si>
    <t>Kab. Muna Barat</t>
  </si>
  <si>
    <t>Kab. Buton Tengah</t>
  </si>
  <si>
    <t>Kab. Buton Selatan</t>
  </si>
  <si>
    <t>Prov. Bali</t>
  </si>
  <si>
    <t>Provinsi Bali</t>
  </si>
  <si>
    <t>Bali</t>
  </si>
  <si>
    <t>Kab. Badung</t>
  </si>
  <si>
    <t>Kab. Bangli</t>
  </si>
  <si>
    <t>Kab. Buleleng</t>
  </si>
  <si>
    <t>Kab. Gianyar</t>
  </si>
  <si>
    <t>Kab. Jembrana</t>
  </si>
  <si>
    <t>Kab. Karangasem</t>
  </si>
  <si>
    <t>Kab. Klungkung</t>
  </si>
  <si>
    <t>Kab. Tabanan</t>
  </si>
  <si>
    <t>Kota Denpasar</t>
  </si>
  <si>
    <t>Prov. Nusa Tenggara Barat</t>
  </si>
  <si>
    <t>Provinsi Nusa Tenggara Barat</t>
  </si>
  <si>
    <t>NTB I</t>
  </si>
  <si>
    <t>Kab. Bima</t>
  </si>
  <si>
    <t>Kab. Dompu</t>
  </si>
  <si>
    <t>NTB II</t>
  </si>
  <si>
    <t>Kab. Lombok Barat</t>
  </si>
  <si>
    <t>Kab. Lombok Tengah</t>
  </si>
  <si>
    <t>Kab. Lombok Timur</t>
  </si>
  <si>
    <t>Kab. Sumbawa</t>
  </si>
  <si>
    <t>Kota Mataram</t>
  </si>
  <si>
    <t>Kota Bima</t>
  </si>
  <si>
    <t>Kab. Sumbawa Barat</t>
  </si>
  <si>
    <t>Kab. Lombok Utara</t>
  </si>
  <si>
    <t>Prov. Nusa Tenggara Timur</t>
  </si>
  <si>
    <t>Provinsi Nusa Tenggara Timur</t>
  </si>
  <si>
    <t>NTT I</t>
  </si>
  <si>
    <t>Kab. Alor</t>
  </si>
  <si>
    <t>NTT II</t>
  </si>
  <si>
    <t>Kab. Belu</t>
  </si>
  <si>
    <t>Kab. Ende</t>
  </si>
  <si>
    <t>Kab. Flores Timur</t>
  </si>
  <si>
    <t>Kab. Kupang</t>
  </si>
  <si>
    <t>Kab. Lembata</t>
  </si>
  <si>
    <t>Kab. Manggarai</t>
  </si>
  <si>
    <t>Kab. Ngada</t>
  </si>
  <si>
    <t>Kab. Sikka</t>
  </si>
  <si>
    <t>Kab. Sumba Barat</t>
  </si>
  <si>
    <t>Kab. Sumba Timur</t>
  </si>
  <si>
    <t>Kab. Timor Tengah Selatan</t>
  </si>
  <si>
    <t>Kab. Timor Tengah Utara</t>
  </si>
  <si>
    <t>Kota Kupang</t>
  </si>
  <si>
    <t>Kab. Rote Ndao</t>
  </si>
  <si>
    <t>Kab. Manggarai Barat</t>
  </si>
  <si>
    <t>Kab. Nagekeo</t>
  </si>
  <si>
    <t>Kab. Sumba Barat Daya</t>
  </si>
  <si>
    <t>Kab. Sumba Tengah</t>
  </si>
  <si>
    <t>Kab. Manggarai Timur</t>
  </si>
  <si>
    <t>Kab. Sabu Raijua</t>
  </si>
  <si>
    <t>Kab. Malaka</t>
  </si>
  <si>
    <t>Prov. Maluku</t>
  </si>
  <si>
    <t>Provinsi Maluku</t>
  </si>
  <si>
    <t>Maluku</t>
  </si>
  <si>
    <t>Kab. Kepulauan Tanimbar</t>
  </si>
  <si>
    <t>Kab. Maluku Tengah</t>
  </si>
  <si>
    <t>Kab. Maluku Tenggara</t>
  </si>
  <si>
    <t>Kab. Buru</t>
  </si>
  <si>
    <t>Kota Ambon</t>
  </si>
  <si>
    <t>Kab. Seram Bagian Barat</t>
  </si>
  <si>
    <t>Kab. Seram Bagian Timur</t>
  </si>
  <si>
    <t>Kab. Kepulauan Aru</t>
  </si>
  <si>
    <t>Kota Tual</t>
  </si>
  <si>
    <t>Kab. Maluku Barat Daya</t>
  </si>
  <si>
    <t>Kab. Buru Selatan</t>
  </si>
  <si>
    <t>Prov. Papua</t>
  </si>
  <si>
    <t>Provinsi Papua</t>
  </si>
  <si>
    <t>Papua</t>
  </si>
  <si>
    <t>Kab. Biak Numfor</t>
  </si>
  <si>
    <t>Kab. Jayapura</t>
  </si>
  <si>
    <t>Kab. Jayawijaya</t>
  </si>
  <si>
    <t>Kab. Merauke</t>
  </si>
  <si>
    <t>Kab. Mimika</t>
  </si>
  <si>
    <t>Kab. Nabire</t>
  </si>
  <si>
    <t>Kab. Paniai</t>
  </si>
  <si>
    <t>Kab. Puncak Jaya</t>
  </si>
  <si>
    <t>Kab. Kepulauan Yapen</t>
  </si>
  <si>
    <t>Kota Jayapura</t>
  </si>
  <si>
    <t>Kab. Sarmi</t>
  </si>
  <si>
    <t>Kab. Keerom</t>
  </si>
  <si>
    <t>Kab. Yahukimo</t>
  </si>
  <si>
    <t>Kab. Pegunungan Bintang</t>
  </si>
  <si>
    <t>Kab. Tolikara</t>
  </si>
  <si>
    <t>Kab. Boven Digoel</t>
  </si>
  <si>
    <t>Kab. Mappi</t>
  </si>
  <si>
    <t>Kab. Asmat</t>
  </si>
  <si>
    <t>Kab. Waropen</t>
  </si>
  <si>
    <t>Kab. Supiori</t>
  </si>
  <si>
    <t>Kab. Mamberamo Raya</t>
  </si>
  <si>
    <t>Kab. Mamberamo Tengah</t>
  </si>
  <si>
    <t>Kab. Yalimo</t>
  </si>
  <si>
    <t>Kab. Lanny Jaya</t>
  </si>
  <si>
    <t>Kab. Nduga</t>
  </si>
  <si>
    <t>Kab. Dogiyai</t>
  </si>
  <si>
    <t>Kab. Puncak</t>
  </si>
  <si>
    <t>Kab. Intan Jaya</t>
  </si>
  <si>
    <t>Kab. Deiyai</t>
  </si>
  <si>
    <t>Prov. Maluku Utara</t>
  </si>
  <si>
    <t>Provinsi Maluku Utara</t>
  </si>
  <si>
    <t>Malut</t>
  </si>
  <si>
    <t>Kab. Halmahera Tengah</t>
  </si>
  <si>
    <t>Kota Ternate</t>
  </si>
  <si>
    <t>Kab. Halmahera Barat</t>
  </si>
  <si>
    <t>Kab. Halmahera Timur</t>
  </si>
  <si>
    <t>Kab. Halmahera Selatan</t>
  </si>
  <si>
    <t>Kab. Halmahera Utara</t>
  </si>
  <si>
    <t>Kab. Kepulauan Sula</t>
  </si>
  <si>
    <t>Kota Tidore Kepulauan</t>
  </si>
  <si>
    <t>Kab. Pulau Morotai</t>
  </si>
  <si>
    <t>Kab. Pulau Taliabu</t>
  </si>
  <si>
    <t>Prov. Banten</t>
  </si>
  <si>
    <t>Provinsi Banten</t>
  </si>
  <si>
    <t>Banten I</t>
  </si>
  <si>
    <t>Kab. Lebak</t>
  </si>
  <si>
    <t>Kab. Pandeglang</t>
  </si>
  <si>
    <t>Banten II</t>
  </si>
  <si>
    <t>Kab. Serang</t>
  </si>
  <si>
    <t>Banten III</t>
  </si>
  <si>
    <t>Kab. Tangerang</t>
  </si>
  <si>
    <t>Kota Cilegon</t>
  </si>
  <si>
    <t>Kota Tangerang</t>
  </si>
  <si>
    <t>Kota Serang</t>
  </si>
  <si>
    <t>Kota Tangerang Selatan</t>
  </si>
  <si>
    <t>Prov. Bangka Belitung</t>
  </si>
  <si>
    <t>Provinsi Bangka Belitung</t>
  </si>
  <si>
    <t>Babel</t>
  </si>
  <si>
    <t>Kab. Bangka</t>
  </si>
  <si>
    <t>Kab. Belitung</t>
  </si>
  <si>
    <t>Kota Pangkal Pinang</t>
  </si>
  <si>
    <t>Kab. Bangka Selatan</t>
  </si>
  <si>
    <t>Kab. Bangka Tengah</t>
  </si>
  <si>
    <t>Kab. Bangka Barat</t>
  </si>
  <si>
    <t>Kab. Belitung Timur</t>
  </si>
  <si>
    <t>Prov. Gorontalo</t>
  </si>
  <si>
    <t>Provinsi Gorontalo</t>
  </si>
  <si>
    <t>Gorontalo</t>
  </si>
  <si>
    <t>Kab. Boalemo</t>
  </si>
  <si>
    <t>Kab. Gorontalo</t>
  </si>
  <si>
    <t>Kota Gorontalo</t>
  </si>
  <si>
    <t>Kab. Pohuwato</t>
  </si>
  <si>
    <t>Kab. Bone Bolango</t>
  </si>
  <si>
    <t>Kab. Gorontalo Utara</t>
  </si>
  <si>
    <t>Prov. Kepulauan Riau</t>
  </si>
  <si>
    <t>Provinsi Kepulauan Riau</t>
  </si>
  <si>
    <t>Kepri</t>
  </si>
  <si>
    <t>Kab. Natuna</t>
  </si>
  <si>
    <t>Kab. Kepulauan Anambas</t>
  </si>
  <si>
    <t>Kab. Karimun</t>
  </si>
  <si>
    <t>Kota Batam</t>
  </si>
  <si>
    <t>Kota Tanjung Pinang</t>
  </si>
  <si>
    <t>Kab. Lingga</t>
  </si>
  <si>
    <t>Kab. Bintan</t>
  </si>
  <si>
    <t>Prov. Papua Barat</t>
  </si>
  <si>
    <t>Provinsi Papua Barat</t>
  </si>
  <si>
    <t>Papua Barat</t>
  </si>
  <si>
    <t>Kab. Fak Fak</t>
  </si>
  <si>
    <t>Kab. Manokwari</t>
  </si>
  <si>
    <t>Kab. Sorong</t>
  </si>
  <si>
    <t>Kota Sorong</t>
  </si>
  <si>
    <t>Kab. Raja Ampat</t>
  </si>
  <si>
    <t>Kab. Sorong Selatan</t>
  </si>
  <si>
    <t>Kab. Teluk Bintuni</t>
  </si>
  <si>
    <t>Kab. Teluk Wondama</t>
  </si>
  <si>
    <t>Kab. Kaimana</t>
  </si>
  <si>
    <t>Kab. Maybrat</t>
  </si>
  <si>
    <t>Kab. Tambrauw</t>
  </si>
  <si>
    <t>Kab. Manokwari Selatan</t>
  </si>
  <si>
    <t>Kab. Pegunungan Arfak</t>
  </si>
  <si>
    <t>Prov. Sulawesi Barat</t>
  </si>
  <si>
    <t>Provinsi Sulawesi Barat</t>
  </si>
  <si>
    <t>Sulbar</t>
  </si>
  <si>
    <t>Kab. Majene</t>
  </si>
  <si>
    <t>Kab. Mamuju</t>
  </si>
  <si>
    <t>Kab. Polewali Mandar</t>
  </si>
  <si>
    <t>Kab. Mamasa</t>
  </si>
  <si>
    <t>Kab. Pasangkayu</t>
  </si>
  <si>
    <t>Kab. Mamuju Tengah</t>
  </si>
  <si>
    <t>Prov. Kalimantan Utara</t>
  </si>
  <si>
    <t>Provinsi Kalimantan Utara</t>
  </si>
  <si>
    <t>Kaltara</t>
  </si>
  <si>
    <t>Kab. Bulungan</t>
  </si>
  <si>
    <t>Kab. Malinau</t>
  </si>
  <si>
    <t>Kab. Nunukan</t>
  </si>
  <si>
    <t>Kota Tarakan</t>
  </si>
  <si>
    <t>Kab. Tana Tidung</t>
  </si>
  <si>
    <t>Tahun</t>
  </si>
  <si>
    <t>DAK Fisik Reguler</t>
  </si>
  <si>
    <t>DAK Fisik Penugasan</t>
  </si>
  <si>
    <t>DAK Fisik Afirmasi</t>
  </si>
  <si>
    <t>DAK Non Fisik</t>
  </si>
  <si>
    <t>DAU</t>
  </si>
  <si>
    <t>DID</t>
  </si>
  <si>
    <t>Dana Desa</t>
  </si>
  <si>
    <t>Umum</t>
  </si>
  <si>
    <t>DBH PPh</t>
  </si>
  <si>
    <t>DBH PBB</t>
  </si>
  <si>
    <t>DBH SDA Migas</t>
  </si>
  <si>
    <t>DBH SDA Minerba</t>
  </si>
  <si>
    <t>DBH SDA Kehutanan</t>
  </si>
  <si>
    <t>DBH SDA Perikanan</t>
  </si>
  <si>
    <t>DBH SDA Panas Bumi</t>
  </si>
  <si>
    <t>Pendidikan</t>
  </si>
  <si>
    <t>Kesehatan</t>
  </si>
  <si>
    <t>Sosial</t>
  </si>
  <si>
    <t>Infrastruktur</t>
  </si>
  <si>
    <t>Pertanian</t>
  </si>
  <si>
    <t>Ekonomi</t>
  </si>
  <si>
    <t>Kelautan dan Perikanan</t>
  </si>
  <si>
    <t>Pariwisata</t>
  </si>
  <si>
    <t>Lingkungan Hidup dan Kehutanan</t>
  </si>
  <si>
    <t>Kebudayaan</t>
  </si>
  <si>
    <t>% Pend. Miskin</t>
  </si>
  <si>
    <t>Bidang</t>
  </si>
  <si>
    <t>IPM (%)</t>
  </si>
  <si>
    <t>HLS (thn)</t>
  </si>
  <si>
    <t>RLS (thn)</t>
  </si>
  <si>
    <t>Pengeluaran per Kapita (Rp 000)</t>
  </si>
  <si>
    <t>TPT (%)</t>
  </si>
  <si>
    <t>TPAK (%)</t>
  </si>
  <si>
    <t>Jml. Pend. Miskin (juta jiwa)</t>
  </si>
  <si>
    <t>Kemiskinan</t>
  </si>
  <si>
    <t>Row Labels</t>
  </si>
  <si>
    <t>Grand Total</t>
  </si>
  <si>
    <t>Sum of DAK Fisik Reguler</t>
  </si>
  <si>
    <t>Sum of DAK Fisik Penugasan</t>
  </si>
  <si>
    <t>Sum of DAK Fisik Afirmasi</t>
  </si>
  <si>
    <t>Sum of DAK Non Fisik</t>
  </si>
  <si>
    <t>Sum of DAU</t>
  </si>
  <si>
    <t>Sum of DID</t>
  </si>
  <si>
    <t>Sum of Dana Desa</t>
  </si>
  <si>
    <t>Sum of DBH PPh</t>
  </si>
  <si>
    <t>Sum of DBH PBB</t>
  </si>
  <si>
    <t>Sum of DBH SDA Migas</t>
  </si>
  <si>
    <t>Sum of DBH SDA Minerba</t>
  </si>
  <si>
    <t>Sum of DBH SDA Kehutanan</t>
  </si>
  <si>
    <t>Sum of DBH SDA Perikanan</t>
  </si>
  <si>
    <t>Sum of DBH SDA Panas Bumi</t>
  </si>
  <si>
    <t>Column Labels</t>
  </si>
  <si>
    <t>Sum of IPM (%)</t>
  </si>
  <si>
    <t>Sum of TPT (%)</t>
  </si>
  <si>
    <t>Sum of TPAK (%)</t>
  </si>
  <si>
    <t>Count of IPM (%)</t>
  </si>
  <si>
    <t>IPM (dalam %)</t>
  </si>
  <si>
    <t>Sum of HLS (thn)</t>
  </si>
  <si>
    <t>HLS (tahun)</t>
  </si>
  <si>
    <t>Sum of RLS (thn)</t>
  </si>
  <si>
    <t>RLS (tahun)</t>
  </si>
  <si>
    <t>Sum of Pengeluaran per Kapita (Rp 000)</t>
  </si>
  <si>
    <t>Sum of Jml. Pend. Miskin (juta jiwa)</t>
  </si>
  <si>
    <t>APK PAUD</t>
  </si>
  <si>
    <t>APK SD</t>
  </si>
  <si>
    <t>APK SMP</t>
  </si>
  <si>
    <t>APK SMA</t>
  </si>
  <si>
    <t>Kalimantan Tengah</t>
  </si>
  <si>
    <t>Barito Selatan</t>
  </si>
  <si>
    <t>Barito Utara</t>
  </si>
  <si>
    <t>Kapuas</t>
  </si>
  <si>
    <t>Kotawaringin Barat</t>
  </si>
  <si>
    <t>Kotawaringin Timur</t>
  </si>
  <si>
    <t>Katingan</t>
  </si>
  <si>
    <t>Seruyan</t>
  </si>
  <si>
    <t>Sukamara</t>
  </si>
  <si>
    <t>Lamandau</t>
  </si>
  <si>
    <t>Gunung Mas</t>
  </si>
  <si>
    <t>Pulang Pisau</t>
  </si>
  <si>
    <t>Murung Raya</t>
  </si>
  <si>
    <t>Barito Timur</t>
  </si>
  <si>
    <t>Boalemo</t>
  </si>
  <si>
    <t>Pohuwato</t>
  </si>
  <si>
    <t>Bone Bolango</t>
  </si>
  <si>
    <t>Gorontalo Utara</t>
  </si>
  <si>
    <t>APM SD</t>
  </si>
  <si>
    <t>APM SMP</t>
  </si>
  <si>
    <t>APM SMA</t>
  </si>
  <si>
    <t>DBH CHT</t>
  </si>
  <si>
    <t>AHH (thn)</t>
  </si>
  <si>
    <t>AHH (tahun)</t>
  </si>
  <si>
    <t>Sum of AHH (thn)</t>
  </si>
  <si>
    <t>Sum of DBH CHT</t>
  </si>
  <si>
    <t>Average of % Pend. Miskin</t>
  </si>
  <si>
    <t>Count of Jml. Pend. Miskin (juta jiwa)</t>
  </si>
  <si>
    <t>Rata-rata Jumlah Penduduk Miskin</t>
  </si>
  <si>
    <t>Rata-rata % Penduduk Miskin</t>
  </si>
  <si>
    <t>Average of APK PAUD</t>
  </si>
  <si>
    <t>APK SM</t>
  </si>
  <si>
    <t>APM SM</t>
  </si>
  <si>
    <t>Average of APK SD</t>
  </si>
  <si>
    <t>Average of APK SMP</t>
  </si>
  <si>
    <t>Average of APK SMA</t>
  </si>
  <si>
    <t>Average of APM SD</t>
  </si>
  <si>
    <t>Average of APM SMP</t>
  </si>
  <si>
    <t>Average of APM SMA</t>
  </si>
  <si>
    <t>Transfer Ke Daerah dan Dana Desa Daerah Pemilihan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</si>
</sst>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0" x14ac:knownFonts="1">
    <font>
      <sz val="11"/>
      <color theme="1"/>
      <name val="Calibri"/>
      <family val="2"/>
      <scheme val="minor"/>
    </font>
    <font>
      <sz val="11"/>
      <color theme="1"/>
      <name val="Calibri"/>
      <family val="2"/>
      <scheme val="minor"/>
    </font>
    <font>
      <sz val="9"/>
      <color theme="1"/>
      <name val="Arial Nova"/>
      <family val="2"/>
    </font>
    <font>
      <sz val="12"/>
      <color theme="1"/>
      <name val="Calibri"/>
      <family val="2"/>
      <scheme val="minor"/>
    </font>
    <font>
      <b/>
      <sz val="48"/>
      <color theme="1"/>
      <name val="Bahnschrift SemiBold SemiConden"/>
      <family val="2"/>
    </font>
    <font>
      <sz val="8"/>
      <name val="Calibri"/>
      <family val="2"/>
      <scheme val="minor"/>
    </font>
    <font>
      <b/>
      <sz val="26"/>
      <color theme="1"/>
      <name val="Bahnschrift SemiBold SemiConden"/>
      <family val="2"/>
    </font>
    <font>
      <b/>
      <sz val="14"/>
      <color theme="1"/>
      <name val="Bahnschrift SemiBold SemiConden"/>
      <family val="2"/>
    </font>
    <font>
      <sz val="9"/>
      <color theme="0"/>
      <name val="Arial Nova"/>
      <family val="2"/>
    </font>
    <font>
      <sz val="9"/>
      <name val="Arial Nova"/>
      <family val="2"/>
    </font>
  </fonts>
  <fills count="7">
    <fill>
      <patternFill patternType="none"/>
    </fill>
    <fill>
      <patternFill patternType="gray125"/>
    </fill>
    <fill>
      <patternFill patternType="solid">
        <fgColor theme="4" tint="-0.249977111117893"/>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39997558519241921"/>
        <bgColor indexed="64"/>
      </patternFill>
    </fill>
    <fill>
      <patternFill patternType="solid">
        <fgColor theme="0"/>
        <bgColor indexed="64"/>
      </patternFill>
    </fill>
  </fills>
  <borders count="3">
    <border>
      <left/>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s>
  <cellStyleXfs count="2">
    <xf numFmtId="0" fontId="0" fillId="0" borderId="0"/>
    <xf numFmtId="164" fontId="1" fillId="0" borderId="0" applyFont="0" applyFill="0" applyBorder="0" applyAlignment="0" applyProtection="0"/>
  </cellStyleXfs>
  <cellXfs count="30">
    <xf numFmtId="0" fontId="0" fillId="0" borderId="0" xfId="0"/>
    <xf numFmtId="0" fontId="2" fillId="0" borderId="0" xfId="0" applyFont="1"/>
    <xf numFmtId="165" fontId="2" fillId="0" borderId="0" xfId="1" applyNumberFormat="1" applyFont="1"/>
    <xf numFmtId="165" fontId="2" fillId="0" borderId="0" xfId="1" applyNumberFormat="1" applyFont="1" applyAlignment="1">
      <alignment horizontal="center"/>
    </xf>
    <xf numFmtId="0" fontId="2" fillId="0" borderId="0" xfId="1" applyNumberFormat="1" applyFont="1" applyAlignment="1">
      <alignment horizontal="center"/>
    </xf>
    <xf numFmtId="0" fontId="2" fillId="0" borderId="0" xfId="1" applyNumberFormat="1" applyFont="1"/>
    <xf numFmtId="164" fontId="2" fillId="0" borderId="0" xfId="1" applyNumberFormat="1" applyFont="1" applyAlignment="1">
      <alignment horizontal="center"/>
    </xf>
    <xf numFmtId="164" fontId="2" fillId="0" borderId="0" xfId="1" applyNumberFormat="1" applyFont="1"/>
    <xf numFmtId="0" fontId="0" fillId="0" borderId="0" xfId="0" pivotButton="1"/>
    <xf numFmtId="0" fontId="0" fillId="0" borderId="0" xfId="0" applyAlignment="1">
      <alignment horizontal="left"/>
    </xf>
    <xf numFmtId="165" fontId="0" fillId="0" borderId="0" xfId="0" applyNumberFormat="1"/>
    <xf numFmtId="165" fontId="0" fillId="0" borderId="0" xfId="1" applyNumberFormat="1" applyFont="1"/>
    <xf numFmtId="0" fontId="0" fillId="0" borderId="0" xfId="0" applyNumberFormat="1"/>
    <xf numFmtId="164" fontId="0" fillId="0" borderId="0" xfId="0" applyNumberFormat="1"/>
    <xf numFmtId="164" fontId="0" fillId="0" borderId="0" xfId="1" applyFont="1"/>
    <xf numFmtId="0" fontId="3" fillId="0" borderId="0" xfId="0" applyFont="1"/>
    <xf numFmtId="0" fontId="0" fillId="0" borderId="0" xfId="1" applyNumberFormat="1" applyFont="1"/>
    <xf numFmtId="0" fontId="0" fillId="0" borderId="2" xfId="0" applyBorder="1"/>
    <xf numFmtId="0" fontId="0" fillId="2" borderId="0" xfId="0" applyFill="1"/>
    <xf numFmtId="0" fontId="0" fillId="2" borderId="1" xfId="0" applyFill="1" applyBorder="1"/>
    <xf numFmtId="0" fontId="7" fillId="0" borderId="0" xfId="0" applyFont="1"/>
    <xf numFmtId="165" fontId="2" fillId="3" borderId="0" xfId="1" applyNumberFormat="1" applyFont="1" applyFill="1"/>
    <xf numFmtId="165" fontId="2" fillId="4" borderId="0" xfId="1" applyNumberFormat="1" applyFont="1" applyFill="1"/>
    <xf numFmtId="165" fontId="2" fillId="5" borderId="0" xfId="1" applyNumberFormat="1" applyFont="1" applyFill="1"/>
    <xf numFmtId="164" fontId="2" fillId="0" borderId="0" xfId="1" applyNumberFormat="1" applyFont="1" applyFill="1"/>
    <xf numFmtId="165" fontId="8" fillId="6" borderId="0" xfId="1" applyNumberFormat="1" applyFont="1" applyFill="1"/>
    <xf numFmtId="0" fontId="6" fillId="0" borderId="0" xfId="0" applyFont="1" applyAlignment="1">
      <alignment horizontal="center" vertical="center"/>
    </xf>
    <xf numFmtId="0" fontId="4" fillId="0" borderId="0" xfId="0" applyFont="1" applyAlignment="1">
      <alignment horizontal="center" vertical="center"/>
    </xf>
    <xf numFmtId="164" fontId="9" fillId="0" borderId="0" xfId="1" applyNumberFormat="1" applyFont="1" applyFill="1"/>
    <xf numFmtId="165" fontId="2" fillId="0" borderId="0" xfId="1" applyNumberFormat="1" applyFont="1" applyFill="1"/>
  </cellXfs>
  <cellStyles count="2">
    <cellStyle name="Comma" xfId="1" builtinId="3"/>
    <cellStyle name="Normal" xfId="0" builtinId="0"/>
  </cellStyles>
  <dxfs count="59">
    <dxf>
      <numFmt numFmtId="165" formatCode="_(* #,##0_);_(* \(#,##0\);_(* &quot;-&quot;??_);_(@_)"/>
    </dxf>
    <dxf>
      <numFmt numFmtId="164" formatCode="_(* #,##0.00_);_(* \(#,##0.00\);_(* &quot;-&quot;??_);_(@_)"/>
    </dxf>
    <dxf>
      <numFmt numFmtId="164" formatCode="_(* #,##0.00_);_(* \(#,##0.00\);_(* &quot;-&quot;??_);_(@_)"/>
    </dxf>
    <dxf>
      <numFmt numFmtId="164"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9"/>
        <color theme="1"/>
        <name val="Arial Nova"/>
        <family val="2"/>
        <scheme val="none"/>
      </font>
      <numFmt numFmtId="164" formatCode="_(* #,##0.00_);_(* \(#,##0.00\);_(* &quot;-&quot;??_);_(@_)"/>
    </dxf>
    <dxf>
      <font>
        <b val="0"/>
        <i val="0"/>
        <strike val="0"/>
        <condense val="0"/>
        <extend val="0"/>
        <outline val="0"/>
        <shadow val="0"/>
        <u val="none"/>
        <vertAlign val="baseline"/>
        <sz val="9"/>
        <color theme="1"/>
        <name val="Arial Nova"/>
        <family val="2"/>
        <scheme val="none"/>
      </font>
      <numFmt numFmtId="164" formatCode="_(* #,##0.00_);_(* \(#,##0.00\);_(* &quot;-&quot;??_);_(@_)"/>
    </dxf>
    <dxf>
      <font>
        <b val="0"/>
        <i val="0"/>
        <strike val="0"/>
        <condense val="0"/>
        <extend val="0"/>
        <outline val="0"/>
        <shadow val="0"/>
        <u val="none"/>
        <vertAlign val="baseline"/>
        <sz val="9"/>
        <color theme="1"/>
        <name val="Arial Nova"/>
        <family val="2"/>
        <scheme val="none"/>
      </font>
      <numFmt numFmtId="164" formatCode="_(* #,##0.00_);_(* \(#,##0.00\);_(* &quot;-&quot;??_);_(@_)"/>
    </dxf>
    <dxf>
      <font>
        <b val="0"/>
        <i val="0"/>
        <strike val="0"/>
        <condense val="0"/>
        <extend val="0"/>
        <outline val="0"/>
        <shadow val="0"/>
        <u val="none"/>
        <vertAlign val="baseline"/>
        <sz val="9"/>
        <color theme="1"/>
        <name val="Arial Nova"/>
        <family val="2"/>
        <scheme val="none"/>
      </font>
      <numFmt numFmtId="164" formatCode="_(* #,##0.00_);_(* \(#,##0.00\);_(* &quot;-&quot;??_);_(@_)"/>
    </dxf>
    <dxf>
      <font>
        <b val="0"/>
        <i val="0"/>
        <strike val="0"/>
        <condense val="0"/>
        <extend val="0"/>
        <outline val="0"/>
        <shadow val="0"/>
        <u val="none"/>
        <vertAlign val="baseline"/>
        <sz val="9"/>
        <color theme="1"/>
        <name val="Arial Nova"/>
        <family val="2"/>
        <scheme val="none"/>
      </font>
      <numFmt numFmtId="164" formatCode="_(* #,##0.00_);_(* \(#,##0.00\);_(* &quot;-&quot;??_);_(@_)"/>
    </dxf>
    <dxf>
      <font>
        <b val="0"/>
        <i val="0"/>
        <strike val="0"/>
        <condense val="0"/>
        <extend val="0"/>
        <outline val="0"/>
        <shadow val="0"/>
        <u val="none"/>
        <vertAlign val="baseline"/>
        <sz val="9"/>
        <color theme="1"/>
        <name val="Arial Nova"/>
        <family val="2"/>
        <scheme val="none"/>
      </font>
      <numFmt numFmtId="164" formatCode="_(* #,##0.00_);_(* \(#,##0.00\);_(* &quot;-&quot;??_);_(@_)"/>
    </dxf>
    <dxf>
      <font>
        <b val="0"/>
        <i val="0"/>
        <strike val="0"/>
        <condense val="0"/>
        <extend val="0"/>
        <outline val="0"/>
        <shadow val="0"/>
        <u val="none"/>
        <vertAlign val="baseline"/>
        <sz val="9"/>
        <color theme="1"/>
        <name val="Arial Nova"/>
        <family val="2"/>
        <scheme val="none"/>
      </font>
      <numFmt numFmtId="164" formatCode="_(* #,##0.00_);_(* \(#,##0.00\);_(* &quot;-&quot;??_);_(@_)"/>
    </dxf>
    <dxf>
      <font>
        <b val="0"/>
        <i val="0"/>
        <strike val="0"/>
        <condense val="0"/>
        <extend val="0"/>
        <outline val="0"/>
        <shadow val="0"/>
        <u val="none"/>
        <vertAlign val="baseline"/>
        <sz val="9"/>
        <color theme="1"/>
        <name val="Arial Nova"/>
        <family val="2"/>
        <scheme val="none"/>
      </font>
      <numFmt numFmtId="164" formatCode="_(* #,##0.00_);_(* \(#,##0.00\);_(* &quot;-&quot;??_);_(@_)"/>
    </dxf>
    <dxf>
      <font>
        <b val="0"/>
        <i val="0"/>
        <strike val="0"/>
        <condense val="0"/>
        <extend val="0"/>
        <outline val="0"/>
        <shadow val="0"/>
        <u val="none"/>
        <vertAlign val="baseline"/>
        <sz val="9"/>
        <color theme="1"/>
        <name val="Arial Nova"/>
        <family val="2"/>
        <scheme val="none"/>
      </font>
      <numFmt numFmtId="164" formatCode="_(* #,##0.00_);_(* \(#,##0.00\);_(* &quot;-&quot;??_);_(@_)"/>
    </dxf>
    <dxf>
      <font>
        <b val="0"/>
        <i val="0"/>
        <strike val="0"/>
        <condense val="0"/>
        <extend val="0"/>
        <outline val="0"/>
        <shadow val="0"/>
        <u val="none"/>
        <vertAlign val="baseline"/>
        <sz val="9"/>
        <color theme="1"/>
        <name val="Arial Nova"/>
        <family val="2"/>
        <scheme val="none"/>
      </font>
      <numFmt numFmtId="164" formatCode="_(* #,##0.00_);_(* \(#,##0.00\);_(* &quot;-&quot;??_);_(@_)"/>
    </dxf>
    <dxf>
      <font>
        <b val="0"/>
        <i val="0"/>
        <strike val="0"/>
        <condense val="0"/>
        <extend val="0"/>
        <outline val="0"/>
        <shadow val="0"/>
        <u val="none"/>
        <vertAlign val="baseline"/>
        <sz val="9"/>
        <color theme="1"/>
        <name val="Arial Nova"/>
        <family val="2"/>
        <scheme val="none"/>
      </font>
      <numFmt numFmtId="164" formatCode="_(* #,##0.00_);_(* \(#,##0.00\);_(* &quot;-&quot;??_);_(@_)"/>
    </dxf>
    <dxf>
      <font>
        <b val="0"/>
        <i val="0"/>
        <strike val="0"/>
        <condense val="0"/>
        <extend val="0"/>
        <outline val="0"/>
        <shadow val="0"/>
        <u val="none"/>
        <vertAlign val="baseline"/>
        <sz val="9"/>
        <color theme="1"/>
        <name val="Arial Nova"/>
        <family val="2"/>
        <scheme val="none"/>
      </font>
      <numFmt numFmtId="164" formatCode="_(* #,##0.00_);_(* \(#,##0.00\);_(* &quot;-&quot;??_);_(@_)"/>
    </dxf>
    <dxf>
      <font>
        <b val="0"/>
        <i val="0"/>
        <strike val="0"/>
        <condense val="0"/>
        <extend val="0"/>
        <outline val="0"/>
        <shadow val="0"/>
        <u val="none"/>
        <vertAlign val="baseline"/>
        <sz val="9"/>
        <color theme="1"/>
        <name val="Arial Nova"/>
        <family val="2"/>
        <scheme val="none"/>
      </font>
      <numFmt numFmtId="164" formatCode="_(* #,##0.00_);_(* \(#,##0.0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0" formatCode="General"/>
    </dxf>
    <dxf>
      <font>
        <b val="0"/>
        <i val="0"/>
        <strike val="0"/>
        <condense val="0"/>
        <extend val="0"/>
        <outline val="0"/>
        <shadow val="0"/>
        <u val="none"/>
        <vertAlign val="baseline"/>
        <sz val="9"/>
        <color theme="1"/>
        <name val="Arial Nova"/>
        <family val="2"/>
        <scheme val="none"/>
      </font>
    </dxf>
    <dxf>
      <font>
        <b val="0"/>
        <i val="0"/>
        <strike val="0"/>
        <condense val="0"/>
        <extend val="0"/>
        <outline val="0"/>
        <shadow val="0"/>
        <u val="none"/>
        <vertAlign val="baseline"/>
        <sz val="9"/>
        <color theme="1"/>
        <name val="Arial Nova"/>
        <family val="2"/>
        <scheme val="none"/>
      </font>
      <numFmt numFmtId="164" formatCode="_(* #,##0.00_);_(* \(#,##0.00\);_(* &quot;-&quot;??_);_(@_)"/>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Kalteng-Gorontalo-Ade-hot2-rendy-29aug22_checker_Revisi 300822.xlsx]DAK_Fisik_Reg!PivotTable2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12071270364423"/>
          <c:y val="6.6666666666666666E-2"/>
          <c:w val="0.72072950840768057"/>
          <c:h val="0.9027777777777779"/>
        </c:manualLayout>
      </c:layout>
      <c:barChart>
        <c:barDir val="bar"/>
        <c:grouping val="clustered"/>
        <c:varyColors val="0"/>
        <c:ser>
          <c:idx val="0"/>
          <c:order val="0"/>
          <c:tx>
            <c:strRef>
              <c:f>DAK_Fisik_Reg!$B$2:$B$3</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DAK_Fisik_Reg!$A$4:$A$18</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DAK_Fisik_Reg!$B$4:$B$18</c:f>
              <c:numCache>
                <c:formatCode>_(* #,##0_);_(* \(#,##0\);_(* "-"??_);_(@_)</c:formatCode>
                <c:ptCount val="14"/>
                <c:pt idx="0">
                  <c:v>48152388</c:v>
                </c:pt>
                <c:pt idx="1">
                  <c:v>45990780</c:v>
                </c:pt>
                <c:pt idx="2">
                  <c:v>62804694</c:v>
                </c:pt>
                <c:pt idx="3">
                  <c:v>107851337</c:v>
                </c:pt>
                <c:pt idx="4">
                  <c:v>132902759</c:v>
                </c:pt>
                <c:pt idx="5">
                  <c:v>51078878</c:v>
                </c:pt>
                <c:pt idx="6">
                  <c:v>44276609</c:v>
                </c:pt>
                <c:pt idx="7">
                  <c:v>81945560</c:v>
                </c:pt>
                <c:pt idx="8">
                  <c:v>24152310</c:v>
                </c:pt>
                <c:pt idx="9">
                  <c:v>63185258</c:v>
                </c:pt>
                <c:pt idx="10">
                  <c:v>63284385</c:v>
                </c:pt>
                <c:pt idx="11">
                  <c:v>60060640</c:v>
                </c:pt>
                <c:pt idx="12">
                  <c:v>42782756</c:v>
                </c:pt>
                <c:pt idx="13">
                  <c:v>47949931</c:v>
                </c:pt>
              </c:numCache>
            </c:numRef>
          </c:val>
          <c:extLst>
            <c:ext xmlns:c16="http://schemas.microsoft.com/office/drawing/2014/chart" uri="{C3380CC4-5D6E-409C-BE32-E72D297353CC}">
              <c16:uniqueId val="{00000000-4DA7-4887-A452-DE5B936B1919}"/>
            </c:ext>
          </c:extLst>
        </c:ser>
        <c:ser>
          <c:idx val="1"/>
          <c:order val="1"/>
          <c:tx>
            <c:strRef>
              <c:f>DAK_Fisik_Reg!$C$2:$C$3</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DAK_Fisik_Reg!$A$4:$A$18</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DAK_Fisik_Reg!$C$4:$C$18</c:f>
              <c:numCache>
                <c:formatCode>_(* #,##0_);_(* \(#,##0\);_(* "-"??_);_(@_)</c:formatCode>
                <c:ptCount val="14"/>
                <c:pt idx="0">
                  <c:v>54924715</c:v>
                </c:pt>
                <c:pt idx="1">
                  <c:v>55557978</c:v>
                </c:pt>
                <c:pt idx="2">
                  <c:v>78409120</c:v>
                </c:pt>
                <c:pt idx="3">
                  <c:v>96900734</c:v>
                </c:pt>
                <c:pt idx="4">
                  <c:v>93847057</c:v>
                </c:pt>
                <c:pt idx="5">
                  <c:v>72764503</c:v>
                </c:pt>
                <c:pt idx="6">
                  <c:v>98495290</c:v>
                </c:pt>
                <c:pt idx="7">
                  <c:v>59044296</c:v>
                </c:pt>
                <c:pt idx="8">
                  <c:v>30033372</c:v>
                </c:pt>
                <c:pt idx="9">
                  <c:v>30716119</c:v>
                </c:pt>
                <c:pt idx="10">
                  <c:v>71061786</c:v>
                </c:pt>
                <c:pt idx="11">
                  <c:v>35375122</c:v>
                </c:pt>
                <c:pt idx="12">
                  <c:v>54813803</c:v>
                </c:pt>
                <c:pt idx="13">
                  <c:v>68527779</c:v>
                </c:pt>
              </c:numCache>
            </c:numRef>
          </c:val>
          <c:extLst>
            <c:ext xmlns:c16="http://schemas.microsoft.com/office/drawing/2014/chart" uri="{C3380CC4-5D6E-409C-BE32-E72D297353CC}">
              <c16:uniqueId val="{00000001-6ED3-4C00-A6D5-832B6C4B3322}"/>
            </c:ext>
          </c:extLst>
        </c:ser>
        <c:ser>
          <c:idx val="2"/>
          <c:order val="2"/>
          <c:tx>
            <c:strRef>
              <c:f>DAK_Fisik_Reg!$D$2:$D$3</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DAK_Fisik_Reg!$A$4:$A$18</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DAK_Fisik_Reg!$D$4:$D$18</c:f>
              <c:numCache>
                <c:formatCode>_(* #,##0_);_(* \(#,##0\);_(* "-"??_);_(@_)</c:formatCode>
                <c:ptCount val="14"/>
                <c:pt idx="0">
                  <c:v>57026773</c:v>
                </c:pt>
                <c:pt idx="1">
                  <c:v>83540162</c:v>
                </c:pt>
                <c:pt idx="2">
                  <c:v>90254881</c:v>
                </c:pt>
                <c:pt idx="3">
                  <c:v>145208172</c:v>
                </c:pt>
                <c:pt idx="4">
                  <c:v>112235300</c:v>
                </c:pt>
                <c:pt idx="5">
                  <c:v>79576738</c:v>
                </c:pt>
                <c:pt idx="6">
                  <c:v>87012914</c:v>
                </c:pt>
                <c:pt idx="7">
                  <c:v>79269644</c:v>
                </c:pt>
                <c:pt idx="8">
                  <c:v>53585092</c:v>
                </c:pt>
                <c:pt idx="9">
                  <c:v>71734677</c:v>
                </c:pt>
                <c:pt idx="10">
                  <c:v>90137035</c:v>
                </c:pt>
                <c:pt idx="11">
                  <c:v>67346505</c:v>
                </c:pt>
                <c:pt idx="12">
                  <c:v>65035132</c:v>
                </c:pt>
                <c:pt idx="13">
                  <c:v>55557477</c:v>
                </c:pt>
              </c:numCache>
            </c:numRef>
          </c:val>
          <c:extLst>
            <c:ext xmlns:c16="http://schemas.microsoft.com/office/drawing/2014/chart" uri="{C3380CC4-5D6E-409C-BE32-E72D297353CC}">
              <c16:uniqueId val="{00000001-E482-422F-867B-5C9E419A43DD}"/>
            </c:ext>
          </c:extLst>
        </c:ser>
        <c:dLbls>
          <c:dLblPos val="inEnd"/>
          <c:showLegendKey val="0"/>
          <c:showVal val="1"/>
          <c:showCatName val="0"/>
          <c:showSerName val="0"/>
          <c:showPercent val="0"/>
          <c:showBubbleSize val="0"/>
        </c:dLbls>
        <c:gapWidth val="182"/>
        <c:axId val="1920138415"/>
        <c:axId val="1920149647"/>
      </c:barChart>
      <c:catAx>
        <c:axId val="1920138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20149647"/>
        <c:crosses val="autoZero"/>
        <c:auto val="1"/>
        <c:lblAlgn val="ctr"/>
        <c:lblOffset val="100"/>
        <c:noMultiLvlLbl val="0"/>
      </c:catAx>
      <c:valAx>
        <c:axId val="1920149647"/>
        <c:scaling>
          <c:orientation val="minMax"/>
        </c:scaling>
        <c:delete val="1"/>
        <c:axPos val="b"/>
        <c:numFmt formatCode="_(* #,##0_);_(* \(#,##0\);_(* &quot;-&quot;??_);_(@_)" sourceLinked="1"/>
        <c:majorTickMark val="none"/>
        <c:minorTickMark val="none"/>
        <c:tickLblPos val="nextTo"/>
        <c:crossAx val="1920138415"/>
        <c:crosses val="autoZero"/>
        <c:crossBetween val="between"/>
      </c:valAx>
      <c:spPr>
        <a:noFill/>
        <a:ln>
          <a:noFill/>
        </a:ln>
        <a:effectLst/>
      </c:spPr>
    </c:plotArea>
    <c:legend>
      <c:legendPos val="t"/>
      <c:layout>
        <c:manualLayout>
          <c:xMode val="edge"/>
          <c:yMode val="edge"/>
          <c:x val="0.79504229198806409"/>
          <c:y val="2.6454505686789153E-3"/>
          <c:w val="0.20495770801193591"/>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Kalteng-Gorontalo-Ade-hot2-rendy-29aug22_checker_Revisi 300822.xlsx]DBH!PivotTable8</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586419753086416"/>
                  <c:h val="0.13361111111111112"/>
                </c:manualLayout>
              </c15:layout>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81154139043522"/>
          <c:y val="7.2222222222222215E-2"/>
          <c:w val="0.71303867972088952"/>
          <c:h val="0.89722222222222214"/>
        </c:manualLayout>
      </c:layout>
      <c:barChart>
        <c:barDir val="bar"/>
        <c:grouping val="clustered"/>
        <c:varyColors val="0"/>
        <c:ser>
          <c:idx val="0"/>
          <c:order val="0"/>
          <c:tx>
            <c:strRef>
              <c:f>DBH!$L$3:$L$4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DBH!$L$5:$L$19</c:f>
              <c:numCache>
                <c:formatCode>_(* #,##0_);_(* \(#,##0\);_(* "-"??_);_(@_)</c:formatCode>
                <c:ptCount val="14"/>
                <c:pt idx="0">
                  <c:v>24234</c:v>
                </c:pt>
                <c:pt idx="1">
                  <c:v>24235</c:v>
                </c:pt>
                <c:pt idx="2">
                  <c:v>309721</c:v>
                </c:pt>
                <c:pt idx="3">
                  <c:v>24234</c:v>
                </c:pt>
                <c:pt idx="4">
                  <c:v>24234</c:v>
                </c:pt>
                <c:pt idx="5">
                  <c:v>24234</c:v>
                </c:pt>
                <c:pt idx="6">
                  <c:v>24234</c:v>
                </c:pt>
                <c:pt idx="7">
                  <c:v>24234</c:v>
                </c:pt>
                <c:pt idx="8">
                  <c:v>24234</c:v>
                </c:pt>
                <c:pt idx="9">
                  <c:v>24234</c:v>
                </c:pt>
                <c:pt idx="10">
                  <c:v>24234</c:v>
                </c:pt>
                <c:pt idx="11">
                  <c:v>24234</c:v>
                </c:pt>
                <c:pt idx="12">
                  <c:v>24234</c:v>
                </c:pt>
                <c:pt idx="13">
                  <c:v>28286</c:v>
                </c:pt>
              </c:numCache>
            </c:numRef>
          </c:val>
          <c:extLst>
            <c:ext xmlns:c16="http://schemas.microsoft.com/office/drawing/2014/chart" uri="{C3380CC4-5D6E-409C-BE32-E72D297353CC}">
              <c16:uniqueId val="{00000000-8928-4800-9A54-E67E0A5B33D8}"/>
            </c:ext>
          </c:extLst>
        </c:ser>
        <c:ser>
          <c:idx val="1"/>
          <c:order val="1"/>
          <c:tx>
            <c:strRef>
              <c:f>DBH!$M$3:$M$4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DBH!$M$5:$M$19</c:f>
              <c:numCache>
                <c:formatCode>_(* #,##0_);_(* \(#,##0\);_(* "-"??_);_(@_)</c:formatCode>
                <c:ptCount val="14"/>
                <c:pt idx="0">
                  <c:v>53018</c:v>
                </c:pt>
                <c:pt idx="1">
                  <c:v>53018</c:v>
                </c:pt>
                <c:pt idx="2">
                  <c:v>689241</c:v>
                </c:pt>
                <c:pt idx="3">
                  <c:v>53018</c:v>
                </c:pt>
                <c:pt idx="4">
                  <c:v>53018</c:v>
                </c:pt>
                <c:pt idx="5">
                  <c:v>53018</c:v>
                </c:pt>
                <c:pt idx="6">
                  <c:v>53018</c:v>
                </c:pt>
                <c:pt idx="7">
                  <c:v>53018</c:v>
                </c:pt>
                <c:pt idx="8">
                  <c:v>53018</c:v>
                </c:pt>
                <c:pt idx="9">
                  <c:v>53018</c:v>
                </c:pt>
                <c:pt idx="10">
                  <c:v>53018</c:v>
                </c:pt>
                <c:pt idx="11">
                  <c:v>53018</c:v>
                </c:pt>
                <c:pt idx="12">
                  <c:v>53018</c:v>
                </c:pt>
                <c:pt idx="13">
                  <c:v>53018</c:v>
                </c:pt>
              </c:numCache>
            </c:numRef>
          </c:val>
          <c:extLst>
            <c:ext xmlns:c16="http://schemas.microsoft.com/office/drawing/2014/chart" uri="{C3380CC4-5D6E-409C-BE32-E72D297353CC}">
              <c16:uniqueId val="{00000001-E4FC-413F-B922-DBF96E5DE030}"/>
            </c:ext>
          </c:extLst>
        </c:ser>
        <c:ser>
          <c:idx val="2"/>
          <c:order val="2"/>
          <c:tx>
            <c:strRef>
              <c:f>DBH!$N$3:$N$4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DBH!$N$5:$N$19</c:f>
              <c:numCache>
                <c:formatCode>_(* #,##0_);_(* \(#,##0\);_(* "-"??_);_(@_)</c:formatCode>
                <c:ptCount val="14"/>
                <c:pt idx="0">
                  <c:v>204030</c:v>
                </c:pt>
                <c:pt idx="1">
                  <c:v>204030</c:v>
                </c:pt>
                <c:pt idx="2">
                  <c:v>2652430</c:v>
                </c:pt>
                <c:pt idx="3">
                  <c:v>204030</c:v>
                </c:pt>
                <c:pt idx="4">
                  <c:v>204030</c:v>
                </c:pt>
                <c:pt idx="5">
                  <c:v>204030</c:v>
                </c:pt>
                <c:pt idx="6">
                  <c:v>204030</c:v>
                </c:pt>
                <c:pt idx="7">
                  <c:v>204030</c:v>
                </c:pt>
                <c:pt idx="8">
                  <c:v>204030</c:v>
                </c:pt>
                <c:pt idx="9">
                  <c:v>204030</c:v>
                </c:pt>
                <c:pt idx="10">
                  <c:v>204030</c:v>
                </c:pt>
                <c:pt idx="11">
                  <c:v>204030</c:v>
                </c:pt>
                <c:pt idx="12">
                  <c:v>204030</c:v>
                </c:pt>
                <c:pt idx="13">
                  <c:v>204030</c:v>
                </c:pt>
              </c:numCache>
            </c:numRef>
          </c:val>
          <c:extLst>
            <c:ext xmlns:c16="http://schemas.microsoft.com/office/drawing/2014/chart" uri="{C3380CC4-5D6E-409C-BE32-E72D297353CC}">
              <c16:uniqueId val="{00000001-562D-4C3D-BF9B-8141412763D8}"/>
            </c:ext>
          </c:extLst>
        </c:ser>
        <c:dLbls>
          <c:dLblPos val="inEnd"/>
          <c:showLegendKey val="0"/>
          <c:showVal val="1"/>
          <c:showCatName val="0"/>
          <c:showSerName val="0"/>
          <c:showPercent val="0"/>
          <c:showBubbleSize val="0"/>
        </c:dLbls>
        <c:gapWidth val="182"/>
        <c:axId val="77316495"/>
        <c:axId val="77304847"/>
      </c:barChart>
      <c:catAx>
        <c:axId val="7731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7304847"/>
        <c:crosses val="autoZero"/>
        <c:auto val="1"/>
        <c:lblAlgn val="ctr"/>
        <c:lblOffset val="100"/>
        <c:noMultiLvlLbl val="0"/>
      </c:catAx>
      <c:valAx>
        <c:axId val="77304847"/>
        <c:scaling>
          <c:orientation val="minMax"/>
        </c:scaling>
        <c:delete val="1"/>
        <c:axPos val="b"/>
        <c:numFmt formatCode="_(* #,##0_);_(* \(#,##0\);_(* &quot;-&quot;??_);_(@_)" sourceLinked="1"/>
        <c:majorTickMark val="none"/>
        <c:minorTickMark val="none"/>
        <c:tickLblPos val="nextTo"/>
        <c:crossAx val="77316495"/>
        <c:crosses val="autoZero"/>
        <c:crossBetween val="between"/>
      </c:valAx>
      <c:spPr>
        <a:noFill/>
        <a:ln>
          <a:noFill/>
        </a:ln>
        <a:effectLst/>
      </c:spPr>
    </c:plotArea>
    <c:legend>
      <c:legendPos val="t"/>
      <c:layout>
        <c:manualLayout>
          <c:xMode val="edge"/>
          <c:yMode val="edge"/>
          <c:x val="0.79614489642361308"/>
          <c:y val="0"/>
          <c:w val="0.20385510357638673"/>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Kalteng-Gorontalo-Ade-hot2-rendy-29aug22_checker_Revisi 300822.xlsx]DBH!PivotTable9</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19800553194649"/>
          <c:y val="6.9444444444444448E-2"/>
          <c:w val="0.72265221557937831"/>
          <c:h val="0.9"/>
        </c:manualLayout>
      </c:layout>
      <c:barChart>
        <c:barDir val="bar"/>
        <c:grouping val="clustered"/>
        <c:varyColors val="0"/>
        <c:ser>
          <c:idx val="0"/>
          <c:order val="0"/>
          <c:tx>
            <c:strRef>
              <c:f>DBH!$Q$3:$Q$4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DBH!$Q$5:$Q$19</c:f>
              <c:numCache>
                <c:formatCode>_(* #,##0_);_(* \(#,##0\);_(* "-"??_);_(@_)</c:formatCode>
                <c:ptCount val="14"/>
                <c:pt idx="0">
                  <c:v>17872636</c:v>
                </c:pt>
                <c:pt idx="1">
                  <c:v>31410443</c:v>
                </c:pt>
                <c:pt idx="2">
                  <c:v>82236707</c:v>
                </c:pt>
                <c:pt idx="3">
                  <c:v>86742402</c:v>
                </c:pt>
                <c:pt idx="4">
                  <c:v>18041909</c:v>
                </c:pt>
                <c:pt idx="5">
                  <c:v>22271077</c:v>
                </c:pt>
                <c:pt idx="6">
                  <c:v>27600210</c:v>
                </c:pt>
                <c:pt idx="7">
                  <c:v>18403179</c:v>
                </c:pt>
                <c:pt idx="8">
                  <c:v>18233421</c:v>
                </c:pt>
                <c:pt idx="9">
                  <c:v>23094905</c:v>
                </c:pt>
                <c:pt idx="10">
                  <c:v>22585826</c:v>
                </c:pt>
                <c:pt idx="11">
                  <c:v>17872636</c:v>
                </c:pt>
                <c:pt idx="12">
                  <c:v>64975610</c:v>
                </c:pt>
                <c:pt idx="13">
                  <c:v>38539755</c:v>
                </c:pt>
              </c:numCache>
            </c:numRef>
          </c:val>
          <c:extLst>
            <c:ext xmlns:c16="http://schemas.microsoft.com/office/drawing/2014/chart" uri="{C3380CC4-5D6E-409C-BE32-E72D297353CC}">
              <c16:uniqueId val="{00000000-D87B-484F-A934-D6BAF57DE465}"/>
            </c:ext>
          </c:extLst>
        </c:ser>
        <c:ser>
          <c:idx val="1"/>
          <c:order val="1"/>
          <c:tx>
            <c:strRef>
              <c:f>DBH!$R$3:$R$4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DBH!$R$5:$R$19</c:f>
              <c:numCache>
                <c:formatCode>_(* #,##0_);_(* \(#,##0\);_(* "-"??_);_(@_)</c:formatCode>
                <c:ptCount val="14"/>
                <c:pt idx="0">
                  <c:v>23494320</c:v>
                </c:pt>
                <c:pt idx="1">
                  <c:v>41011471</c:v>
                </c:pt>
                <c:pt idx="2">
                  <c:v>96952424</c:v>
                </c:pt>
                <c:pt idx="3">
                  <c:v>121827677</c:v>
                </c:pt>
                <c:pt idx="4">
                  <c:v>24451618</c:v>
                </c:pt>
                <c:pt idx="5">
                  <c:v>44166863</c:v>
                </c:pt>
                <c:pt idx="6">
                  <c:v>32452898</c:v>
                </c:pt>
                <c:pt idx="7">
                  <c:v>24578095</c:v>
                </c:pt>
                <c:pt idx="8">
                  <c:v>23811915</c:v>
                </c:pt>
                <c:pt idx="9">
                  <c:v>29552289</c:v>
                </c:pt>
                <c:pt idx="10">
                  <c:v>25168677</c:v>
                </c:pt>
                <c:pt idx="11">
                  <c:v>23490776</c:v>
                </c:pt>
                <c:pt idx="12">
                  <c:v>93887059</c:v>
                </c:pt>
                <c:pt idx="13">
                  <c:v>40938494</c:v>
                </c:pt>
              </c:numCache>
            </c:numRef>
          </c:val>
          <c:extLst>
            <c:ext xmlns:c16="http://schemas.microsoft.com/office/drawing/2014/chart" uri="{C3380CC4-5D6E-409C-BE32-E72D297353CC}">
              <c16:uniqueId val="{00000001-07D7-49FD-938A-B937C541D0C0}"/>
            </c:ext>
          </c:extLst>
        </c:ser>
        <c:ser>
          <c:idx val="2"/>
          <c:order val="2"/>
          <c:tx>
            <c:strRef>
              <c:f>DBH!$S$3:$S$4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DBH!$S$5:$S$19</c:f>
              <c:numCache>
                <c:formatCode>_(* #,##0_);_(* \(#,##0\);_(* "-"??_);_(@_)</c:formatCode>
                <c:ptCount val="14"/>
                <c:pt idx="0">
                  <c:v>51449932</c:v>
                </c:pt>
                <c:pt idx="1">
                  <c:v>101401514</c:v>
                </c:pt>
                <c:pt idx="2">
                  <c:v>219860429</c:v>
                </c:pt>
                <c:pt idx="3">
                  <c:v>273178619</c:v>
                </c:pt>
                <c:pt idx="4">
                  <c:v>52290066</c:v>
                </c:pt>
                <c:pt idx="5">
                  <c:v>68741655</c:v>
                </c:pt>
                <c:pt idx="6">
                  <c:v>69234275</c:v>
                </c:pt>
                <c:pt idx="7">
                  <c:v>51765905</c:v>
                </c:pt>
                <c:pt idx="8">
                  <c:v>51356121</c:v>
                </c:pt>
                <c:pt idx="9">
                  <c:v>63452220</c:v>
                </c:pt>
                <c:pt idx="10">
                  <c:v>55401955</c:v>
                </c:pt>
                <c:pt idx="11">
                  <c:v>51355792</c:v>
                </c:pt>
                <c:pt idx="12">
                  <c:v>214019268</c:v>
                </c:pt>
                <c:pt idx="13">
                  <c:v>90384178</c:v>
                </c:pt>
              </c:numCache>
            </c:numRef>
          </c:val>
          <c:extLst>
            <c:ext xmlns:c16="http://schemas.microsoft.com/office/drawing/2014/chart" uri="{C3380CC4-5D6E-409C-BE32-E72D297353CC}">
              <c16:uniqueId val="{00000001-D3D7-4C77-AE50-50F2D4F4674B}"/>
            </c:ext>
          </c:extLst>
        </c:ser>
        <c:dLbls>
          <c:dLblPos val="inEnd"/>
          <c:showLegendKey val="0"/>
          <c:showVal val="1"/>
          <c:showCatName val="0"/>
          <c:showSerName val="0"/>
          <c:showPercent val="0"/>
          <c:showBubbleSize val="0"/>
        </c:dLbls>
        <c:gapWidth val="182"/>
        <c:axId val="77326479"/>
        <c:axId val="77327727"/>
      </c:barChart>
      <c:catAx>
        <c:axId val="77326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7327727"/>
        <c:crosses val="autoZero"/>
        <c:auto val="1"/>
        <c:lblAlgn val="ctr"/>
        <c:lblOffset val="100"/>
        <c:noMultiLvlLbl val="0"/>
      </c:catAx>
      <c:valAx>
        <c:axId val="77327727"/>
        <c:scaling>
          <c:orientation val="minMax"/>
        </c:scaling>
        <c:delete val="1"/>
        <c:axPos val="b"/>
        <c:numFmt formatCode="_(* #,##0_);_(* \(#,##0\);_(* &quot;-&quot;??_);_(@_)" sourceLinked="1"/>
        <c:majorTickMark val="none"/>
        <c:minorTickMark val="none"/>
        <c:tickLblPos val="nextTo"/>
        <c:crossAx val="77326479"/>
        <c:crosses val="autoZero"/>
        <c:crossBetween val="between"/>
      </c:valAx>
      <c:spPr>
        <a:noFill/>
        <a:ln>
          <a:noFill/>
        </a:ln>
        <a:effectLst/>
      </c:spPr>
    </c:plotArea>
    <c:legend>
      <c:legendPos val="t"/>
      <c:layout>
        <c:manualLayout>
          <c:xMode val="edge"/>
          <c:yMode val="edge"/>
          <c:x val="0.79563923957688332"/>
          <c:y val="5.2909011373578302E-4"/>
          <c:w val="0.20436076042311668"/>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Kalteng-Gorontalo-Ade-hot2-rendy-29aug22_checker_Revisi 300822.xlsx]DBH!PivotTable10</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66176250175997"/>
          <c:y val="6.9444444444444448E-2"/>
          <c:w val="0.73418845860956483"/>
          <c:h val="0.9"/>
        </c:manualLayout>
      </c:layout>
      <c:barChart>
        <c:barDir val="bar"/>
        <c:grouping val="clustered"/>
        <c:varyColors val="0"/>
        <c:ser>
          <c:idx val="0"/>
          <c:order val="0"/>
          <c:tx>
            <c:strRef>
              <c:f>DBH!$V$3:$V$4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DBH!$V$5:$V$19</c:f>
              <c:numCache>
                <c:formatCode>_(* #,##0_);_(* \(#,##0\);_(* "-"??_);_(@_)</c:formatCode>
                <c:ptCount val="14"/>
                <c:pt idx="0">
                  <c:v>5425794</c:v>
                </c:pt>
                <c:pt idx="1">
                  <c:v>5502263</c:v>
                </c:pt>
                <c:pt idx="2">
                  <c:v>13678580</c:v>
                </c:pt>
                <c:pt idx="3">
                  <c:v>12200073</c:v>
                </c:pt>
                <c:pt idx="4">
                  <c:v>8339200</c:v>
                </c:pt>
                <c:pt idx="5">
                  <c:v>7726755</c:v>
                </c:pt>
                <c:pt idx="6">
                  <c:v>16067278</c:v>
                </c:pt>
                <c:pt idx="7">
                  <c:v>19767041</c:v>
                </c:pt>
                <c:pt idx="8">
                  <c:v>5390046</c:v>
                </c:pt>
                <c:pt idx="9">
                  <c:v>9593771</c:v>
                </c:pt>
                <c:pt idx="10">
                  <c:v>12264118</c:v>
                </c:pt>
                <c:pt idx="11">
                  <c:v>5777376</c:v>
                </c:pt>
                <c:pt idx="12">
                  <c:v>12785790</c:v>
                </c:pt>
                <c:pt idx="13">
                  <c:v>5456543</c:v>
                </c:pt>
              </c:numCache>
            </c:numRef>
          </c:val>
          <c:extLst>
            <c:ext xmlns:c16="http://schemas.microsoft.com/office/drawing/2014/chart" uri="{C3380CC4-5D6E-409C-BE32-E72D297353CC}">
              <c16:uniqueId val="{00000000-F5E4-4D79-A918-32E4619ED8DF}"/>
            </c:ext>
          </c:extLst>
        </c:ser>
        <c:ser>
          <c:idx val="1"/>
          <c:order val="1"/>
          <c:tx>
            <c:strRef>
              <c:f>DBH!$W$3:$W$4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DBH!$W$5:$W$19</c:f>
              <c:numCache>
                <c:formatCode>_(* #,##0_);_(* \(#,##0\);_(* "-"??_);_(@_)</c:formatCode>
                <c:ptCount val="14"/>
                <c:pt idx="0">
                  <c:v>5798594</c:v>
                </c:pt>
                <c:pt idx="1">
                  <c:v>6109607</c:v>
                </c:pt>
                <c:pt idx="2">
                  <c:v>12768876</c:v>
                </c:pt>
                <c:pt idx="3">
                  <c:v>12713085</c:v>
                </c:pt>
                <c:pt idx="4">
                  <c:v>11892514</c:v>
                </c:pt>
                <c:pt idx="5">
                  <c:v>7894379</c:v>
                </c:pt>
                <c:pt idx="6">
                  <c:v>15644898</c:v>
                </c:pt>
                <c:pt idx="7">
                  <c:v>21946025</c:v>
                </c:pt>
                <c:pt idx="8">
                  <c:v>5803652</c:v>
                </c:pt>
                <c:pt idx="9">
                  <c:v>9545369</c:v>
                </c:pt>
                <c:pt idx="10">
                  <c:v>13412973</c:v>
                </c:pt>
                <c:pt idx="11">
                  <c:v>5859359</c:v>
                </c:pt>
                <c:pt idx="12">
                  <c:v>15264944</c:v>
                </c:pt>
                <c:pt idx="13">
                  <c:v>5861843</c:v>
                </c:pt>
              </c:numCache>
            </c:numRef>
          </c:val>
          <c:extLst>
            <c:ext xmlns:c16="http://schemas.microsoft.com/office/drawing/2014/chart" uri="{C3380CC4-5D6E-409C-BE32-E72D297353CC}">
              <c16:uniqueId val="{00000001-031F-4B88-BC42-539808762673}"/>
            </c:ext>
          </c:extLst>
        </c:ser>
        <c:ser>
          <c:idx val="2"/>
          <c:order val="2"/>
          <c:tx>
            <c:strRef>
              <c:f>DBH!$X$3:$X$4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DBH!$X$5:$X$19</c:f>
              <c:numCache>
                <c:formatCode>_(* #,##0_);_(* \(#,##0\);_(* "-"??_);_(@_)</c:formatCode>
                <c:ptCount val="14"/>
                <c:pt idx="0">
                  <c:v>4662396</c:v>
                </c:pt>
                <c:pt idx="1">
                  <c:v>6680631</c:v>
                </c:pt>
                <c:pt idx="2">
                  <c:v>12527805</c:v>
                </c:pt>
                <c:pt idx="3">
                  <c:v>10651872</c:v>
                </c:pt>
                <c:pt idx="4">
                  <c:v>6422910</c:v>
                </c:pt>
                <c:pt idx="5">
                  <c:v>10255180</c:v>
                </c:pt>
                <c:pt idx="6">
                  <c:v>17426445</c:v>
                </c:pt>
                <c:pt idx="7">
                  <c:v>15889810</c:v>
                </c:pt>
                <c:pt idx="8">
                  <c:v>4719911</c:v>
                </c:pt>
                <c:pt idx="9">
                  <c:v>9540453</c:v>
                </c:pt>
                <c:pt idx="10">
                  <c:v>10129345</c:v>
                </c:pt>
                <c:pt idx="11">
                  <c:v>5422671</c:v>
                </c:pt>
                <c:pt idx="12">
                  <c:v>11172799</c:v>
                </c:pt>
                <c:pt idx="13">
                  <c:v>4731724</c:v>
                </c:pt>
              </c:numCache>
            </c:numRef>
          </c:val>
          <c:extLst>
            <c:ext xmlns:c16="http://schemas.microsoft.com/office/drawing/2014/chart" uri="{C3380CC4-5D6E-409C-BE32-E72D297353CC}">
              <c16:uniqueId val="{00000001-E4BB-45F2-894C-245E4F36D4E7}"/>
            </c:ext>
          </c:extLst>
        </c:ser>
        <c:dLbls>
          <c:dLblPos val="inEnd"/>
          <c:showLegendKey val="0"/>
          <c:showVal val="1"/>
          <c:showCatName val="0"/>
          <c:showSerName val="0"/>
          <c:showPercent val="0"/>
          <c:showBubbleSize val="0"/>
        </c:dLbls>
        <c:gapWidth val="182"/>
        <c:axId val="77396367"/>
        <c:axId val="77383887"/>
      </c:barChart>
      <c:catAx>
        <c:axId val="77396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7383887"/>
        <c:crosses val="autoZero"/>
        <c:auto val="1"/>
        <c:lblAlgn val="ctr"/>
        <c:lblOffset val="100"/>
        <c:noMultiLvlLbl val="0"/>
      </c:catAx>
      <c:valAx>
        <c:axId val="77383887"/>
        <c:scaling>
          <c:orientation val="minMax"/>
        </c:scaling>
        <c:delete val="1"/>
        <c:axPos val="b"/>
        <c:numFmt formatCode="_(* #,##0_);_(* \(#,##0\);_(* &quot;-&quot;??_);_(@_)" sourceLinked="1"/>
        <c:majorTickMark val="none"/>
        <c:minorTickMark val="none"/>
        <c:tickLblPos val="nextTo"/>
        <c:crossAx val="77396367"/>
        <c:crosses val="autoZero"/>
        <c:crossBetween val="between"/>
      </c:valAx>
      <c:spPr>
        <a:noFill/>
        <a:ln>
          <a:noFill/>
        </a:ln>
        <a:effectLst/>
      </c:spPr>
    </c:plotArea>
    <c:legend>
      <c:legendPos val="t"/>
      <c:layout>
        <c:manualLayout>
          <c:xMode val="edge"/>
          <c:yMode val="edge"/>
          <c:x val="0.79556520778105966"/>
          <c:y val="5.2909011373578302E-4"/>
          <c:w val="0.20443479221894034"/>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Kalteng-Gorontalo-Ade-hot2-rendy-29aug22_checker_Revisi 300822.xlsx]DBH!PivotTable11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19800553194649"/>
          <c:y val="6.6666666666666666E-2"/>
          <c:w val="0.72265221557937831"/>
          <c:h val="0.9027777777777779"/>
        </c:manualLayout>
      </c:layout>
      <c:barChart>
        <c:barDir val="bar"/>
        <c:grouping val="clustered"/>
        <c:varyColors val="0"/>
        <c:ser>
          <c:idx val="0"/>
          <c:order val="0"/>
          <c:tx>
            <c:strRef>
              <c:f>DBH!$AA$3:$AA$4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DBH!$AA$5:$AA$19</c:f>
              <c:numCache>
                <c:formatCode>_(* #,##0_);_(* \(#,##0\);_(* "-"??_);_(@_)</c:formatCode>
                <c:ptCount val="14"/>
                <c:pt idx="0">
                  <c:v>1418361</c:v>
                </c:pt>
                <c:pt idx="1">
                  <c:v>1418361</c:v>
                </c:pt>
                <c:pt idx="2">
                  <c:v>1418361</c:v>
                </c:pt>
                <c:pt idx="3">
                  <c:v>1418361</c:v>
                </c:pt>
                <c:pt idx="4">
                  <c:v>1418361</c:v>
                </c:pt>
                <c:pt idx="5">
                  <c:v>1418361</c:v>
                </c:pt>
                <c:pt idx="6">
                  <c:v>1418361</c:v>
                </c:pt>
                <c:pt idx="7">
                  <c:v>1418361</c:v>
                </c:pt>
                <c:pt idx="8">
                  <c:v>1418361</c:v>
                </c:pt>
                <c:pt idx="9">
                  <c:v>1418361</c:v>
                </c:pt>
                <c:pt idx="10">
                  <c:v>1418361</c:v>
                </c:pt>
                <c:pt idx="11">
                  <c:v>1418361</c:v>
                </c:pt>
                <c:pt idx="12">
                  <c:v>1418361</c:v>
                </c:pt>
                <c:pt idx="13">
                  <c:v>1418361</c:v>
                </c:pt>
              </c:numCache>
            </c:numRef>
          </c:val>
          <c:extLst>
            <c:ext xmlns:c16="http://schemas.microsoft.com/office/drawing/2014/chart" uri="{C3380CC4-5D6E-409C-BE32-E72D297353CC}">
              <c16:uniqueId val="{00000000-0745-42C5-B94E-59AC55E02EE3}"/>
            </c:ext>
          </c:extLst>
        </c:ser>
        <c:ser>
          <c:idx val="1"/>
          <c:order val="1"/>
          <c:tx>
            <c:strRef>
              <c:f>DBH!$AB$3:$AB$4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DBH!$AB$5:$AB$19</c:f>
              <c:numCache>
                <c:formatCode>_(* #,##0_);_(* \(#,##0\);_(* "-"??_);_(@_)</c:formatCode>
                <c:ptCount val="14"/>
                <c:pt idx="0">
                  <c:v>1128319</c:v>
                </c:pt>
                <c:pt idx="1">
                  <c:v>1128319</c:v>
                </c:pt>
                <c:pt idx="2">
                  <c:v>1128319</c:v>
                </c:pt>
                <c:pt idx="3">
                  <c:v>1128319</c:v>
                </c:pt>
                <c:pt idx="4">
                  <c:v>1128319</c:v>
                </c:pt>
                <c:pt idx="5">
                  <c:v>1128319</c:v>
                </c:pt>
                <c:pt idx="6">
                  <c:v>1128319</c:v>
                </c:pt>
                <c:pt idx="7">
                  <c:v>1128319</c:v>
                </c:pt>
                <c:pt idx="8">
                  <c:v>1128319</c:v>
                </c:pt>
                <c:pt idx="9">
                  <c:v>1128319</c:v>
                </c:pt>
                <c:pt idx="10">
                  <c:v>1128319</c:v>
                </c:pt>
                <c:pt idx="11">
                  <c:v>1128319</c:v>
                </c:pt>
                <c:pt idx="12">
                  <c:v>1128319</c:v>
                </c:pt>
                <c:pt idx="13">
                  <c:v>1128319</c:v>
                </c:pt>
              </c:numCache>
            </c:numRef>
          </c:val>
          <c:extLst>
            <c:ext xmlns:c16="http://schemas.microsoft.com/office/drawing/2014/chart" uri="{C3380CC4-5D6E-409C-BE32-E72D297353CC}">
              <c16:uniqueId val="{00000001-6BF5-49B6-BE2F-46280C2223CD}"/>
            </c:ext>
          </c:extLst>
        </c:ser>
        <c:ser>
          <c:idx val="2"/>
          <c:order val="2"/>
          <c:tx>
            <c:strRef>
              <c:f>DBH!$AC$3:$AC$4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DBH!$AC$5:$AC$19</c:f>
              <c:numCache>
                <c:formatCode>_(* #,##0_);_(* \(#,##0\);_(* "-"??_);_(@_)</c:formatCode>
                <c:ptCount val="14"/>
                <c:pt idx="0">
                  <c:v>1958311</c:v>
                </c:pt>
                <c:pt idx="1">
                  <c:v>1958311</c:v>
                </c:pt>
                <c:pt idx="2">
                  <c:v>1958311</c:v>
                </c:pt>
                <c:pt idx="3">
                  <c:v>1958311</c:v>
                </c:pt>
                <c:pt idx="4">
                  <c:v>1958311</c:v>
                </c:pt>
                <c:pt idx="5">
                  <c:v>1958311</c:v>
                </c:pt>
                <c:pt idx="6">
                  <c:v>1958311</c:v>
                </c:pt>
                <c:pt idx="7">
                  <c:v>1958311</c:v>
                </c:pt>
                <c:pt idx="8">
                  <c:v>1958311</c:v>
                </c:pt>
                <c:pt idx="9">
                  <c:v>1958311</c:v>
                </c:pt>
                <c:pt idx="10">
                  <c:v>1958311</c:v>
                </c:pt>
                <c:pt idx="11">
                  <c:v>1958311</c:v>
                </c:pt>
                <c:pt idx="12">
                  <c:v>1958311</c:v>
                </c:pt>
                <c:pt idx="13">
                  <c:v>1958311</c:v>
                </c:pt>
              </c:numCache>
            </c:numRef>
          </c:val>
          <c:extLst>
            <c:ext xmlns:c16="http://schemas.microsoft.com/office/drawing/2014/chart" uri="{C3380CC4-5D6E-409C-BE32-E72D297353CC}">
              <c16:uniqueId val="{00000001-D3A4-4FAF-B060-21DA7AC8715C}"/>
            </c:ext>
          </c:extLst>
        </c:ser>
        <c:dLbls>
          <c:dLblPos val="inEnd"/>
          <c:showLegendKey val="0"/>
          <c:showVal val="1"/>
          <c:showCatName val="0"/>
          <c:showSerName val="0"/>
          <c:showPercent val="0"/>
          <c:showBubbleSize val="0"/>
        </c:dLbls>
        <c:gapWidth val="182"/>
        <c:axId val="2060330287"/>
        <c:axId val="2060319887"/>
      </c:barChart>
      <c:catAx>
        <c:axId val="206033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60319887"/>
        <c:crosses val="autoZero"/>
        <c:auto val="1"/>
        <c:lblAlgn val="ctr"/>
        <c:lblOffset val="100"/>
        <c:noMultiLvlLbl val="0"/>
      </c:catAx>
      <c:valAx>
        <c:axId val="2060319887"/>
        <c:scaling>
          <c:orientation val="minMax"/>
        </c:scaling>
        <c:delete val="1"/>
        <c:axPos val="b"/>
        <c:numFmt formatCode="_(* #,##0_);_(* \(#,##0\);_(* &quot;-&quot;??_);_(@_)" sourceLinked="1"/>
        <c:majorTickMark val="none"/>
        <c:minorTickMark val="none"/>
        <c:tickLblPos val="nextTo"/>
        <c:crossAx val="2060330287"/>
        <c:crosses val="autoZero"/>
        <c:crossBetween val="between"/>
      </c:valAx>
      <c:spPr>
        <a:noFill/>
        <a:ln>
          <a:noFill/>
        </a:ln>
        <a:effectLst/>
      </c:spPr>
    </c:plotArea>
    <c:legend>
      <c:legendPos val="t"/>
      <c:layout>
        <c:manualLayout>
          <c:xMode val="edge"/>
          <c:yMode val="edge"/>
          <c:x val="0.79500292947903717"/>
          <c:y val="0"/>
          <c:w val="0.2049970705209628"/>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Kalteng-Gorontalo-Ade-hot2-rendy-29aug22_checker_Revisi 300822.xlsx]DBH!PivotTable12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5071768451555"/>
          <c:y val="6.6666666666666666E-2"/>
          <c:w val="0.73034304426616925"/>
          <c:h val="0.9027777777777779"/>
        </c:manualLayout>
      </c:layout>
      <c:barChart>
        <c:barDir val="bar"/>
        <c:grouping val="clustered"/>
        <c:varyColors val="0"/>
        <c:ser>
          <c:idx val="0"/>
          <c:order val="0"/>
          <c:tx>
            <c:strRef>
              <c:f>DBH!$AF$3:$AF$4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DBH!$AF$5:$AF$19</c:f>
              <c:numCache>
                <c:formatCode>_(* #,##0_);_(* \(#,##0\);_(* "-"??_);_(@_)</c:formatCode>
                <c:ptCount val="14"/>
                <c:pt idx="0">
                  <c:v>0</c:v>
                </c:pt>
                <c:pt idx="1">
                  <c:v>0</c:v>
                </c:pt>
                <c:pt idx="2">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0-7698-49A7-9A5B-E8BB25EAF0D4}"/>
            </c:ext>
          </c:extLst>
        </c:ser>
        <c:ser>
          <c:idx val="1"/>
          <c:order val="1"/>
          <c:tx>
            <c:strRef>
              <c:f>DBH!$AG$3:$AG$4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DBH!$AG$5:$AG$19</c:f>
              <c:numCache>
                <c:formatCode>_(* #,##0_);_(* \(#,##0\);_(* "-"??_);_(@_)</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1-B4C5-4198-A31B-9E12E7A72F3F}"/>
            </c:ext>
          </c:extLst>
        </c:ser>
        <c:ser>
          <c:idx val="2"/>
          <c:order val="2"/>
          <c:tx>
            <c:strRef>
              <c:f>DBH!$AH$3:$AH$4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DBH!$AH$5:$AH$19</c:f>
              <c:numCache>
                <c:formatCode>_(* #,##0_);_(* \(#,##0\);_(* "-"??_);_(@_)</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1-2431-4A6E-8CAD-95539424A141}"/>
            </c:ext>
          </c:extLst>
        </c:ser>
        <c:dLbls>
          <c:dLblPos val="inEnd"/>
          <c:showLegendKey val="0"/>
          <c:showVal val="1"/>
          <c:showCatName val="0"/>
          <c:showSerName val="0"/>
          <c:showPercent val="0"/>
          <c:showBubbleSize val="0"/>
        </c:dLbls>
        <c:gapWidth val="182"/>
        <c:axId val="1920113455"/>
        <c:axId val="1920120943"/>
      </c:barChart>
      <c:catAx>
        <c:axId val="1920113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20120943"/>
        <c:crosses val="autoZero"/>
        <c:auto val="1"/>
        <c:lblAlgn val="ctr"/>
        <c:lblOffset val="100"/>
        <c:noMultiLvlLbl val="0"/>
      </c:catAx>
      <c:valAx>
        <c:axId val="1920120943"/>
        <c:scaling>
          <c:orientation val="minMax"/>
        </c:scaling>
        <c:delete val="1"/>
        <c:axPos val="b"/>
        <c:numFmt formatCode="_(* #,##0_);_(* \(#,##0\);_(* &quot;-&quot;??_);_(@_)" sourceLinked="1"/>
        <c:majorTickMark val="none"/>
        <c:minorTickMark val="none"/>
        <c:tickLblPos val="nextTo"/>
        <c:crossAx val="1920113455"/>
        <c:crosses val="autoZero"/>
        <c:crossBetween val="between"/>
      </c:valAx>
      <c:spPr>
        <a:noFill/>
        <a:ln>
          <a:noFill/>
        </a:ln>
        <a:effectLst/>
      </c:spPr>
    </c:plotArea>
    <c:legend>
      <c:legendPos val="t"/>
      <c:layout>
        <c:manualLayout>
          <c:xMode val="edge"/>
          <c:yMode val="edge"/>
          <c:x val="0.79642966903699619"/>
          <c:y val="0"/>
          <c:w val="0.20357033096300378"/>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Kalteng-Gorontalo-Ade-hot2-rendy-29aug22_checker_Revisi 300822.xlsx]IPM!PivotTable13</c:name>
    <c:fmtId val="6"/>
  </c:pivotSource>
  <c:chart>
    <c:autoTitleDeleted val="0"/>
    <c:pivotFmts>
      <c:pivotFmt>
        <c:idx val="0"/>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126008784983865E-2"/>
          <c:y val="9.4444444444444442E-2"/>
          <c:w val="0.94353987163291497"/>
          <c:h val="0.80906867891513556"/>
        </c:manualLayout>
      </c:layout>
      <c:barChart>
        <c:barDir val="col"/>
        <c:grouping val="clustered"/>
        <c:varyColors val="0"/>
        <c:ser>
          <c:idx val="0"/>
          <c:order val="0"/>
          <c:tx>
            <c:strRef>
              <c:f>IPM!$B$5:$B$6</c:f>
              <c:strCache>
                <c:ptCount val="1"/>
                <c:pt idx="0">
                  <c:v>2020</c:v>
                </c:pt>
              </c:strCache>
            </c:strRef>
          </c:tx>
          <c:spPr>
            <a:solidFill>
              <a:schemeClr val="accent1">
                <a:alpha val="7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IPM!$A$7:$A$21</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IPM!$B$7:$B$21</c:f>
              <c:numCache>
                <c:formatCode>General</c:formatCode>
                <c:ptCount val="14"/>
                <c:pt idx="0">
                  <c:v>80.77</c:v>
                </c:pt>
                <c:pt idx="1">
                  <c:v>70.22</c:v>
                </c:pt>
                <c:pt idx="2">
                  <c:v>70.59</c:v>
                </c:pt>
                <c:pt idx="3">
                  <c:v>69.48</c:v>
                </c:pt>
                <c:pt idx="4">
                  <c:v>72.87</c:v>
                </c:pt>
                <c:pt idx="5">
                  <c:v>71.31</c:v>
                </c:pt>
                <c:pt idx="6">
                  <c:v>68.680000000000007</c:v>
                </c:pt>
                <c:pt idx="7">
                  <c:v>67.58</c:v>
                </c:pt>
                <c:pt idx="8">
                  <c:v>68.03</c:v>
                </c:pt>
                <c:pt idx="9">
                  <c:v>70.510000000000005</c:v>
                </c:pt>
                <c:pt idx="10">
                  <c:v>70.81</c:v>
                </c:pt>
                <c:pt idx="11">
                  <c:v>68.45</c:v>
                </c:pt>
                <c:pt idx="12">
                  <c:v>67.98</c:v>
                </c:pt>
                <c:pt idx="13">
                  <c:v>71.39</c:v>
                </c:pt>
              </c:numCache>
            </c:numRef>
          </c:val>
          <c:extLst>
            <c:ext xmlns:c16="http://schemas.microsoft.com/office/drawing/2014/chart" uri="{C3380CC4-5D6E-409C-BE32-E72D297353CC}">
              <c16:uniqueId val="{00000000-0BFC-461C-9339-84D56BA7ABAE}"/>
            </c:ext>
          </c:extLst>
        </c:ser>
        <c:ser>
          <c:idx val="1"/>
          <c:order val="1"/>
          <c:tx>
            <c:strRef>
              <c:f>IPM!$C$5:$C$6</c:f>
              <c:strCache>
                <c:ptCount val="1"/>
                <c:pt idx="0">
                  <c:v>2021</c:v>
                </c:pt>
              </c:strCache>
            </c:strRef>
          </c:tx>
          <c:spPr>
            <a:solidFill>
              <a:schemeClr val="accent2">
                <a:alpha val="7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IPM!$A$7:$A$21</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IPM!$C$7:$C$21</c:f>
              <c:numCache>
                <c:formatCode>General</c:formatCode>
                <c:ptCount val="14"/>
                <c:pt idx="0">
                  <c:v>80.819999999999993</c:v>
                </c:pt>
                <c:pt idx="1">
                  <c:v>70.540000000000006</c:v>
                </c:pt>
                <c:pt idx="2">
                  <c:v>70.790000000000006</c:v>
                </c:pt>
                <c:pt idx="3">
                  <c:v>69.63</c:v>
                </c:pt>
                <c:pt idx="4">
                  <c:v>73.069999999999993</c:v>
                </c:pt>
                <c:pt idx="5">
                  <c:v>71.38</c:v>
                </c:pt>
                <c:pt idx="6">
                  <c:v>68.89</c:v>
                </c:pt>
                <c:pt idx="7">
                  <c:v>67.67</c:v>
                </c:pt>
                <c:pt idx="8">
                  <c:v>68.27</c:v>
                </c:pt>
                <c:pt idx="9">
                  <c:v>70.58</c:v>
                </c:pt>
                <c:pt idx="10">
                  <c:v>71.03</c:v>
                </c:pt>
                <c:pt idx="11">
                  <c:v>68.53</c:v>
                </c:pt>
                <c:pt idx="12">
                  <c:v>68.12</c:v>
                </c:pt>
                <c:pt idx="13">
                  <c:v>71.47</c:v>
                </c:pt>
              </c:numCache>
            </c:numRef>
          </c:val>
          <c:extLst>
            <c:ext xmlns:c16="http://schemas.microsoft.com/office/drawing/2014/chart" uri="{C3380CC4-5D6E-409C-BE32-E72D297353CC}">
              <c16:uniqueId val="{00000001-9215-44AB-A753-DC2F6E339B4F}"/>
            </c:ext>
          </c:extLst>
        </c:ser>
        <c:ser>
          <c:idx val="2"/>
          <c:order val="2"/>
          <c:tx>
            <c:strRef>
              <c:f>IPM!$D$5:$D$6</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IPM!$A$7:$A$21</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IPM!$D$7:$D$21</c:f>
              <c:numCache>
                <c:formatCode>General</c:formatCode>
                <c:ptCount val="14"/>
              </c:numCache>
            </c:numRef>
          </c:val>
          <c:extLst>
            <c:ext xmlns:c16="http://schemas.microsoft.com/office/drawing/2014/chart" uri="{C3380CC4-5D6E-409C-BE32-E72D297353CC}">
              <c16:uniqueId val="{00000001-7515-43B1-B542-A7A867CF8B87}"/>
            </c:ext>
          </c:extLst>
        </c:ser>
        <c:dLbls>
          <c:dLblPos val="inEnd"/>
          <c:showLegendKey val="0"/>
          <c:showVal val="1"/>
          <c:showCatName val="0"/>
          <c:showSerName val="0"/>
          <c:showPercent val="0"/>
          <c:showBubbleSize val="0"/>
        </c:dLbls>
        <c:gapWidth val="80"/>
        <c:overlap val="25"/>
        <c:axId val="200959839"/>
        <c:axId val="200966495"/>
      </c:barChart>
      <c:catAx>
        <c:axId val="20095983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en-US"/>
          </a:p>
        </c:txPr>
        <c:crossAx val="200966495"/>
        <c:crosses val="autoZero"/>
        <c:auto val="1"/>
        <c:lblAlgn val="ctr"/>
        <c:lblOffset val="100"/>
        <c:noMultiLvlLbl val="0"/>
      </c:catAx>
      <c:valAx>
        <c:axId val="200966495"/>
        <c:scaling>
          <c:orientation val="minMax"/>
        </c:scaling>
        <c:delete val="1"/>
        <c:axPos val="l"/>
        <c:numFmt formatCode="General" sourceLinked="1"/>
        <c:majorTickMark val="none"/>
        <c:minorTickMark val="none"/>
        <c:tickLblPos val="nextTo"/>
        <c:crossAx val="200959839"/>
        <c:crosses val="autoZero"/>
        <c:crossBetween val="between"/>
      </c:valAx>
      <c:spPr>
        <a:noFill/>
        <a:ln>
          <a:noFill/>
        </a:ln>
        <a:effectLst/>
      </c:spPr>
    </c:plotArea>
    <c:legend>
      <c:legendPos val="t"/>
      <c:layout>
        <c:manualLayout>
          <c:xMode val="edge"/>
          <c:yMode val="edge"/>
          <c:x val="0.89963994090193711"/>
          <c:y val="0"/>
          <c:w val="0.10036005909806289"/>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Kalteng-Gorontalo-Ade-hot2-rendy-29aug22_checker_Revisi 300822.xlsx]Pengangguran!PivotTable6</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Pengangguran!$B$3:$B$4</c:f>
              <c:strCache>
                <c:ptCount val="1"/>
                <c:pt idx="0">
                  <c:v>2020</c:v>
                </c:pt>
              </c:strCache>
            </c:strRef>
          </c:tx>
          <c:spPr>
            <a:solidFill>
              <a:schemeClr val="accent1">
                <a:alpha val="70000"/>
              </a:schemeClr>
            </a:solidFill>
            <a:ln>
              <a:noFill/>
            </a:ln>
            <a:effectLst/>
          </c:spPr>
          <c:invertIfNegative val="0"/>
          <c:dLbls>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Pengangguran!$B$5:$B$19</c:f>
              <c:numCache>
                <c:formatCode>_(* #,##0.00_);_(* \(#,##0.00\);_(* "-"??_);_(@_)</c:formatCode>
                <c:ptCount val="14"/>
                <c:pt idx="0">
                  <c:v>62.71</c:v>
                </c:pt>
                <c:pt idx="1">
                  <c:v>64.680000000000007</c:v>
                </c:pt>
                <c:pt idx="2">
                  <c:v>71.540000000000006</c:v>
                </c:pt>
                <c:pt idx="3">
                  <c:v>70.040000000000006</c:v>
                </c:pt>
                <c:pt idx="4">
                  <c:v>73.010000000000005</c:v>
                </c:pt>
                <c:pt idx="5">
                  <c:v>67.41</c:v>
                </c:pt>
                <c:pt idx="6">
                  <c:v>64.55</c:v>
                </c:pt>
                <c:pt idx="7">
                  <c:v>65.040000000000006</c:v>
                </c:pt>
                <c:pt idx="8">
                  <c:v>65.5</c:v>
                </c:pt>
                <c:pt idx="9">
                  <c:v>70.5</c:v>
                </c:pt>
                <c:pt idx="10">
                  <c:v>71.22</c:v>
                </c:pt>
                <c:pt idx="11">
                  <c:v>72.77</c:v>
                </c:pt>
                <c:pt idx="12">
                  <c:v>63.93</c:v>
                </c:pt>
                <c:pt idx="13">
                  <c:v>77.73</c:v>
                </c:pt>
              </c:numCache>
            </c:numRef>
          </c:val>
          <c:extLst>
            <c:ext xmlns:c16="http://schemas.microsoft.com/office/drawing/2014/chart" uri="{C3380CC4-5D6E-409C-BE32-E72D297353CC}">
              <c16:uniqueId val="{00000000-CEE9-4312-A7D0-0B1AC523C5CD}"/>
            </c:ext>
          </c:extLst>
        </c:ser>
        <c:ser>
          <c:idx val="1"/>
          <c:order val="1"/>
          <c:tx>
            <c:strRef>
              <c:f>Pengangguran!$C$3:$C$4</c:f>
              <c:strCache>
                <c:ptCount val="1"/>
                <c:pt idx="0">
                  <c:v>2021</c:v>
                </c:pt>
              </c:strCache>
            </c:strRef>
          </c:tx>
          <c:spPr>
            <a:solidFill>
              <a:schemeClr val="accent2">
                <a:alpha val="70000"/>
              </a:schemeClr>
            </a:solidFill>
            <a:ln>
              <a:noFill/>
            </a:ln>
            <a:effectLst/>
          </c:spPr>
          <c:invertIfNegative val="0"/>
          <c:dLbls>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Pengangguran!$C$5:$C$19</c:f>
              <c:numCache>
                <c:formatCode>_(* #,##0.00_);_(* \(#,##0.00\);_(* "-"??_);_(@_)</c:formatCode>
                <c:ptCount val="14"/>
                <c:pt idx="0">
                  <c:v>63.3</c:v>
                </c:pt>
                <c:pt idx="1">
                  <c:v>63.48</c:v>
                </c:pt>
                <c:pt idx="2">
                  <c:v>70.45</c:v>
                </c:pt>
                <c:pt idx="3">
                  <c:v>70.23</c:v>
                </c:pt>
                <c:pt idx="4">
                  <c:v>70.010000000000005</c:v>
                </c:pt>
                <c:pt idx="5">
                  <c:v>66.569999999999993</c:v>
                </c:pt>
                <c:pt idx="6">
                  <c:v>64.38</c:v>
                </c:pt>
                <c:pt idx="7">
                  <c:v>71.459999999999994</c:v>
                </c:pt>
                <c:pt idx="8">
                  <c:v>71.819999999999993</c:v>
                </c:pt>
                <c:pt idx="9">
                  <c:v>70.44</c:v>
                </c:pt>
                <c:pt idx="10">
                  <c:v>69.7</c:v>
                </c:pt>
                <c:pt idx="11">
                  <c:v>73.45</c:v>
                </c:pt>
                <c:pt idx="12">
                  <c:v>67.62</c:v>
                </c:pt>
                <c:pt idx="13">
                  <c:v>78.400000000000006</c:v>
                </c:pt>
              </c:numCache>
            </c:numRef>
          </c:val>
          <c:extLst>
            <c:ext xmlns:c16="http://schemas.microsoft.com/office/drawing/2014/chart" uri="{C3380CC4-5D6E-409C-BE32-E72D297353CC}">
              <c16:uniqueId val="{00000001-2E0C-45AD-9B4A-22FB634C4299}"/>
            </c:ext>
          </c:extLst>
        </c:ser>
        <c:ser>
          <c:idx val="2"/>
          <c:order val="2"/>
          <c:tx>
            <c:strRef>
              <c:f>Pengangguran!$D$3:$D$4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Pengangguran!$D$5:$D$19</c:f>
              <c:numCache>
                <c:formatCode>_(* #,##0.00_);_(* \(#,##0.00\);_(* "-"??_);_(@_)</c:formatCode>
                <c:ptCount val="14"/>
              </c:numCache>
            </c:numRef>
          </c:val>
          <c:extLst>
            <c:ext xmlns:c16="http://schemas.microsoft.com/office/drawing/2014/chart" uri="{C3380CC4-5D6E-409C-BE32-E72D297353CC}">
              <c16:uniqueId val="{00000001-3D9D-4872-8CA6-6C0F6E26FBCA}"/>
            </c:ext>
          </c:extLst>
        </c:ser>
        <c:dLbls>
          <c:dLblPos val="inEnd"/>
          <c:showLegendKey val="0"/>
          <c:showVal val="1"/>
          <c:showCatName val="0"/>
          <c:showSerName val="0"/>
          <c:showPercent val="0"/>
          <c:showBubbleSize val="0"/>
        </c:dLbls>
        <c:gapWidth val="80"/>
        <c:overlap val="25"/>
        <c:axId val="1893184864"/>
        <c:axId val="1893195680"/>
      </c:barChart>
      <c:catAx>
        <c:axId val="189318486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en-US"/>
          </a:p>
        </c:txPr>
        <c:crossAx val="1893195680"/>
        <c:crosses val="autoZero"/>
        <c:auto val="1"/>
        <c:lblAlgn val="ctr"/>
        <c:lblOffset val="100"/>
        <c:noMultiLvlLbl val="0"/>
      </c:catAx>
      <c:valAx>
        <c:axId val="1893195680"/>
        <c:scaling>
          <c:orientation val="minMax"/>
        </c:scaling>
        <c:delete val="1"/>
        <c:axPos val="l"/>
        <c:numFmt formatCode="_(* #,##0.00_);_(* \(#,##0.00\);_(* &quot;-&quot;??_);_(@_)" sourceLinked="1"/>
        <c:majorTickMark val="none"/>
        <c:minorTickMark val="none"/>
        <c:tickLblPos val="nextTo"/>
        <c:crossAx val="1893184864"/>
        <c:crosses val="autoZero"/>
        <c:crossBetween val="between"/>
      </c:valAx>
      <c:spPr>
        <a:noFill/>
        <a:ln>
          <a:noFill/>
        </a:ln>
        <a:effectLst/>
      </c:spPr>
    </c:plotArea>
    <c:legend>
      <c:legendPos val="t"/>
      <c:layout>
        <c:manualLayout>
          <c:xMode val="edge"/>
          <c:yMode val="edge"/>
          <c:x val="0.81180052493438315"/>
          <c:y val="0"/>
          <c:w val="0.1881994883949755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8888888888881E-4"/>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IPM!$A$2</c:f>
              <c:strCache>
                <c:ptCount val="1"/>
                <c:pt idx="0">
                  <c:v>IPM (dalam %)</c:v>
                </c:pt>
              </c:strCache>
            </c:strRef>
          </c:tx>
          <c:spPr>
            <a:ln w="25400" cap="rnd">
              <a:solidFill>
                <a:schemeClr val="lt1"/>
              </a:solidFill>
              <a:round/>
            </a:ln>
            <a:effectLst>
              <a:outerShdw dist="25400" dir="2700000" algn="tl" rotWithShape="0">
                <a:schemeClr val="accent1"/>
              </a:outerShdw>
            </a:effectLst>
          </c:spPr>
          <c:marker>
            <c:symbol val="none"/>
          </c:marker>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1381944444444445"/>
                      <c:h val="0.27510444006999124"/>
                    </c:manualLayout>
                  </c15:layout>
                </c:ext>
                <c:ext xmlns:c16="http://schemas.microsoft.com/office/drawing/2014/chart" uri="{C3380CC4-5D6E-409C-BE32-E72D297353CC}">
                  <c16:uniqueId val="{00000002-51D3-410A-BC00-B19A76E75D6B}"/>
                </c:ext>
              </c:extLst>
            </c:dLbl>
            <c:dLbl>
              <c:idx val="1"/>
              <c:dLblPos val="ctr"/>
              <c:showLegendKey val="0"/>
              <c:showVal val="1"/>
              <c:showCatName val="0"/>
              <c:showSerName val="0"/>
              <c:showPercent val="0"/>
              <c:showBubbleSize val="0"/>
              <c:extLst>
                <c:ext xmlns:c15="http://schemas.microsoft.com/office/drawing/2012/chart" uri="{CE6537A1-D6FC-4f65-9D91-7224C49458BB}">
                  <c15:layout>
                    <c:manualLayout>
                      <c:w val="0.22770833333333335"/>
                      <c:h val="0.27510444006999124"/>
                    </c:manualLayout>
                  </c15:layout>
                </c:ext>
                <c:ext xmlns:c16="http://schemas.microsoft.com/office/drawing/2014/chart" uri="{C3380CC4-5D6E-409C-BE32-E72D297353CC}">
                  <c16:uniqueId val="{00000003-51D3-410A-BC00-B19A76E75D6B}"/>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IPM!$B$1:$C$1</c:f>
              <c:numCache>
                <c:formatCode>General</c:formatCode>
                <c:ptCount val="2"/>
                <c:pt idx="0">
                  <c:v>2020</c:v>
                </c:pt>
                <c:pt idx="1">
                  <c:v>2021</c:v>
                </c:pt>
              </c:numCache>
            </c:numRef>
          </c:cat>
          <c:val>
            <c:numRef>
              <c:f>IPM!$B$2:$C$2</c:f>
              <c:numCache>
                <c:formatCode>_(* #,##0.00_);_(* \(#,##0.00\);_(* "-"??_);_(@_)</c:formatCode>
                <c:ptCount val="2"/>
                <c:pt idx="0">
                  <c:v>70.619285714285709</c:v>
                </c:pt>
                <c:pt idx="1">
                  <c:v>70.770714285714277</c:v>
                </c:pt>
              </c:numCache>
            </c:numRef>
          </c:val>
          <c:smooth val="0"/>
          <c:extLst>
            <c:ext xmlns:c16="http://schemas.microsoft.com/office/drawing/2014/chart" uri="{C3380CC4-5D6E-409C-BE32-E72D297353CC}">
              <c16:uniqueId val="{00000000-51D3-410A-BC00-B19A76E75D6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724291023"/>
        <c:axId val="1724293519"/>
      </c:lineChart>
      <c:catAx>
        <c:axId val="1724291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724293519"/>
        <c:crosses val="autoZero"/>
        <c:auto val="1"/>
        <c:lblAlgn val="ctr"/>
        <c:lblOffset val="100"/>
        <c:noMultiLvlLbl val="0"/>
      </c:catAx>
      <c:valAx>
        <c:axId val="1724293519"/>
        <c:scaling>
          <c:orientation val="minMax"/>
        </c:scaling>
        <c:delete val="1"/>
        <c:axPos val="l"/>
        <c:numFmt formatCode="_(* #,##0.00_);_(* \(#,##0.00\);_(* &quot;-&quot;??_);_(@_)" sourceLinked="1"/>
        <c:majorTickMark val="none"/>
        <c:minorTickMark val="none"/>
        <c:tickLblPos val="nextTo"/>
        <c:crossAx val="172429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4860017497813119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6.1111111111111109E-2"/>
          <c:y val="0.14881944444444445"/>
          <c:w val="0.87777777777777777"/>
          <c:h val="0.69008147419072619"/>
        </c:manualLayout>
      </c:layout>
      <c:lineChart>
        <c:grouping val="standard"/>
        <c:varyColors val="0"/>
        <c:ser>
          <c:idx val="0"/>
          <c:order val="0"/>
          <c:tx>
            <c:strRef>
              <c:f>IPM!$K$2</c:f>
              <c:strCache>
                <c:ptCount val="1"/>
                <c:pt idx="0">
                  <c:v>AHH (tahun)</c:v>
                </c:pt>
              </c:strCache>
            </c:strRef>
          </c:tx>
          <c:spPr>
            <a:ln w="25400" cap="rnd">
              <a:solidFill>
                <a:schemeClr val="lt1"/>
              </a:solidFill>
              <a:round/>
            </a:ln>
            <a:effectLst>
              <a:outerShdw dist="25400" dir="2700000" algn="tl" rotWithShape="0">
                <a:schemeClr val="accent1"/>
              </a:outerShdw>
            </a:effectLst>
          </c:spPr>
          <c:marker>
            <c:symbol val="none"/>
          </c:marker>
          <c:dLbls>
            <c:dLbl>
              <c:idx val="0"/>
              <c:layout>
                <c:manualLayout>
                  <c:x val="-0.23304133858267717"/>
                  <c:y val="6.9447178477690923E-3"/>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715277777777775"/>
                    </c:manualLayout>
                  </c15:layout>
                </c:ext>
                <c:ext xmlns:c16="http://schemas.microsoft.com/office/drawing/2014/chart" uri="{C3380CC4-5D6E-409C-BE32-E72D297353CC}">
                  <c16:uniqueId val="{00000002-3529-4081-8C85-28A1007FAE22}"/>
                </c:ext>
              </c:extLst>
            </c:dLbl>
            <c:dLbl>
              <c:idx val="1"/>
              <c:layout>
                <c:manualLayout>
                  <c:x val="-8.9180446194225715E-2"/>
                  <c:y val="2.7340332456851278E-7"/>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02083333333333"/>
                    </c:manualLayout>
                  </c15:layout>
                </c:ext>
                <c:ext xmlns:c16="http://schemas.microsoft.com/office/drawing/2014/chart" uri="{C3380CC4-5D6E-409C-BE32-E72D297353CC}">
                  <c16:uniqueId val="{00000003-3529-4081-8C85-28A1007FAE22}"/>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IPM!$L$1:$M$1</c:f>
              <c:numCache>
                <c:formatCode>General</c:formatCode>
                <c:ptCount val="2"/>
                <c:pt idx="0">
                  <c:v>2020</c:v>
                </c:pt>
                <c:pt idx="1">
                  <c:v>2021</c:v>
                </c:pt>
              </c:numCache>
            </c:numRef>
          </c:cat>
          <c:val>
            <c:numRef>
              <c:f>IPM!$L$2:$M$2</c:f>
              <c:numCache>
                <c:formatCode>_(* #,##0.00_);_(* \(#,##0.00\);_(* "-"??_);_(@_)</c:formatCode>
                <c:ptCount val="2"/>
                <c:pt idx="0">
                  <c:v>69.491428571428571</c:v>
                </c:pt>
                <c:pt idx="1">
                  <c:v>69.540714285714287</c:v>
                </c:pt>
              </c:numCache>
            </c:numRef>
          </c:val>
          <c:smooth val="0"/>
          <c:extLst>
            <c:ext xmlns:c16="http://schemas.microsoft.com/office/drawing/2014/chart" uri="{C3380CC4-5D6E-409C-BE32-E72D297353CC}">
              <c16:uniqueId val="{00000000-3529-4081-8C85-28A1007FAE2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66499327"/>
        <c:axId val="1666517215"/>
      </c:lineChart>
      <c:catAx>
        <c:axId val="1666499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666517215"/>
        <c:crosses val="autoZero"/>
        <c:auto val="1"/>
        <c:lblAlgn val="ctr"/>
        <c:lblOffset val="100"/>
        <c:noMultiLvlLbl val="0"/>
      </c:catAx>
      <c:valAx>
        <c:axId val="1666517215"/>
        <c:scaling>
          <c:orientation val="minMax"/>
        </c:scaling>
        <c:delete val="1"/>
        <c:axPos val="l"/>
        <c:numFmt formatCode="_(* #,##0.00_);_(* \(#,##0.00\);_(* &quot;-&quot;??_);_(@_)" sourceLinked="1"/>
        <c:majorTickMark val="none"/>
        <c:minorTickMark val="none"/>
        <c:tickLblPos val="nextTo"/>
        <c:crossAx val="166649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779527559086722E-5"/>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IPM!$P$2</c:f>
              <c:strCache>
                <c:ptCount val="1"/>
                <c:pt idx="0">
                  <c:v>HLS (tahun)</c:v>
                </c:pt>
              </c:strCache>
            </c:strRef>
          </c:tx>
          <c:spPr>
            <a:ln w="25400" cap="rnd">
              <a:solidFill>
                <a:schemeClr val="lt1"/>
              </a:solidFill>
              <a:round/>
            </a:ln>
            <a:effectLst>
              <a:outerShdw dist="25400" dir="2700000" algn="tl" rotWithShape="0">
                <a:schemeClr val="accent1"/>
              </a:outerShdw>
            </a:effectLst>
          </c:spPr>
          <c:marker>
            <c:symbol val="none"/>
          </c:marker>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3830577427821523"/>
                      <c:h val="0.23104166666666665"/>
                    </c:manualLayout>
                  </c15:layout>
                </c:ext>
                <c:ext xmlns:c16="http://schemas.microsoft.com/office/drawing/2014/chart" uri="{C3380CC4-5D6E-409C-BE32-E72D297353CC}">
                  <c16:uniqueId val="{00000000-CF28-4CDF-AC17-8E33E74B94F6}"/>
                </c:ext>
              </c:extLst>
            </c:dLbl>
            <c:dLbl>
              <c:idx val="1"/>
              <c:layout>
                <c:manualLayout>
                  <c:x val="-0.13859755030621174"/>
                  <c:y val="-7.6388888888888895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216083552055993"/>
                      <c:h val="0.29354166666666665"/>
                    </c:manualLayout>
                  </c15:layout>
                </c:ext>
                <c:ext xmlns:c16="http://schemas.microsoft.com/office/drawing/2014/chart" uri="{C3380CC4-5D6E-409C-BE32-E72D297353CC}">
                  <c16:uniqueId val="{00000001-CF28-4CDF-AC17-8E33E74B94F6}"/>
                </c:ext>
              </c:extLst>
            </c:dLbl>
            <c:spPr>
              <a:solidFill>
                <a:schemeClr val="accent1"/>
              </a:solidFill>
              <a:ln>
                <a:noFill/>
              </a:ln>
              <a:effectLst/>
            </c:spPr>
            <c:txPr>
              <a:bodyPr rot="0" spcFirstLastPara="1" vertOverflow="ellipsis" vert="horz" wrap="square" anchor="ctr" anchorCtr="1"/>
              <a:lstStyle/>
              <a:p>
                <a:pPr>
                  <a:defRPr sz="1400" b="1" i="0" u="none" strike="noStrike" kern="1200" cap="none"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IPM!$Q$1:$R$1</c:f>
              <c:numCache>
                <c:formatCode>General</c:formatCode>
                <c:ptCount val="2"/>
                <c:pt idx="0">
                  <c:v>2020</c:v>
                </c:pt>
                <c:pt idx="1">
                  <c:v>2021</c:v>
                </c:pt>
              </c:numCache>
            </c:numRef>
          </c:cat>
          <c:val>
            <c:numRef>
              <c:f>IPM!$Q$2:$R$2</c:f>
              <c:numCache>
                <c:formatCode>_(* #,##0.00_);_(* \(#,##0.00\);_(* "-"??_);_(@_)</c:formatCode>
                <c:ptCount val="2"/>
                <c:pt idx="0">
                  <c:v>12.607142857142859</c:v>
                </c:pt>
                <c:pt idx="1">
                  <c:v>12.641428571428571</c:v>
                </c:pt>
              </c:numCache>
            </c:numRef>
          </c:val>
          <c:smooth val="0"/>
          <c:extLst>
            <c:ext xmlns:c16="http://schemas.microsoft.com/office/drawing/2014/chart" uri="{C3380CC4-5D6E-409C-BE32-E72D297353CC}">
              <c16:uniqueId val="{00000002-CF28-4CDF-AC17-8E33E74B94F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6576639"/>
        <c:axId val="1676582463"/>
      </c:lineChart>
      <c:catAx>
        <c:axId val="1676576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30" baseline="0">
                <a:solidFill>
                  <a:schemeClr val="lt1"/>
                </a:solidFill>
                <a:latin typeface="+mn-lt"/>
                <a:ea typeface="+mn-ea"/>
                <a:cs typeface="+mn-cs"/>
              </a:defRPr>
            </a:pPr>
            <a:endParaRPr lang="en-US"/>
          </a:p>
        </c:txPr>
        <c:crossAx val="1676582463"/>
        <c:crosses val="autoZero"/>
        <c:auto val="1"/>
        <c:lblAlgn val="ctr"/>
        <c:lblOffset val="100"/>
        <c:noMultiLvlLbl val="0"/>
      </c:catAx>
      <c:valAx>
        <c:axId val="1676582463"/>
        <c:scaling>
          <c:orientation val="minMax"/>
        </c:scaling>
        <c:delete val="1"/>
        <c:axPos val="l"/>
        <c:numFmt formatCode="_(* #,##0.00_);_(* \(#,##0.00\);_(* &quot;-&quot;??_);_(@_)" sourceLinked="1"/>
        <c:majorTickMark val="none"/>
        <c:minorTickMark val="none"/>
        <c:tickLblPos val="nextTo"/>
        <c:crossAx val="167657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cap="none" baseline="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Kalteng-Gorontalo-Ade-hot2-rendy-29aug22_checker_Revisi 300822.xlsx]DAK_Fisik_Pengsn!PivotTable3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9661270470397"/>
          <c:y val="6.3888888888888884E-2"/>
          <c:w val="0.71688409406428499"/>
          <c:h val="0.90555555555555556"/>
        </c:manualLayout>
      </c:layout>
      <c:barChart>
        <c:barDir val="bar"/>
        <c:grouping val="clustered"/>
        <c:varyColors val="0"/>
        <c:ser>
          <c:idx val="0"/>
          <c:order val="0"/>
          <c:tx>
            <c:strRef>
              <c:f>DAK_Fisik_Pengsn!$B$3:$B$4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DAK_Fisik_Pengsn!$B$5:$B$19</c:f>
              <c:numCache>
                <c:formatCode>_(* #,##0_);_(* \(#,##0\);_(* "-"??_);_(@_)</c:formatCode>
                <c:ptCount val="14"/>
                <c:pt idx="0">
                  <c:v>6949945</c:v>
                </c:pt>
                <c:pt idx="1">
                  <c:v>8694730</c:v>
                </c:pt>
                <c:pt idx="2">
                  <c:v>19769197</c:v>
                </c:pt>
                <c:pt idx="3">
                  <c:v>17325211</c:v>
                </c:pt>
                <c:pt idx="4">
                  <c:v>71566982</c:v>
                </c:pt>
                <c:pt idx="5">
                  <c:v>17711402</c:v>
                </c:pt>
                <c:pt idx="6">
                  <c:v>9224868</c:v>
                </c:pt>
                <c:pt idx="7">
                  <c:v>9928112</c:v>
                </c:pt>
                <c:pt idx="8">
                  <c:v>9673859</c:v>
                </c:pt>
                <c:pt idx="9">
                  <c:v>327615</c:v>
                </c:pt>
                <c:pt idx="10">
                  <c:v>15138259</c:v>
                </c:pt>
                <c:pt idx="11">
                  <c:v>9778649</c:v>
                </c:pt>
                <c:pt idx="12">
                  <c:v>3386005</c:v>
                </c:pt>
                <c:pt idx="13">
                  <c:v>4194544</c:v>
                </c:pt>
              </c:numCache>
            </c:numRef>
          </c:val>
          <c:extLst>
            <c:ext xmlns:c16="http://schemas.microsoft.com/office/drawing/2014/chart" uri="{C3380CC4-5D6E-409C-BE32-E72D297353CC}">
              <c16:uniqueId val="{00000000-FEC0-46F1-99A7-CA558BD0278B}"/>
            </c:ext>
          </c:extLst>
        </c:ser>
        <c:ser>
          <c:idx val="1"/>
          <c:order val="1"/>
          <c:tx>
            <c:strRef>
              <c:f>DAK_Fisik_Pengsn!$C$3:$C$4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DAK_Fisik_Pengsn!$C$5:$C$19</c:f>
              <c:numCache>
                <c:formatCode>_(* #,##0_);_(* \(#,##0\);_(* "-"??_);_(@_)</c:formatCode>
                <c:ptCount val="14"/>
                <c:pt idx="0">
                  <c:v>11197725</c:v>
                </c:pt>
                <c:pt idx="1">
                  <c:v>14735282</c:v>
                </c:pt>
                <c:pt idx="2">
                  <c:v>12231011</c:v>
                </c:pt>
                <c:pt idx="3">
                  <c:v>45567041</c:v>
                </c:pt>
                <c:pt idx="4">
                  <c:v>143229313</c:v>
                </c:pt>
                <c:pt idx="5">
                  <c:v>56398964</c:v>
                </c:pt>
                <c:pt idx="6">
                  <c:v>9485279</c:v>
                </c:pt>
                <c:pt idx="7">
                  <c:v>25407647</c:v>
                </c:pt>
                <c:pt idx="8">
                  <c:v>11063058</c:v>
                </c:pt>
                <c:pt idx="9">
                  <c:v>28051811</c:v>
                </c:pt>
                <c:pt idx="10">
                  <c:v>27587404</c:v>
                </c:pt>
                <c:pt idx="11">
                  <c:v>21715695</c:v>
                </c:pt>
                <c:pt idx="12">
                  <c:v>23432761</c:v>
                </c:pt>
                <c:pt idx="13">
                  <c:v>20583231</c:v>
                </c:pt>
              </c:numCache>
            </c:numRef>
          </c:val>
          <c:extLst>
            <c:ext xmlns:c16="http://schemas.microsoft.com/office/drawing/2014/chart" uri="{C3380CC4-5D6E-409C-BE32-E72D297353CC}">
              <c16:uniqueId val="{00000001-2AF8-4167-8E13-66FCEFF67F18}"/>
            </c:ext>
          </c:extLst>
        </c:ser>
        <c:ser>
          <c:idx val="2"/>
          <c:order val="2"/>
          <c:tx>
            <c:strRef>
              <c:f>DAK_Fisik_Pengsn!$D$3:$D$4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DAK_Fisik_Pengsn!$D$5:$D$19</c:f>
              <c:numCache>
                <c:formatCode>_(* #,##0_);_(* \(#,##0\);_(* "-"??_);_(@_)</c:formatCode>
                <c:ptCount val="14"/>
                <c:pt idx="0">
                  <c:v>0</c:v>
                </c:pt>
                <c:pt idx="1">
                  <c:v>10303396</c:v>
                </c:pt>
                <c:pt idx="2">
                  <c:v>25952501</c:v>
                </c:pt>
                <c:pt idx="3">
                  <c:v>53096509</c:v>
                </c:pt>
                <c:pt idx="4">
                  <c:v>0</c:v>
                </c:pt>
                <c:pt idx="5">
                  <c:v>6901614</c:v>
                </c:pt>
                <c:pt idx="6">
                  <c:v>13796166</c:v>
                </c:pt>
                <c:pt idx="7">
                  <c:v>0</c:v>
                </c:pt>
                <c:pt idx="8">
                  <c:v>19619615</c:v>
                </c:pt>
                <c:pt idx="9">
                  <c:v>0</c:v>
                </c:pt>
                <c:pt idx="10">
                  <c:v>14527617</c:v>
                </c:pt>
                <c:pt idx="11">
                  <c:v>35607044</c:v>
                </c:pt>
                <c:pt idx="12">
                  <c:v>17668215</c:v>
                </c:pt>
                <c:pt idx="13">
                  <c:v>0</c:v>
                </c:pt>
              </c:numCache>
            </c:numRef>
          </c:val>
          <c:extLst>
            <c:ext xmlns:c16="http://schemas.microsoft.com/office/drawing/2014/chart" uri="{C3380CC4-5D6E-409C-BE32-E72D297353CC}">
              <c16:uniqueId val="{00000001-068A-474F-B9AF-AC00724B1818}"/>
            </c:ext>
          </c:extLst>
        </c:ser>
        <c:dLbls>
          <c:dLblPos val="inEnd"/>
          <c:showLegendKey val="0"/>
          <c:showVal val="1"/>
          <c:showCatName val="0"/>
          <c:showSerName val="0"/>
          <c:showPercent val="0"/>
          <c:showBubbleSize val="0"/>
        </c:dLbls>
        <c:gapWidth val="182"/>
        <c:axId val="2060261647"/>
        <c:axId val="2060247919"/>
      </c:barChart>
      <c:catAx>
        <c:axId val="206026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60247919"/>
        <c:crosses val="autoZero"/>
        <c:auto val="1"/>
        <c:lblAlgn val="ctr"/>
        <c:lblOffset val="100"/>
        <c:noMultiLvlLbl val="0"/>
      </c:catAx>
      <c:valAx>
        <c:axId val="2060247919"/>
        <c:scaling>
          <c:orientation val="minMax"/>
        </c:scaling>
        <c:delete val="1"/>
        <c:axPos val="b"/>
        <c:numFmt formatCode="_(* #,##0_);_(* \(#,##0\);_(* &quot;-&quot;??_);_(@_)" sourceLinked="1"/>
        <c:majorTickMark val="none"/>
        <c:minorTickMark val="none"/>
        <c:tickLblPos val="nextTo"/>
        <c:crossAx val="2060261647"/>
        <c:crosses val="autoZero"/>
        <c:crossBetween val="between"/>
      </c:valAx>
      <c:spPr>
        <a:noFill/>
        <a:ln>
          <a:noFill/>
        </a:ln>
        <a:effectLst/>
      </c:spPr>
    </c:plotArea>
    <c:legend>
      <c:legendPos val="t"/>
      <c:layout>
        <c:manualLayout>
          <c:xMode val="edge"/>
          <c:yMode val="edge"/>
          <c:x val="0.79560820375245822"/>
          <c:y val="6.6141732283464582E-4"/>
          <c:w val="0.2043917962475417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526684164479438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IPM!$U$2</c:f>
              <c:strCache>
                <c:ptCount val="1"/>
                <c:pt idx="0">
                  <c:v>RLS (tahun)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IPM!$V$1:$W$1</c:f>
              <c:numCache>
                <c:formatCode>General</c:formatCode>
                <c:ptCount val="2"/>
                <c:pt idx="0">
                  <c:v>2020</c:v>
                </c:pt>
                <c:pt idx="1">
                  <c:v>2021</c:v>
                </c:pt>
              </c:numCache>
            </c:numRef>
          </c:cat>
          <c:val>
            <c:numRef>
              <c:f>IPM!$V$2:$W$2</c:f>
              <c:numCache>
                <c:formatCode>_(* #,##0.00_);_(* \(#,##0.00\);_(* "-"??_);_(@_)</c:formatCode>
                <c:ptCount val="2"/>
                <c:pt idx="0">
                  <c:v>8.5928571428571434</c:v>
                </c:pt>
                <c:pt idx="1">
                  <c:v>8.6414285714285732</c:v>
                </c:pt>
              </c:numCache>
            </c:numRef>
          </c:val>
          <c:smooth val="0"/>
          <c:extLst>
            <c:ext xmlns:c16="http://schemas.microsoft.com/office/drawing/2014/chart" uri="{C3380CC4-5D6E-409C-BE32-E72D297353CC}">
              <c16:uniqueId val="{00000000-C510-444D-9B7D-4E9100B6A37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6589951"/>
        <c:axId val="1676582879"/>
      </c:lineChart>
      <c:catAx>
        <c:axId val="1676589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676582879"/>
        <c:crosses val="autoZero"/>
        <c:auto val="1"/>
        <c:lblAlgn val="ctr"/>
        <c:lblOffset val="100"/>
        <c:noMultiLvlLbl val="0"/>
      </c:catAx>
      <c:valAx>
        <c:axId val="1676582879"/>
        <c:scaling>
          <c:orientation val="minMax"/>
        </c:scaling>
        <c:delete val="1"/>
        <c:axPos val="l"/>
        <c:numFmt formatCode="_(* #,##0.00_);_(* \(#,##0.00\);_(* &quot;-&quot;??_);_(@_)" sourceLinked="1"/>
        <c:majorTickMark val="none"/>
        <c:minorTickMark val="none"/>
        <c:tickLblPos val="nextTo"/>
        <c:crossAx val="167658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7.7777777777778099E-4"/>
          <c:y val="0"/>
        </c:manualLayout>
      </c:layout>
      <c:overlay val="0"/>
      <c:spPr>
        <a:solidFill>
          <a:schemeClr val="accent2"/>
        </a:solidFill>
        <a:ln>
          <a:noFill/>
        </a:ln>
        <a:effectLst/>
      </c:spPr>
      <c:txPr>
        <a:bodyPr rot="0" spcFirstLastPara="1" vertOverflow="ellipsis" vert="horz" wrap="square" anchor="ctr" anchorCtr="1"/>
        <a:lstStyle/>
        <a:p>
          <a:pPr>
            <a:defRPr sz="1150" b="1" i="0" u="none" strike="noStrike" kern="1200" cap="none"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IPM!$Z$2</c:f>
              <c:strCache>
                <c:ptCount val="1"/>
                <c:pt idx="0">
                  <c:v>Pengeluaran per Kapita (Rp 000)</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IPM!$AA$1:$AB$1</c:f>
              <c:numCache>
                <c:formatCode>General</c:formatCode>
                <c:ptCount val="2"/>
                <c:pt idx="0">
                  <c:v>2020</c:v>
                </c:pt>
                <c:pt idx="1">
                  <c:v>2021</c:v>
                </c:pt>
              </c:numCache>
            </c:numRef>
          </c:cat>
          <c:val>
            <c:numRef>
              <c:f>IPM!$AA$2:$AB$2</c:f>
              <c:numCache>
                <c:formatCode>_(* #,##0_);_(* \(#,##0\);_(* "-"??_);_(@_)</c:formatCode>
                <c:ptCount val="2"/>
                <c:pt idx="0">
                  <c:v>10986.785714285714</c:v>
                </c:pt>
                <c:pt idx="1">
                  <c:v>11021.5</c:v>
                </c:pt>
              </c:numCache>
            </c:numRef>
          </c:val>
          <c:smooth val="0"/>
          <c:extLst>
            <c:ext xmlns:c16="http://schemas.microsoft.com/office/drawing/2014/chart" uri="{C3380CC4-5D6E-409C-BE32-E72D297353CC}">
              <c16:uniqueId val="{00000000-AA87-4697-96A3-AB34B37B042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4429903"/>
        <c:axId val="1674451119"/>
      </c:lineChart>
      <c:catAx>
        <c:axId val="1674429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674451119"/>
        <c:crosses val="autoZero"/>
        <c:auto val="1"/>
        <c:lblAlgn val="ctr"/>
        <c:lblOffset val="100"/>
        <c:noMultiLvlLbl val="0"/>
      </c:catAx>
      <c:valAx>
        <c:axId val="1674451119"/>
        <c:scaling>
          <c:orientation val="minMax"/>
        </c:scaling>
        <c:delete val="1"/>
        <c:axPos val="l"/>
        <c:numFmt formatCode="_(* #,##0_);_(* \(#,##0\);_(* &quot;-&quot;??_);_(@_)" sourceLinked="1"/>
        <c:majorTickMark val="none"/>
        <c:minorTickMark val="none"/>
        <c:tickLblPos val="nextTo"/>
        <c:crossAx val="167442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Kalteng-Gorontalo-Ade-hot2-rendy-29aug22_checker_Revisi 300822.xlsx]Pengangguran!PivotTable7</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Pengangguran!$G$3:$G$4</c:f>
              <c:strCache>
                <c:ptCount val="1"/>
                <c:pt idx="0">
                  <c:v>2020</c:v>
                </c:pt>
              </c:strCache>
            </c:strRef>
          </c:tx>
          <c:spPr>
            <a:solidFill>
              <a:schemeClr val="accent1">
                <a:alpha val="7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Pengangguran!$G$5:$G$19</c:f>
              <c:numCache>
                <c:formatCode>_(* #,##0.00_);_(* \(#,##0.00\);_(* "-"??_);_(@_)</c:formatCode>
                <c:ptCount val="14"/>
                <c:pt idx="0">
                  <c:v>5.95</c:v>
                </c:pt>
                <c:pt idx="1">
                  <c:v>4.21</c:v>
                </c:pt>
                <c:pt idx="2">
                  <c:v>5.29</c:v>
                </c:pt>
                <c:pt idx="3">
                  <c:v>4.9800000000000004</c:v>
                </c:pt>
                <c:pt idx="4">
                  <c:v>4.76</c:v>
                </c:pt>
                <c:pt idx="5">
                  <c:v>5.25</c:v>
                </c:pt>
                <c:pt idx="6">
                  <c:v>5.69</c:v>
                </c:pt>
                <c:pt idx="7">
                  <c:v>4.3</c:v>
                </c:pt>
                <c:pt idx="8">
                  <c:v>4.7</c:v>
                </c:pt>
                <c:pt idx="9">
                  <c:v>2.83</c:v>
                </c:pt>
                <c:pt idx="10">
                  <c:v>2.4900000000000002</c:v>
                </c:pt>
                <c:pt idx="11">
                  <c:v>2.63</c:v>
                </c:pt>
                <c:pt idx="12">
                  <c:v>3.1</c:v>
                </c:pt>
                <c:pt idx="13">
                  <c:v>2.91</c:v>
                </c:pt>
              </c:numCache>
            </c:numRef>
          </c:val>
          <c:extLst>
            <c:ext xmlns:c16="http://schemas.microsoft.com/office/drawing/2014/chart" uri="{C3380CC4-5D6E-409C-BE32-E72D297353CC}">
              <c16:uniqueId val="{00000000-D510-4D6C-8065-A03C5E670DE6}"/>
            </c:ext>
          </c:extLst>
        </c:ser>
        <c:ser>
          <c:idx val="1"/>
          <c:order val="1"/>
          <c:tx>
            <c:strRef>
              <c:f>Pengangguran!$H$3:$H$4</c:f>
              <c:strCache>
                <c:ptCount val="1"/>
                <c:pt idx="0">
                  <c:v>2021</c:v>
                </c:pt>
              </c:strCache>
            </c:strRef>
          </c:tx>
          <c:spPr>
            <a:solidFill>
              <a:schemeClr val="accent2">
                <a:alpha val="7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Pengangguran!$H$5:$H$19</c:f>
              <c:numCache>
                <c:formatCode>_(* #,##0.00_);_(* \(#,##0.00\);_(* "-"??_);_(@_)</c:formatCode>
                <c:ptCount val="14"/>
                <c:pt idx="0">
                  <c:v>5.86</c:v>
                </c:pt>
                <c:pt idx="1">
                  <c:v>4.16</c:v>
                </c:pt>
                <c:pt idx="2">
                  <c:v>5.14</c:v>
                </c:pt>
                <c:pt idx="3">
                  <c:v>4.91</c:v>
                </c:pt>
                <c:pt idx="4">
                  <c:v>4.7</c:v>
                </c:pt>
                <c:pt idx="5">
                  <c:v>5.15</c:v>
                </c:pt>
                <c:pt idx="6">
                  <c:v>5.5</c:v>
                </c:pt>
                <c:pt idx="7">
                  <c:v>4.25</c:v>
                </c:pt>
                <c:pt idx="8">
                  <c:v>4.6500000000000004</c:v>
                </c:pt>
                <c:pt idx="9">
                  <c:v>2.2999999999999998</c:v>
                </c:pt>
                <c:pt idx="10">
                  <c:v>3.11</c:v>
                </c:pt>
                <c:pt idx="11">
                  <c:v>2.6</c:v>
                </c:pt>
                <c:pt idx="12">
                  <c:v>3.03</c:v>
                </c:pt>
                <c:pt idx="13">
                  <c:v>3.22</c:v>
                </c:pt>
              </c:numCache>
            </c:numRef>
          </c:val>
          <c:extLst>
            <c:ext xmlns:c16="http://schemas.microsoft.com/office/drawing/2014/chart" uri="{C3380CC4-5D6E-409C-BE32-E72D297353CC}">
              <c16:uniqueId val="{00000001-2733-412A-A4EA-A4E7112FA489}"/>
            </c:ext>
          </c:extLst>
        </c:ser>
        <c:ser>
          <c:idx val="2"/>
          <c:order val="2"/>
          <c:tx>
            <c:strRef>
              <c:f>Pengangguran!$I$3:$I$4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Pengangguran!$I$5:$I$19</c:f>
              <c:numCache>
                <c:formatCode>_(* #,##0.00_);_(* \(#,##0.00\);_(* "-"??_);_(@_)</c:formatCode>
                <c:ptCount val="14"/>
              </c:numCache>
            </c:numRef>
          </c:val>
          <c:extLst>
            <c:ext xmlns:c16="http://schemas.microsoft.com/office/drawing/2014/chart" uri="{C3380CC4-5D6E-409C-BE32-E72D297353CC}">
              <c16:uniqueId val="{00000001-65A1-4E02-A198-83009028C898}"/>
            </c:ext>
          </c:extLst>
        </c:ser>
        <c:dLbls>
          <c:dLblPos val="outEnd"/>
          <c:showLegendKey val="0"/>
          <c:showVal val="1"/>
          <c:showCatName val="0"/>
          <c:showSerName val="0"/>
          <c:showPercent val="0"/>
          <c:showBubbleSize val="0"/>
        </c:dLbls>
        <c:gapWidth val="80"/>
        <c:overlap val="25"/>
        <c:axId val="1666520959"/>
        <c:axId val="1666500159"/>
      </c:barChart>
      <c:catAx>
        <c:axId val="166652095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en-US"/>
          </a:p>
        </c:txPr>
        <c:crossAx val="1666500159"/>
        <c:crosses val="autoZero"/>
        <c:auto val="1"/>
        <c:lblAlgn val="ctr"/>
        <c:lblOffset val="100"/>
        <c:noMultiLvlLbl val="0"/>
      </c:catAx>
      <c:valAx>
        <c:axId val="1666500159"/>
        <c:scaling>
          <c:orientation val="minMax"/>
        </c:scaling>
        <c:delete val="1"/>
        <c:axPos val="l"/>
        <c:numFmt formatCode="_(* #,##0.00_);_(* \(#,##0.00\);_(* &quot;-&quot;??_);_(@_)" sourceLinked="1"/>
        <c:majorTickMark val="none"/>
        <c:minorTickMark val="none"/>
        <c:tickLblPos val="nextTo"/>
        <c:crossAx val="1666520959"/>
        <c:crosses val="autoZero"/>
        <c:crossBetween val="between"/>
      </c:valAx>
      <c:spPr>
        <a:noFill/>
        <a:ln>
          <a:noFill/>
        </a:ln>
        <a:effectLst/>
      </c:spPr>
    </c:plotArea>
    <c:legend>
      <c:legendPos val="t"/>
      <c:layout>
        <c:manualLayout>
          <c:xMode val="edge"/>
          <c:yMode val="edge"/>
          <c:x val="0.81180052493438315"/>
          <c:y val="0"/>
          <c:w val="0.18819948839497555"/>
          <c:h val="6.366382327209098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Kalteng-Gorontalo-Ade-hot2-rendy-29aug22_checker_Revisi 300822.xlsx]DBH!PivotTable1</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DBH!$AK$3:$AK$4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DBH!$AK$5:$AK$19</c:f>
              <c:numCache>
                <c:formatCode>_(* #,##0_);_(* \(#,##0\);_(* "-"??_);_(@_)</c:formatCode>
                <c:ptCount val="14"/>
              </c:numCache>
            </c:numRef>
          </c:val>
          <c:extLst>
            <c:ext xmlns:c16="http://schemas.microsoft.com/office/drawing/2014/chart" uri="{C3380CC4-5D6E-409C-BE32-E72D297353CC}">
              <c16:uniqueId val="{00000000-49B8-48AC-B768-32FFE83F5B8F}"/>
            </c:ext>
          </c:extLst>
        </c:ser>
        <c:ser>
          <c:idx val="1"/>
          <c:order val="1"/>
          <c:tx>
            <c:strRef>
              <c:f>DBH!$AL$3:$AL$4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DBH!$AL$5:$AL$19</c:f>
              <c:numCache>
                <c:formatCode>_(* #,##0_);_(* \(#,##0\);_(* "-"??_);_(@_)</c:formatCode>
                <c:ptCount val="14"/>
              </c:numCache>
            </c:numRef>
          </c:val>
          <c:extLst>
            <c:ext xmlns:c16="http://schemas.microsoft.com/office/drawing/2014/chart" uri="{C3380CC4-5D6E-409C-BE32-E72D297353CC}">
              <c16:uniqueId val="{00000001-49B8-48AC-B768-32FFE83F5B8F}"/>
            </c:ext>
          </c:extLst>
        </c:ser>
        <c:ser>
          <c:idx val="2"/>
          <c:order val="2"/>
          <c:tx>
            <c:strRef>
              <c:f>DBH!$AM$3:$AM$4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DBH!$AM$5:$AM$19</c:f>
              <c:numCache>
                <c:formatCode>_(* #,##0_);_(* \(#,##0\);_(* "-"??_);_(@_)</c:formatCode>
                <c:ptCount val="14"/>
                <c:pt idx="0">
                  <c:v>1</c:v>
                </c:pt>
                <c:pt idx="1">
                  <c:v>1</c:v>
                </c:pt>
                <c:pt idx="2">
                  <c:v>1</c:v>
                </c:pt>
                <c:pt idx="3">
                  <c:v>1</c:v>
                </c:pt>
                <c:pt idx="4">
                  <c:v>10</c:v>
                </c:pt>
                <c:pt idx="5">
                  <c:v>5</c:v>
                </c:pt>
                <c:pt idx="6">
                  <c:v>1</c:v>
                </c:pt>
                <c:pt idx="7">
                  <c:v>1</c:v>
                </c:pt>
                <c:pt idx="8">
                  <c:v>1</c:v>
                </c:pt>
                <c:pt idx="9">
                  <c:v>10</c:v>
                </c:pt>
                <c:pt idx="10">
                  <c:v>1</c:v>
                </c:pt>
                <c:pt idx="11">
                  <c:v>1</c:v>
                </c:pt>
                <c:pt idx="12">
                  <c:v>1</c:v>
                </c:pt>
                <c:pt idx="13">
                  <c:v>1</c:v>
                </c:pt>
              </c:numCache>
            </c:numRef>
          </c:val>
          <c:extLst>
            <c:ext xmlns:c16="http://schemas.microsoft.com/office/drawing/2014/chart" uri="{C3380CC4-5D6E-409C-BE32-E72D297353CC}">
              <c16:uniqueId val="{00000002-49B8-48AC-B768-32FFE83F5B8F}"/>
            </c:ext>
          </c:extLst>
        </c:ser>
        <c:dLbls>
          <c:dLblPos val="outEnd"/>
          <c:showLegendKey val="0"/>
          <c:showVal val="1"/>
          <c:showCatName val="0"/>
          <c:showSerName val="0"/>
          <c:showPercent val="0"/>
          <c:showBubbleSize val="0"/>
        </c:dLbls>
        <c:gapWidth val="182"/>
        <c:axId val="154691375"/>
        <c:axId val="154685967"/>
      </c:barChart>
      <c:catAx>
        <c:axId val="154691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4685967"/>
        <c:crosses val="autoZero"/>
        <c:auto val="1"/>
        <c:lblAlgn val="ctr"/>
        <c:lblOffset val="100"/>
        <c:noMultiLvlLbl val="0"/>
      </c:catAx>
      <c:valAx>
        <c:axId val="154685967"/>
        <c:scaling>
          <c:orientation val="minMax"/>
        </c:scaling>
        <c:delete val="1"/>
        <c:axPos val="b"/>
        <c:numFmt formatCode="_(* #,##0_);_(* \(#,##0\);_(* &quot;-&quot;??_);_(@_)" sourceLinked="1"/>
        <c:majorTickMark val="none"/>
        <c:minorTickMark val="none"/>
        <c:tickLblPos val="nextTo"/>
        <c:crossAx val="154691375"/>
        <c:crosses val="autoZero"/>
        <c:crossBetween val="between"/>
      </c:valAx>
      <c:spPr>
        <a:noFill/>
        <a:ln>
          <a:noFill/>
        </a:ln>
        <a:effectLst/>
      </c:spPr>
    </c:plotArea>
    <c:legend>
      <c:legendPos val="t"/>
      <c:layout>
        <c:manualLayout>
          <c:xMode val="edge"/>
          <c:yMode val="edge"/>
          <c:x val="0.69665666358879652"/>
          <c:y val="0"/>
          <c:w val="0.30305463461804111"/>
          <c:h val="6.366382327209098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Kalteng-Gorontalo-Ade-hot2-rendy-29aug22_checker_Revisi 300822.xlsx]Kemiskinan!PivotTable18</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Kemiskinan!$B$6:$B$7</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Kemiskinan!$A$8:$A$22</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Kemiskinan!$B$8:$B$22</c:f>
              <c:numCache>
                <c:formatCode>General</c:formatCode>
                <c:ptCount val="14"/>
                <c:pt idx="0">
                  <c:v>10.23</c:v>
                </c:pt>
                <c:pt idx="1">
                  <c:v>6.12</c:v>
                </c:pt>
                <c:pt idx="2">
                  <c:v>6.78</c:v>
                </c:pt>
                <c:pt idx="3">
                  <c:v>18.170000000000002</c:v>
                </c:pt>
                <c:pt idx="4">
                  <c:v>11.46</c:v>
                </c:pt>
                <c:pt idx="5">
                  <c:v>26.64</c:v>
                </c:pt>
                <c:pt idx="6">
                  <c:v>8.23</c:v>
                </c:pt>
                <c:pt idx="7">
                  <c:v>14.53</c:v>
                </c:pt>
                <c:pt idx="8">
                  <c:v>2.13</c:v>
                </c:pt>
                <c:pt idx="9">
                  <c:v>2.61</c:v>
                </c:pt>
                <c:pt idx="10">
                  <c:v>5.78</c:v>
                </c:pt>
                <c:pt idx="11">
                  <c:v>5.21</c:v>
                </c:pt>
                <c:pt idx="12">
                  <c:v>7.18</c:v>
                </c:pt>
                <c:pt idx="13">
                  <c:v>7.88</c:v>
                </c:pt>
              </c:numCache>
            </c:numRef>
          </c:val>
          <c:extLst>
            <c:ext xmlns:c16="http://schemas.microsoft.com/office/drawing/2014/chart" uri="{C3380CC4-5D6E-409C-BE32-E72D297353CC}">
              <c16:uniqueId val="{00000000-6FCE-48C0-A241-017722CB2FA1}"/>
            </c:ext>
          </c:extLst>
        </c:ser>
        <c:ser>
          <c:idx val="1"/>
          <c:order val="1"/>
          <c:tx>
            <c:strRef>
              <c:f>Kemiskinan!$C$6:$C$7</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Kemiskinan!$A$8:$A$22</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Kemiskinan!$C$8:$C$22</c:f>
              <c:numCache>
                <c:formatCode>General</c:formatCode>
                <c:ptCount val="14"/>
                <c:pt idx="0">
                  <c:v>10.86</c:v>
                </c:pt>
                <c:pt idx="1">
                  <c:v>6.42</c:v>
                </c:pt>
                <c:pt idx="2">
                  <c:v>7.4</c:v>
                </c:pt>
                <c:pt idx="3">
                  <c:v>19.45</c:v>
                </c:pt>
                <c:pt idx="4">
                  <c:v>12.29</c:v>
                </c:pt>
                <c:pt idx="5">
                  <c:v>27.06</c:v>
                </c:pt>
                <c:pt idx="6">
                  <c:v>9.15</c:v>
                </c:pt>
                <c:pt idx="7">
                  <c:v>15.07</c:v>
                </c:pt>
                <c:pt idx="8">
                  <c:v>2.38</c:v>
                </c:pt>
                <c:pt idx="9">
                  <c:v>2.92</c:v>
                </c:pt>
                <c:pt idx="10">
                  <c:v>6.3</c:v>
                </c:pt>
                <c:pt idx="11">
                  <c:v>5.43</c:v>
                </c:pt>
                <c:pt idx="12">
                  <c:v>7.31</c:v>
                </c:pt>
                <c:pt idx="13">
                  <c:v>8.02</c:v>
                </c:pt>
              </c:numCache>
            </c:numRef>
          </c:val>
          <c:extLst>
            <c:ext xmlns:c16="http://schemas.microsoft.com/office/drawing/2014/chart" uri="{C3380CC4-5D6E-409C-BE32-E72D297353CC}">
              <c16:uniqueId val="{00000001-6FCE-48C0-A241-017722CB2FA1}"/>
            </c:ext>
          </c:extLst>
        </c:ser>
        <c:ser>
          <c:idx val="2"/>
          <c:order val="2"/>
          <c:tx>
            <c:strRef>
              <c:f>Kemiskinan!$D$6:$D$7</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Kemiskinan!$A$8:$A$22</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Kemiskinan!$D$8:$D$22</c:f>
              <c:numCache>
                <c:formatCode>General</c:formatCode>
                <c:ptCount val="14"/>
              </c:numCache>
            </c:numRef>
          </c:val>
          <c:extLst>
            <c:ext xmlns:c16="http://schemas.microsoft.com/office/drawing/2014/chart" uri="{C3380CC4-5D6E-409C-BE32-E72D297353CC}">
              <c16:uniqueId val="{00000002-6FCE-48C0-A241-017722CB2FA1}"/>
            </c:ext>
          </c:extLst>
        </c:ser>
        <c:dLbls>
          <c:dLblPos val="inEnd"/>
          <c:showLegendKey val="0"/>
          <c:showVal val="1"/>
          <c:showCatName val="0"/>
          <c:showSerName val="0"/>
          <c:showPercent val="0"/>
          <c:showBubbleSize val="0"/>
        </c:dLbls>
        <c:gapWidth val="80"/>
        <c:overlap val="25"/>
        <c:axId val="371651471"/>
        <c:axId val="371668943"/>
      </c:barChart>
      <c:catAx>
        <c:axId val="371651471"/>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en-US"/>
          </a:p>
        </c:txPr>
        <c:crossAx val="371668943"/>
        <c:crosses val="autoZero"/>
        <c:auto val="1"/>
        <c:lblAlgn val="ctr"/>
        <c:lblOffset val="100"/>
        <c:noMultiLvlLbl val="0"/>
      </c:catAx>
      <c:valAx>
        <c:axId val="371668943"/>
        <c:scaling>
          <c:orientation val="minMax"/>
        </c:scaling>
        <c:delete val="1"/>
        <c:axPos val="l"/>
        <c:numFmt formatCode="General" sourceLinked="1"/>
        <c:majorTickMark val="none"/>
        <c:minorTickMark val="none"/>
        <c:tickLblPos val="nextTo"/>
        <c:crossAx val="371651471"/>
        <c:crosses val="autoZero"/>
        <c:crossBetween val="between"/>
      </c:valAx>
      <c:spPr>
        <a:noFill/>
        <a:ln>
          <a:noFill/>
        </a:ln>
        <a:effectLst/>
      </c:spPr>
    </c:plotArea>
    <c:legend>
      <c:legendPos val="t"/>
      <c:layout>
        <c:manualLayout>
          <c:xMode val="edge"/>
          <c:yMode val="edge"/>
          <c:x val="0.85758575787844338"/>
          <c:y val="0"/>
          <c:w val="0.14241424212155668"/>
          <c:h val="7.6335519510900465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50" b="1" i="0" u="none" strike="noStrike" kern="1200" cap="none" spc="100" normalizeH="0" baseline="0">
                <a:solidFill>
                  <a:sysClr val="windowText" lastClr="000000"/>
                </a:solidFill>
                <a:latin typeface="+mn-lt"/>
                <a:ea typeface="+mn-ea"/>
                <a:cs typeface="+mn-cs"/>
              </a:defRPr>
            </a:pPr>
            <a:r>
              <a:rPr lang="en-US" sz="1150">
                <a:solidFill>
                  <a:sysClr val="windowText" lastClr="000000"/>
                </a:solidFill>
              </a:rPr>
              <a:t>Rata-rata Jumlah Penduduk Miskin (ribu jiwa)</a:t>
            </a:r>
          </a:p>
        </c:rich>
      </c:tx>
      <c:layout>
        <c:manualLayout>
          <c:xMode val="edge"/>
          <c:yMode val="edge"/>
          <c:x val="2.1248906386701727E-3"/>
          <c:y val="0"/>
        </c:manualLayout>
      </c:layout>
      <c:overlay val="0"/>
      <c:spPr>
        <a:solidFill>
          <a:schemeClr val="accent2"/>
        </a:solidFill>
        <a:ln>
          <a:noFill/>
        </a:ln>
        <a:effectLst/>
      </c:spPr>
      <c:txPr>
        <a:bodyPr rot="0" spcFirstLastPara="1" vertOverflow="ellipsis" vert="horz" wrap="square" anchor="ctr" anchorCtr="1"/>
        <a:lstStyle/>
        <a:p>
          <a:pPr>
            <a:defRPr sz="1150" b="1" i="0" u="none" strike="noStrike" kern="1200" cap="none"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Kemiskinan!$A$4</c:f>
              <c:strCache>
                <c:ptCount val="1"/>
                <c:pt idx="0">
                  <c:v>Rata-rata Jumlah Penduduk Miskin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cap="none"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Kemiskinan!$B$3:$C$3</c:f>
              <c:numCache>
                <c:formatCode>General</c:formatCode>
                <c:ptCount val="2"/>
                <c:pt idx="0">
                  <c:v>2020</c:v>
                </c:pt>
                <c:pt idx="1">
                  <c:v>2021</c:v>
                </c:pt>
              </c:numCache>
            </c:numRef>
          </c:cat>
          <c:val>
            <c:numRef>
              <c:f>Kemiskinan!$B$4:$C$4</c:f>
              <c:numCache>
                <c:formatCode>_(* #,##0.00_);_(* \(#,##0.00\);_(* "-"??_);_(@_)</c:formatCode>
                <c:ptCount val="2"/>
                <c:pt idx="0">
                  <c:v>9.4964285714285701</c:v>
                </c:pt>
                <c:pt idx="1">
                  <c:v>10.004285714285714</c:v>
                </c:pt>
              </c:numCache>
            </c:numRef>
          </c:val>
          <c:smooth val="0"/>
          <c:extLst>
            <c:ext xmlns:c16="http://schemas.microsoft.com/office/drawing/2014/chart" uri="{C3380CC4-5D6E-409C-BE32-E72D297353CC}">
              <c16:uniqueId val="{00000000-AEC1-4444-8F4B-DD1475928EE7}"/>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371732175"/>
        <c:axId val="371732591"/>
      </c:lineChart>
      <c:catAx>
        <c:axId val="371732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cap="none" spc="30" baseline="0">
                <a:solidFill>
                  <a:schemeClr val="lt1"/>
                </a:solidFill>
                <a:latin typeface="+mn-lt"/>
                <a:ea typeface="+mn-ea"/>
                <a:cs typeface="+mn-cs"/>
              </a:defRPr>
            </a:pPr>
            <a:endParaRPr lang="en-US"/>
          </a:p>
        </c:txPr>
        <c:crossAx val="371732591"/>
        <c:crosses val="autoZero"/>
        <c:auto val="1"/>
        <c:lblAlgn val="ctr"/>
        <c:lblOffset val="100"/>
        <c:noMultiLvlLbl val="0"/>
      </c:catAx>
      <c:valAx>
        <c:axId val="371732591"/>
        <c:scaling>
          <c:orientation val="minMax"/>
        </c:scaling>
        <c:delete val="1"/>
        <c:axPos val="l"/>
        <c:numFmt formatCode="_(* #,##0.00_);_(* \(#,##0.00\);_(* &quot;-&quot;??_);_(@_)" sourceLinked="1"/>
        <c:majorTickMark val="none"/>
        <c:minorTickMark val="none"/>
        <c:tickLblPos val="nextTo"/>
        <c:crossAx val="37173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cap="none" baseline="0"/>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708223972003489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none"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Kemiskinan!$F$4</c:f>
              <c:strCache>
                <c:ptCount val="1"/>
                <c:pt idx="0">
                  <c:v>Rata-rata % Penduduk Miskin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cap="none"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Kemiskinan!$G$3:$H$3</c:f>
              <c:numCache>
                <c:formatCode>General</c:formatCode>
                <c:ptCount val="2"/>
                <c:pt idx="0">
                  <c:v>2020</c:v>
                </c:pt>
                <c:pt idx="1">
                  <c:v>2021</c:v>
                </c:pt>
              </c:numCache>
            </c:numRef>
          </c:cat>
          <c:val>
            <c:numRef>
              <c:f>Kemiskinan!$G$4:$H$4</c:f>
              <c:numCache>
                <c:formatCode>_(* #,##0.00_);_(* \(#,##0.00\);_(* "-"??_);_(@_)</c:formatCode>
                <c:ptCount val="2"/>
                <c:pt idx="0">
                  <c:v>4.7178571428571425</c:v>
                </c:pt>
                <c:pt idx="1">
                  <c:v>5.0714285714285712</c:v>
                </c:pt>
              </c:numCache>
            </c:numRef>
          </c:val>
          <c:smooth val="0"/>
          <c:extLst>
            <c:ext xmlns:c16="http://schemas.microsoft.com/office/drawing/2014/chart" uri="{C3380CC4-5D6E-409C-BE32-E72D297353CC}">
              <c16:uniqueId val="{00000000-2409-429E-B264-E5AA9D49FB5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371752143"/>
        <c:axId val="371758383"/>
      </c:lineChart>
      <c:catAx>
        <c:axId val="371752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cap="none" spc="30" baseline="0">
                <a:solidFill>
                  <a:schemeClr val="lt1"/>
                </a:solidFill>
                <a:latin typeface="+mn-lt"/>
                <a:ea typeface="+mn-ea"/>
                <a:cs typeface="+mn-cs"/>
              </a:defRPr>
            </a:pPr>
            <a:endParaRPr lang="en-US"/>
          </a:p>
        </c:txPr>
        <c:crossAx val="371758383"/>
        <c:crosses val="autoZero"/>
        <c:auto val="1"/>
        <c:lblAlgn val="ctr"/>
        <c:lblOffset val="100"/>
        <c:noMultiLvlLbl val="0"/>
      </c:catAx>
      <c:valAx>
        <c:axId val="371758383"/>
        <c:scaling>
          <c:orientation val="minMax"/>
        </c:scaling>
        <c:delete val="1"/>
        <c:axPos val="l"/>
        <c:numFmt formatCode="_(* #,##0.00_);_(* \(#,##0.00\);_(* &quot;-&quot;??_);_(@_)" sourceLinked="1"/>
        <c:majorTickMark val="none"/>
        <c:minorTickMark val="none"/>
        <c:tickLblPos val="nextTo"/>
        <c:crossAx val="37175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cap="none" baseline="0"/>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9566929133856533E-4"/>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Pendidikan!$A$6</c:f>
              <c:strCache>
                <c:ptCount val="1"/>
                <c:pt idx="0">
                  <c:v>APK PAUD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Pendidikan!$B$5:$C$5</c:f>
              <c:numCache>
                <c:formatCode>General</c:formatCode>
                <c:ptCount val="2"/>
                <c:pt idx="0">
                  <c:v>2020</c:v>
                </c:pt>
                <c:pt idx="1">
                  <c:v>2021</c:v>
                </c:pt>
              </c:numCache>
            </c:numRef>
          </c:cat>
          <c:val>
            <c:numRef>
              <c:f>Pendidikan!$B$6:$C$6</c:f>
              <c:numCache>
                <c:formatCode>_(* #,##0.00_);_(* \(#,##0.00\);_(* "-"??_);_(@_)</c:formatCode>
                <c:ptCount val="2"/>
                <c:pt idx="0">
                  <c:v>52.403571428571418</c:v>
                </c:pt>
                <c:pt idx="1">
                  <c:v>50.799285714285709</c:v>
                </c:pt>
              </c:numCache>
            </c:numRef>
          </c:val>
          <c:smooth val="0"/>
          <c:extLst>
            <c:ext xmlns:c16="http://schemas.microsoft.com/office/drawing/2014/chart" uri="{C3380CC4-5D6E-409C-BE32-E72D297353CC}">
              <c16:uniqueId val="{00000000-EA02-4D6B-A9A2-3465FBDDD17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371704719"/>
        <c:axId val="371705967"/>
      </c:lineChart>
      <c:catAx>
        <c:axId val="371704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371705967"/>
        <c:crosses val="autoZero"/>
        <c:auto val="1"/>
        <c:lblAlgn val="ctr"/>
        <c:lblOffset val="100"/>
        <c:noMultiLvlLbl val="0"/>
      </c:catAx>
      <c:valAx>
        <c:axId val="371705967"/>
        <c:scaling>
          <c:orientation val="minMax"/>
        </c:scaling>
        <c:delete val="1"/>
        <c:axPos val="l"/>
        <c:numFmt formatCode="_(* #,##0.00_);_(* \(#,##0.00\);_(* &quot;-&quot;??_);_(@_)" sourceLinked="1"/>
        <c:majorTickMark val="none"/>
        <c:minorTickMark val="none"/>
        <c:tickLblPos val="nextTo"/>
        <c:crossAx val="37170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0901137357830096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Pendidikan!$E$6</c:f>
              <c:strCache>
                <c:ptCount val="1"/>
                <c:pt idx="0">
                  <c:v>APK SD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Pendidikan!$F$5:$G$5</c:f>
              <c:numCache>
                <c:formatCode>General</c:formatCode>
                <c:ptCount val="2"/>
                <c:pt idx="0">
                  <c:v>2020</c:v>
                </c:pt>
                <c:pt idx="1">
                  <c:v>2021</c:v>
                </c:pt>
              </c:numCache>
            </c:numRef>
          </c:cat>
          <c:val>
            <c:numRef>
              <c:f>Pendidikan!$F$6:$G$6</c:f>
              <c:numCache>
                <c:formatCode>_(* #,##0.00_);_(* \(#,##0.00\);_(* "-"??_);_(@_)</c:formatCode>
                <c:ptCount val="2"/>
                <c:pt idx="0">
                  <c:v>103.18428571428571</c:v>
                </c:pt>
                <c:pt idx="1">
                  <c:v>101.77214285714285</c:v>
                </c:pt>
              </c:numCache>
            </c:numRef>
          </c:val>
          <c:smooth val="0"/>
          <c:extLst>
            <c:ext xmlns:c16="http://schemas.microsoft.com/office/drawing/2014/chart" uri="{C3380CC4-5D6E-409C-BE32-E72D297353CC}">
              <c16:uniqueId val="{00000000-506E-4309-8682-7EC6FC6A17B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371708879"/>
        <c:axId val="371706383"/>
      </c:lineChart>
      <c:catAx>
        <c:axId val="371708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371706383"/>
        <c:crosses val="autoZero"/>
        <c:auto val="1"/>
        <c:lblAlgn val="ctr"/>
        <c:lblOffset val="100"/>
        <c:noMultiLvlLbl val="0"/>
      </c:catAx>
      <c:valAx>
        <c:axId val="371706383"/>
        <c:scaling>
          <c:orientation val="minMax"/>
        </c:scaling>
        <c:delete val="1"/>
        <c:axPos val="l"/>
        <c:numFmt formatCode="_(* #,##0.00_);_(* \(#,##0.00\);_(* &quot;-&quot;??_);_(@_)" sourceLinked="1"/>
        <c:majorTickMark val="none"/>
        <c:minorTickMark val="none"/>
        <c:tickLblPos val="nextTo"/>
        <c:crossAx val="37170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0122484689413987E-4"/>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Pendidikan!$I$6</c:f>
              <c:strCache>
                <c:ptCount val="1"/>
                <c:pt idx="0">
                  <c:v>APK SMP</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Pendidikan!$J$5:$K$5</c:f>
              <c:numCache>
                <c:formatCode>General</c:formatCode>
                <c:ptCount val="2"/>
                <c:pt idx="0">
                  <c:v>2020</c:v>
                </c:pt>
                <c:pt idx="1">
                  <c:v>2021</c:v>
                </c:pt>
              </c:numCache>
            </c:numRef>
          </c:cat>
          <c:val>
            <c:numRef>
              <c:f>Pendidikan!$J$6:$K$6</c:f>
              <c:numCache>
                <c:formatCode>_(* #,##0.00_);_(* \(#,##0.00\);_(* "-"??_);_(@_)</c:formatCode>
                <c:ptCount val="2"/>
                <c:pt idx="0">
                  <c:v>102.24642857142858</c:v>
                </c:pt>
                <c:pt idx="1">
                  <c:v>99.297142857142845</c:v>
                </c:pt>
              </c:numCache>
            </c:numRef>
          </c:val>
          <c:smooth val="0"/>
          <c:extLst>
            <c:ext xmlns:c16="http://schemas.microsoft.com/office/drawing/2014/chart" uri="{C3380CC4-5D6E-409C-BE32-E72D297353CC}">
              <c16:uniqueId val="{00000000-0929-44B3-9DD1-15582E242FD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371690159"/>
        <c:axId val="371685999"/>
      </c:lineChart>
      <c:catAx>
        <c:axId val="371690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371685999"/>
        <c:crosses val="autoZero"/>
        <c:auto val="1"/>
        <c:lblAlgn val="ctr"/>
        <c:lblOffset val="100"/>
        <c:noMultiLvlLbl val="0"/>
      </c:catAx>
      <c:valAx>
        <c:axId val="371685999"/>
        <c:scaling>
          <c:orientation val="minMax"/>
        </c:scaling>
        <c:delete val="1"/>
        <c:axPos val="l"/>
        <c:numFmt formatCode="_(* #,##0.00_);_(* \(#,##0.00\);_(* &quot;-&quot;??_);_(@_)" sourceLinked="1"/>
        <c:majorTickMark val="none"/>
        <c:minorTickMark val="none"/>
        <c:tickLblPos val="nextTo"/>
        <c:crossAx val="37169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Kalteng-Gorontalo-Ade-hot2-rendy-29aug22_checker_Revisi 300822.xlsx]DAK_Fisik_Afirm!PivotTable4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2752983602487"/>
          <c:y val="7.2222222222222215E-2"/>
          <c:w val="0.72457492275107616"/>
          <c:h val="0.89722222222222214"/>
        </c:manualLayout>
      </c:layout>
      <c:barChart>
        <c:barDir val="bar"/>
        <c:grouping val="clustered"/>
        <c:varyColors val="0"/>
        <c:ser>
          <c:idx val="0"/>
          <c:order val="0"/>
          <c:tx>
            <c:strRef>
              <c:f>DAK_Fisik_Afirm!$B$3:$B$4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DAK_Fisik_Afirm!$B$5:$B$19</c:f>
              <c:numCache>
                <c:formatCode>_(* #,##0_);_(* \(#,##0\);_(* "-"??_);_(@_)</c:formatCode>
                <c:ptCount val="14"/>
                <c:pt idx="0">
                  <c:v>0</c:v>
                </c:pt>
                <c:pt idx="1">
                  <c:v>0</c:v>
                </c:pt>
                <c:pt idx="2">
                  <c:v>0</c:v>
                </c:pt>
                <c:pt idx="3">
                  <c:v>29867147</c:v>
                </c:pt>
                <c:pt idx="4">
                  <c:v>0</c:v>
                </c:pt>
                <c:pt idx="5">
                  <c:v>0</c:v>
                </c:pt>
                <c:pt idx="6">
                  <c:v>0</c:v>
                </c:pt>
                <c:pt idx="7">
                  <c:v>24387086</c:v>
                </c:pt>
                <c:pt idx="8">
                  <c:v>0</c:v>
                </c:pt>
                <c:pt idx="9">
                  <c:v>9535817</c:v>
                </c:pt>
                <c:pt idx="10">
                  <c:v>0</c:v>
                </c:pt>
                <c:pt idx="11">
                  <c:v>0</c:v>
                </c:pt>
                <c:pt idx="12">
                  <c:v>0</c:v>
                </c:pt>
                <c:pt idx="13">
                  <c:v>0</c:v>
                </c:pt>
              </c:numCache>
            </c:numRef>
          </c:val>
          <c:extLst>
            <c:ext xmlns:c16="http://schemas.microsoft.com/office/drawing/2014/chart" uri="{C3380CC4-5D6E-409C-BE32-E72D297353CC}">
              <c16:uniqueId val="{00000000-AEBF-4A0C-B4E8-8A3147BDCFD6}"/>
            </c:ext>
          </c:extLst>
        </c:ser>
        <c:ser>
          <c:idx val="1"/>
          <c:order val="1"/>
          <c:tx>
            <c:strRef>
              <c:f>DAK_Fisik_Afirm!$C$3:$C$4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DAK_Fisik_Afirm!$C$5:$C$19</c:f>
              <c:numCache>
                <c:formatCode>_(* #,##0_);_(* \(#,##0\);_(* "-"??_);_(@_)</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1-AC95-4E29-B3EE-433FC01274C6}"/>
            </c:ext>
          </c:extLst>
        </c:ser>
        <c:ser>
          <c:idx val="2"/>
          <c:order val="2"/>
          <c:tx>
            <c:strRef>
              <c:f>DAK_Fisik_Afirm!$D$3:$D$4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DAK_Fisik_Afirm!$D$5:$D$19</c:f>
              <c:numCache>
                <c:formatCode>_(* #,##0_);_(* \(#,##0\);_(* "-"??_);_(@_)</c:formatCode>
                <c:ptCount val="14"/>
              </c:numCache>
            </c:numRef>
          </c:val>
          <c:extLst>
            <c:ext xmlns:c16="http://schemas.microsoft.com/office/drawing/2014/chart" uri="{C3380CC4-5D6E-409C-BE32-E72D297353CC}">
              <c16:uniqueId val="{00000001-7E52-4FAF-A2C9-1FD2E5794998}"/>
            </c:ext>
          </c:extLst>
        </c:ser>
        <c:dLbls>
          <c:dLblPos val="inEnd"/>
          <c:showLegendKey val="0"/>
          <c:showVal val="1"/>
          <c:showCatName val="0"/>
          <c:showSerName val="0"/>
          <c:showPercent val="0"/>
          <c:showBubbleSize val="0"/>
        </c:dLbls>
        <c:gapWidth val="182"/>
        <c:axId val="2060246255"/>
        <c:axId val="2060238351"/>
      </c:barChart>
      <c:catAx>
        <c:axId val="206024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60238351"/>
        <c:crosses val="autoZero"/>
        <c:auto val="1"/>
        <c:lblAlgn val="ctr"/>
        <c:lblOffset val="100"/>
        <c:noMultiLvlLbl val="0"/>
      </c:catAx>
      <c:valAx>
        <c:axId val="2060238351"/>
        <c:scaling>
          <c:orientation val="minMax"/>
        </c:scaling>
        <c:delete val="1"/>
        <c:axPos val="b"/>
        <c:numFmt formatCode="_(* #,##0_);_(* \(#,##0\);_(* &quot;-&quot;??_);_(@_)" sourceLinked="1"/>
        <c:majorTickMark val="none"/>
        <c:minorTickMark val="none"/>
        <c:tickLblPos val="nextTo"/>
        <c:crossAx val="2060246255"/>
        <c:crosses val="autoZero"/>
        <c:crossBetween val="between"/>
      </c:valAx>
      <c:spPr>
        <a:noFill/>
        <a:ln>
          <a:noFill/>
        </a:ln>
        <a:effectLst/>
      </c:spPr>
    </c:plotArea>
    <c:legend>
      <c:legendPos val="t"/>
      <c:layout>
        <c:manualLayout>
          <c:xMode val="edge"/>
          <c:yMode val="edge"/>
          <c:x val="0.79625798793993285"/>
          <c:y val="0"/>
          <c:w val="0.203742012060067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5693350831146487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Pendidikan!$M$6</c:f>
              <c:strCache>
                <c:ptCount val="1"/>
                <c:pt idx="0">
                  <c:v>APK SM</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Pendidikan!$N$5:$O$5</c:f>
              <c:numCache>
                <c:formatCode>General</c:formatCode>
                <c:ptCount val="2"/>
                <c:pt idx="0">
                  <c:v>2020</c:v>
                </c:pt>
                <c:pt idx="1">
                  <c:v>2021</c:v>
                </c:pt>
              </c:numCache>
            </c:numRef>
          </c:cat>
          <c:val>
            <c:numRef>
              <c:f>Pendidikan!$N$6:$O$6</c:f>
              <c:numCache>
                <c:formatCode>_(* #,##0.00_);_(* \(#,##0.00\);_(* "-"??_);_(@_)</c:formatCode>
                <c:ptCount val="2"/>
                <c:pt idx="0">
                  <c:v>88.732142857142847</c:v>
                </c:pt>
                <c:pt idx="1">
                  <c:v>86.930714285714302</c:v>
                </c:pt>
              </c:numCache>
            </c:numRef>
          </c:val>
          <c:smooth val="0"/>
          <c:extLst>
            <c:ext xmlns:c16="http://schemas.microsoft.com/office/drawing/2014/chart" uri="{C3380CC4-5D6E-409C-BE32-E72D297353CC}">
              <c16:uniqueId val="{00000000-584A-43ED-9CEF-5D9C24FE56F1}"/>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371718031"/>
        <c:axId val="371706799"/>
      </c:lineChart>
      <c:catAx>
        <c:axId val="3717180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371706799"/>
        <c:crosses val="autoZero"/>
        <c:auto val="1"/>
        <c:lblAlgn val="ctr"/>
        <c:lblOffset val="100"/>
        <c:noMultiLvlLbl val="0"/>
      </c:catAx>
      <c:valAx>
        <c:axId val="371706799"/>
        <c:scaling>
          <c:orientation val="minMax"/>
        </c:scaling>
        <c:delete val="1"/>
        <c:axPos val="l"/>
        <c:numFmt formatCode="_(* #,##0.00_);_(* \(#,##0.00\);_(* &quot;-&quot;??_);_(@_)" sourceLinked="1"/>
        <c:majorTickMark val="none"/>
        <c:minorTickMark val="none"/>
        <c:tickLblPos val="nextTo"/>
        <c:crossAx val="37171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111111111111049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Pendidikan!$Q$6</c:f>
              <c:strCache>
                <c:ptCount val="1"/>
                <c:pt idx="0">
                  <c:v>APM SD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Pendidikan!$R$5:$S$5</c:f>
              <c:numCache>
                <c:formatCode>General</c:formatCode>
                <c:ptCount val="2"/>
                <c:pt idx="0">
                  <c:v>2020</c:v>
                </c:pt>
                <c:pt idx="1">
                  <c:v>2021</c:v>
                </c:pt>
              </c:numCache>
            </c:numRef>
          </c:cat>
          <c:val>
            <c:numRef>
              <c:f>Pendidikan!$R$6:$S$6</c:f>
              <c:numCache>
                <c:formatCode>_(* #,##0.00_);_(* \(#,##0.00\);_(* "-"??_);_(@_)</c:formatCode>
                <c:ptCount val="2"/>
                <c:pt idx="0">
                  <c:v>92.227142857142852</c:v>
                </c:pt>
                <c:pt idx="1">
                  <c:v>92.005714285714276</c:v>
                </c:pt>
              </c:numCache>
            </c:numRef>
          </c:val>
          <c:smooth val="0"/>
          <c:extLst>
            <c:ext xmlns:c16="http://schemas.microsoft.com/office/drawing/2014/chart" uri="{C3380CC4-5D6E-409C-BE32-E72D297353CC}">
              <c16:uniqueId val="{00000000-1601-414E-B666-514E321713E1}"/>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371661455"/>
        <c:axId val="371667279"/>
      </c:lineChart>
      <c:catAx>
        <c:axId val="371661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371667279"/>
        <c:crosses val="autoZero"/>
        <c:auto val="1"/>
        <c:lblAlgn val="ctr"/>
        <c:lblOffset val="100"/>
        <c:noMultiLvlLbl val="0"/>
      </c:catAx>
      <c:valAx>
        <c:axId val="371667279"/>
        <c:scaling>
          <c:orientation val="minMax"/>
        </c:scaling>
        <c:delete val="1"/>
        <c:axPos val="l"/>
        <c:numFmt formatCode="_(* #,##0.00_);_(* \(#,##0.00\);_(* &quot;-&quot;??_);_(@_)" sourceLinked="1"/>
        <c:majorTickMark val="none"/>
        <c:minorTickMark val="none"/>
        <c:tickLblPos val="nextTo"/>
        <c:crossAx val="37166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7222222222222348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Pendidikan!$U$6</c:f>
              <c:strCache>
                <c:ptCount val="1"/>
                <c:pt idx="0">
                  <c:v>APM SMP</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Pendidikan!$V$5:$W$5</c:f>
              <c:numCache>
                <c:formatCode>General</c:formatCode>
                <c:ptCount val="2"/>
                <c:pt idx="0">
                  <c:v>2020</c:v>
                </c:pt>
                <c:pt idx="1">
                  <c:v>2021</c:v>
                </c:pt>
              </c:numCache>
            </c:numRef>
          </c:cat>
          <c:val>
            <c:numRef>
              <c:f>Pendidikan!$V$6:$W$6</c:f>
              <c:numCache>
                <c:formatCode>_(* #,##0.00_);_(* \(#,##0.00\);_(* "-"??_);_(@_)</c:formatCode>
                <c:ptCount val="2"/>
                <c:pt idx="0">
                  <c:v>73.309285714285721</c:v>
                </c:pt>
                <c:pt idx="1">
                  <c:v>71.594285714285732</c:v>
                </c:pt>
              </c:numCache>
            </c:numRef>
          </c:val>
          <c:smooth val="0"/>
          <c:extLst>
            <c:ext xmlns:c16="http://schemas.microsoft.com/office/drawing/2014/chart" uri="{C3380CC4-5D6E-409C-BE32-E72D297353CC}">
              <c16:uniqueId val="{00000000-442C-4647-BE94-8A794CA76173}"/>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371710127"/>
        <c:axId val="371712207"/>
      </c:lineChart>
      <c:catAx>
        <c:axId val="3717101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371712207"/>
        <c:crosses val="autoZero"/>
        <c:auto val="1"/>
        <c:lblAlgn val="ctr"/>
        <c:lblOffset val="100"/>
        <c:noMultiLvlLbl val="0"/>
      </c:catAx>
      <c:valAx>
        <c:axId val="371712207"/>
        <c:scaling>
          <c:orientation val="minMax"/>
        </c:scaling>
        <c:delete val="1"/>
        <c:axPos val="l"/>
        <c:numFmt formatCode="_(* #,##0.00_);_(* \(#,##0.00\);_(* &quot;-&quot;??_);_(@_)" sourceLinked="1"/>
        <c:majorTickMark val="none"/>
        <c:minorTickMark val="none"/>
        <c:tickLblPos val="nextTo"/>
        <c:crossAx val="37171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1233595800522887E-4"/>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Pendidikan!$Y$6</c:f>
              <c:strCache>
                <c:ptCount val="1"/>
                <c:pt idx="0">
                  <c:v>APM SM</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Pendidikan!$Z$5:$AA$5</c:f>
              <c:numCache>
                <c:formatCode>General</c:formatCode>
                <c:ptCount val="2"/>
                <c:pt idx="0">
                  <c:v>2020</c:v>
                </c:pt>
                <c:pt idx="1">
                  <c:v>2021</c:v>
                </c:pt>
              </c:numCache>
            </c:numRef>
          </c:cat>
          <c:val>
            <c:numRef>
              <c:f>Pendidikan!$Z$6:$AA$6</c:f>
              <c:numCache>
                <c:formatCode>_(* #,##0.00_);_(* \(#,##0.00\);_(* "-"??_);_(@_)</c:formatCode>
                <c:ptCount val="2"/>
                <c:pt idx="0">
                  <c:v>61.068571428571431</c:v>
                </c:pt>
                <c:pt idx="1">
                  <c:v>59.044285714285714</c:v>
                </c:pt>
              </c:numCache>
            </c:numRef>
          </c:val>
          <c:smooth val="0"/>
          <c:extLst>
            <c:ext xmlns:c16="http://schemas.microsoft.com/office/drawing/2014/chart" uri="{C3380CC4-5D6E-409C-BE32-E72D297353CC}">
              <c16:uniqueId val="{00000000-0F4C-4005-BDA6-0CBC97D097E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371643567"/>
        <c:axId val="371645231"/>
      </c:lineChart>
      <c:catAx>
        <c:axId val="371643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371645231"/>
        <c:crosses val="autoZero"/>
        <c:auto val="1"/>
        <c:lblAlgn val="ctr"/>
        <c:lblOffset val="100"/>
        <c:noMultiLvlLbl val="0"/>
      </c:catAx>
      <c:valAx>
        <c:axId val="371645231"/>
        <c:scaling>
          <c:orientation val="minMax"/>
        </c:scaling>
        <c:delete val="1"/>
        <c:axPos val="l"/>
        <c:numFmt formatCode="_(* #,##0.00_);_(* \(#,##0.00\);_(* &quot;-&quot;??_);_(@_)" sourceLinked="1"/>
        <c:majorTickMark val="none"/>
        <c:minorTickMark val="none"/>
        <c:tickLblPos val="nextTo"/>
        <c:crossAx val="37164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Kalteng-Gorontalo-Ade-hot2-rendy-29aug22_checker_Revisi 300822.xlsx]DAK_Non_Fisik!PivotTable5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12071270364423"/>
          <c:y val="6.6666666666666666E-2"/>
          <c:w val="0.72072950840768057"/>
          <c:h val="0.9027777777777779"/>
        </c:manualLayout>
      </c:layout>
      <c:barChart>
        <c:barDir val="bar"/>
        <c:grouping val="clustered"/>
        <c:varyColors val="0"/>
        <c:ser>
          <c:idx val="0"/>
          <c:order val="0"/>
          <c:tx>
            <c:strRef>
              <c:f>DAK_Non_Fisik!$B$3:$B$4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DAK_Non_Fisik!$B$5:$B$19</c:f>
              <c:numCache>
                <c:formatCode>_(* #,##0_);_(* \(#,##0\);_(* "-"??_);_(@_)</c:formatCode>
                <c:ptCount val="14"/>
                <c:pt idx="0">
                  <c:v>89375264</c:v>
                </c:pt>
                <c:pt idx="1">
                  <c:v>66480522</c:v>
                </c:pt>
                <c:pt idx="2">
                  <c:v>80136045</c:v>
                </c:pt>
                <c:pt idx="3">
                  <c:v>150646628</c:v>
                </c:pt>
                <c:pt idx="4">
                  <c:v>82995879</c:v>
                </c:pt>
                <c:pt idx="5">
                  <c:v>111119339</c:v>
                </c:pt>
                <c:pt idx="6">
                  <c:v>75791567</c:v>
                </c:pt>
                <c:pt idx="7">
                  <c:v>44920325</c:v>
                </c:pt>
                <c:pt idx="8">
                  <c:v>21709372</c:v>
                </c:pt>
                <c:pt idx="9">
                  <c:v>39127124</c:v>
                </c:pt>
                <c:pt idx="10">
                  <c:v>69109630</c:v>
                </c:pt>
                <c:pt idx="11">
                  <c:v>67805726</c:v>
                </c:pt>
                <c:pt idx="12">
                  <c:v>78017894</c:v>
                </c:pt>
                <c:pt idx="13">
                  <c:v>64777666</c:v>
                </c:pt>
              </c:numCache>
            </c:numRef>
          </c:val>
          <c:extLst>
            <c:ext xmlns:c16="http://schemas.microsoft.com/office/drawing/2014/chart" uri="{C3380CC4-5D6E-409C-BE32-E72D297353CC}">
              <c16:uniqueId val="{00000000-866E-4BEC-B648-DECD291885B5}"/>
            </c:ext>
          </c:extLst>
        </c:ser>
        <c:ser>
          <c:idx val="1"/>
          <c:order val="1"/>
          <c:tx>
            <c:strRef>
              <c:f>DAK_Non_Fisik!$C$3:$C$4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DAK_Non_Fisik!$C$5:$C$19</c:f>
              <c:numCache>
                <c:formatCode>_(* #,##0_);_(* \(#,##0\);_(* "-"??_);_(@_)</c:formatCode>
                <c:ptCount val="14"/>
                <c:pt idx="0">
                  <c:v>98285863</c:v>
                </c:pt>
                <c:pt idx="1">
                  <c:v>77787451</c:v>
                </c:pt>
                <c:pt idx="2">
                  <c:v>96329415</c:v>
                </c:pt>
                <c:pt idx="3">
                  <c:v>185537201</c:v>
                </c:pt>
                <c:pt idx="4">
                  <c:v>87171510</c:v>
                </c:pt>
                <c:pt idx="5">
                  <c:v>121662727</c:v>
                </c:pt>
                <c:pt idx="6">
                  <c:v>96694452</c:v>
                </c:pt>
                <c:pt idx="7">
                  <c:v>51160836</c:v>
                </c:pt>
                <c:pt idx="8">
                  <c:v>26305949</c:v>
                </c:pt>
                <c:pt idx="9">
                  <c:v>48714749</c:v>
                </c:pt>
                <c:pt idx="10">
                  <c:v>82935953</c:v>
                </c:pt>
                <c:pt idx="11">
                  <c:v>82690917</c:v>
                </c:pt>
                <c:pt idx="12">
                  <c:v>77568579</c:v>
                </c:pt>
                <c:pt idx="13">
                  <c:v>75002288</c:v>
                </c:pt>
              </c:numCache>
            </c:numRef>
          </c:val>
          <c:extLst>
            <c:ext xmlns:c16="http://schemas.microsoft.com/office/drawing/2014/chart" uri="{C3380CC4-5D6E-409C-BE32-E72D297353CC}">
              <c16:uniqueId val="{00000001-D8AD-45CE-A63E-0727DF07C0EE}"/>
            </c:ext>
          </c:extLst>
        </c:ser>
        <c:ser>
          <c:idx val="2"/>
          <c:order val="2"/>
          <c:tx>
            <c:strRef>
              <c:f>DAK_Non_Fisik!$D$3:$D$4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DAK_Non_Fisik!$D$5:$D$19</c:f>
              <c:numCache>
                <c:formatCode>_(* #,##0_);_(* \(#,##0\);_(* "-"??_);_(@_)</c:formatCode>
                <c:ptCount val="14"/>
                <c:pt idx="0">
                  <c:v>127991645</c:v>
                </c:pt>
                <c:pt idx="1">
                  <c:v>100593186</c:v>
                </c:pt>
                <c:pt idx="2">
                  <c:v>116454212</c:v>
                </c:pt>
                <c:pt idx="3">
                  <c:v>214010763</c:v>
                </c:pt>
                <c:pt idx="4">
                  <c:v>125455250</c:v>
                </c:pt>
                <c:pt idx="5">
                  <c:v>201902161</c:v>
                </c:pt>
                <c:pt idx="6">
                  <c:v>125334021</c:v>
                </c:pt>
                <c:pt idx="7">
                  <c:v>81713010</c:v>
                </c:pt>
                <c:pt idx="8">
                  <c:v>39666637</c:v>
                </c:pt>
                <c:pt idx="9">
                  <c:v>63080436</c:v>
                </c:pt>
                <c:pt idx="10">
                  <c:v>110486426</c:v>
                </c:pt>
                <c:pt idx="11">
                  <c:v>103400057</c:v>
                </c:pt>
                <c:pt idx="12">
                  <c:v>103130054</c:v>
                </c:pt>
                <c:pt idx="13">
                  <c:v>83866311</c:v>
                </c:pt>
              </c:numCache>
            </c:numRef>
          </c:val>
          <c:extLst>
            <c:ext xmlns:c16="http://schemas.microsoft.com/office/drawing/2014/chart" uri="{C3380CC4-5D6E-409C-BE32-E72D297353CC}">
              <c16:uniqueId val="{00000001-999C-48DC-BB45-4D24ADC9C332}"/>
            </c:ext>
          </c:extLst>
        </c:ser>
        <c:dLbls>
          <c:dLblPos val="inEnd"/>
          <c:showLegendKey val="0"/>
          <c:showVal val="1"/>
          <c:showCatName val="0"/>
          <c:showSerName val="0"/>
          <c:showPercent val="0"/>
          <c:showBubbleSize val="0"/>
        </c:dLbls>
        <c:gapWidth val="182"/>
        <c:axId val="2060317807"/>
        <c:axId val="2060339439"/>
      </c:barChart>
      <c:catAx>
        <c:axId val="2060317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60339439"/>
        <c:crosses val="autoZero"/>
        <c:auto val="1"/>
        <c:lblAlgn val="ctr"/>
        <c:lblOffset val="100"/>
        <c:noMultiLvlLbl val="0"/>
      </c:catAx>
      <c:valAx>
        <c:axId val="2060339439"/>
        <c:scaling>
          <c:orientation val="minMax"/>
        </c:scaling>
        <c:delete val="1"/>
        <c:axPos val="b"/>
        <c:numFmt formatCode="_(* #,##0_);_(* \(#,##0\);_(* &quot;-&quot;??_);_(@_)" sourceLinked="1"/>
        <c:majorTickMark val="none"/>
        <c:minorTickMark val="none"/>
        <c:tickLblPos val="nextTo"/>
        <c:crossAx val="2060317807"/>
        <c:crosses val="autoZero"/>
        <c:crossBetween val="between"/>
      </c:valAx>
      <c:spPr>
        <a:noFill/>
        <a:ln>
          <a:noFill/>
        </a:ln>
        <a:effectLst/>
      </c:spPr>
    </c:plotArea>
    <c:legend>
      <c:legendPos val="t"/>
      <c:layout>
        <c:manualLayout>
          <c:xMode val="edge"/>
          <c:yMode val="edge"/>
          <c:x val="0.79538625975925303"/>
          <c:y val="6.6141732283464582E-4"/>
          <c:w val="0.20461374024074716"/>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Kalteng-Gorontalo-Ade-hot2-rendy-29aug22_checker_Revisi 300822.xlsx]DAU!PivotTable6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277777777777775"/>
                  <c:h val="0.13361111111111112"/>
                </c:manualLayout>
              </c15:layout>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5071768451555"/>
          <c:y val="6.6666666666666666E-2"/>
          <c:w val="0.73034304426616925"/>
          <c:h val="0.9027777777777779"/>
        </c:manualLayout>
      </c:layout>
      <c:barChart>
        <c:barDir val="bar"/>
        <c:grouping val="clustered"/>
        <c:varyColors val="0"/>
        <c:ser>
          <c:idx val="0"/>
          <c:order val="0"/>
          <c:tx>
            <c:strRef>
              <c:f>DAU!$B$3:$B$4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DAU!$B$5:$B$19</c:f>
              <c:numCache>
                <c:formatCode>_(* #,##0_);_(* \(#,##0\);_(* "-"??_);_(@_)</c:formatCode>
                <c:ptCount val="14"/>
                <c:pt idx="0">
                  <c:v>606015976</c:v>
                </c:pt>
                <c:pt idx="1">
                  <c:v>527224632</c:v>
                </c:pt>
                <c:pt idx="2">
                  <c:v>512512783</c:v>
                </c:pt>
                <c:pt idx="3">
                  <c:v>795355088</c:v>
                </c:pt>
                <c:pt idx="4">
                  <c:v>604341284</c:v>
                </c:pt>
                <c:pt idx="5">
                  <c:v>772439994</c:v>
                </c:pt>
                <c:pt idx="6">
                  <c:v>636084451</c:v>
                </c:pt>
                <c:pt idx="7">
                  <c:v>567765658</c:v>
                </c:pt>
                <c:pt idx="8">
                  <c:v>389882723</c:v>
                </c:pt>
                <c:pt idx="9">
                  <c:v>427114478</c:v>
                </c:pt>
                <c:pt idx="10">
                  <c:v>520224021</c:v>
                </c:pt>
                <c:pt idx="11">
                  <c:v>524333062</c:v>
                </c:pt>
                <c:pt idx="12">
                  <c:v>623153023</c:v>
                </c:pt>
                <c:pt idx="13">
                  <c:v>445962799</c:v>
                </c:pt>
              </c:numCache>
            </c:numRef>
          </c:val>
          <c:extLst>
            <c:ext xmlns:c16="http://schemas.microsoft.com/office/drawing/2014/chart" uri="{C3380CC4-5D6E-409C-BE32-E72D297353CC}">
              <c16:uniqueId val="{00000000-8F3E-4D18-9553-102C65A793D7}"/>
            </c:ext>
          </c:extLst>
        </c:ser>
        <c:ser>
          <c:idx val="1"/>
          <c:order val="1"/>
          <c:tx>
            <c:strRef>
              <c:f>DAU!$C$3:$C$4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DAU!$C$5:$C$19</c:f>
              <c:numCache>
                <c:formatCode>_(* #,##0_);_(* \(#,##0\);_(* "-"??_);_(@_)</c:formatCode>
                <c:ptCount val="14"/>
                <c:pt idx="0">
                  <c:v>612076136</c:v>
                </c:pt>
                <c:pt idx="1">
                  <c:v>534162935</c:v>
                </c:pt>
                <c:pt idx="2">
                  <c:v>517637911</c:v>
                </c:pt>
                <c:pt idx="3">
                  <c:v>803694028</c:v>
                </c:pt>
                <c:pt idx="4">
                  <c:v>612889225</c:v>
                </c:pt>
                <c:pt idx="5">
                  <c:v>786123576</c:v>
                </c:pt>
                <c:pt idx="6">
                  <c:v>646667846</c:v>
                </c:pt>
                <c:pt idx="7">
                  <c:v>578163594</c:v>
                </c:pt>
                <c:pt idx="8">
                  <c:v>394536235</c:v>
                </c:pt>
                <c:pt idx="9">
                  <c:v>433340075</c:v>
                </c:pt>
                <c:pt idx="10">
                  <c:v>527932477</c:v>
                </c:pt>
                <c:pt idx="11">
                  <c:v>532104386</c:v>
                </c:pt>
                <c:pt idx="12">
                  <c:v>635603443</c:v>
                </c:pt>
                <c:pt idx="13">
                  <c:v>451549564</c:v>
                </c:pt>
              </c:numCache>
            </c:numRef>
          </c:val>
          <c:extLst>
            <c:ext xmlns:c16="http://schemas.microsoft.com/office/drawing/2014/chart" uri="{C3380CC4-5D6E-409C-BE32-E72D297353CC}">
              <c16:uniqueId val="{00000001-2887-4CFE-B1DD-05614763C28C}"/>
            </c:ext>
          </c:extLst>
        </c:ser>
        <c:ser>
          <c:idx val="2"/>
          <c:order val="2"/>
          <c:tx>
            <c:strRef>
              <c:f>DAU!$D$3:$D$4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DAU!$D$5:$D$19</c:f>
              <c:numCache>
                <c:formatCode>_(* #,##0_);_(* \(#,##0\);_(* "-"??_);_(@_)</c:formatCode>
                <c:ptCount val="14"/>
                <c:pt idx="0">
                  <c:v>592472958</c:v>
                </c:pt>
                <c:pt idx="1">
                  <c:v>517055110</c:v>
                </c:pt>
                <c:pt idx="2">
                  <c:v>501624803</c:v>
                </c:pt>
                <c:pt idx="3">
                  <c:v>778146334</c:v>
                </c:pt>
                <c:pt idx="4">
                  <c:v>593355915</c:v>
                </c:pt>
                <c:pt idx="5">
                  <c:v>761133294</c:v>
                </c:pt>
                <c:pt idx="6">
                  <c:v>627676390</c:v>
                </c:pt>
                <c:pt idx="7">
                  <c:v>560402241</c:v>
                </c:pt>
                <c:pt idx="8">
                  <c:v>382001321</c:v>
                </c:pt>
                <c:pt idx="9">
                  <c:v>420223849</c:v>
                </c:pt>
                <c:pt idx="10">
                  <c:v>511464950</c:v>
                </c:pt>
                <c:pt idx="11">
                  <c:v>515815678</c:v>
                </c:pt>
                <c:pt idx="12">
                  <c:v>616067644</c:v>
                </c:pt>
                <c:pt idx="13">
                  <c:v>437443208</c:v>
                </c:pt>
              </c:numCache>
            </c:numRef>
          </c:val>
          <c:extLst>
            <c:ext xmlns:c16="http://schemas.microsoft.com/office/drawing/2014/chart" uri="{C3380CC4-5D6E-409C-BE32-E72D297353CC}">
              <c16:uniqueId val="{00000001-8F48-405D-83BB-C7D97613BA55}"/>
            </c:ext>
          </c:extLst>
        </c:ser>
        <c:dLbls>
          <c:dLblPos val="inEnd"/>
          <c:showLegendKey val="0"/>
          <c:showVal val="1"/>
          <c:showCatName val="0"/>
          <c:showSerName val="0"/>
          <c:showPercent val="0"/>
          <c:showBubbleSize val="0"/>
        </c:dLbls>
        <c:gapWidth val="182"/>
        <c:axId val="77403855"/>
        <c:axId val="77395951"/>
      </c:barChart>
      <c:catAx>
        <c:axId val="77403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7395951"/>
        <c:crosses val="autoZero"/>
        <c:auto val="1"/>
        <c:lblAlgn val="ctr"/>
        <c:lblOffset val="100"/>
        <c:noMultiLvlLbl val="0"/>
      </c:catAx>
      <c:valAx>
        <c:axId val="77395951"/>
        <c:scaling>
          <c:orientation val="minMax"/>
        </c:scaling>
        <c:delete val="1"/>
        <c:axPos val="b"/>
        <c:numFmt formatCode="_(* #,##0_);_(* \(#,##0\);_(* &quot;-&quot;??_);_(@_)" sourceLinked="1"/>
        <c:majorTickMark val="none"/>
        <c:minorTickMark val="none"/>
        <c:tickLblPos val="nextTo"/>
        <c:crossAx val="77403855"/>
        <c:crosses val="autoZero"/>
        <c:crossBetween val="between"/>
      </c:valAx>
      <c:spPr>
        <a:noFill/>
        <a:ln>
          <a:noFill/>
        </a:ln>
        <a:effectLst/>
      </c:spPr>
    </c:plotArea>
    <c:legend>
      <c:legendPos val="t"/>
      <c:layout>
        <c:manualLayout>
          <c:xMode val="edge"/>
          <c:yMode val="edge"/>
          <c:x val="0.7964988562163241"/>
          <c:y val="0"/>
          <c:w val="0.20350114378367576"/>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Kalteng-Gorontalo-Ade-hot2-rendy-29aug22_checker_Revisi 300822.xlsx]DID!PivotTable3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04341987534196"/>
          <c:y val="6.6666666666666666E-2"/>
          <c:w val="0.71880680123598273"/>
          <c:h val="0.9027777777777779"/>
        </c:manualLayout>
      </c:layout>
      <c:barChart>
        <c:barDir val="bar"/>
        <c:grouping val="clustered"/>
        <c:varyColors val="0"/>
        <c:ser>
          <c:idx val="0"/>
          <c:order val="0"/>
          <c:tx>
            <c:strRef>
              <c:f>DID!$B$3:$B$4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DID!$B$5:$B$19</c:f>
              <c:numCache>
                <c:formatCode>_(* #,##0_);_(* \(#,##0\);_(* "-"??_);_(@_)</c:formatCode>
                <c:ptCount val="14"/>
                <c:pt idx="0">
                  <c:v>39106283</c:v>
                </c:pt>
                <c:pt idx="1">
                  <c:v>41342400</c:v>
                </c:pt>
                <c:pt idx="2">
                  <c:v>32282463</c:v>
                </c:pt>
                <c:pt idx="3">
                  <c:v>23929721</c:v>
                </c:pt>
                <c:pt idx="4">
                  <c:v>43713291</c:v>
                </c:pt>
                <c:pt idx="5">
                  <c:v>12664573</c:v>
                </c:pt>
                <c:pt idx="6">
                  <c:v>10079243</c:v>
                </c:pt>
                <c:pt idx="7">
                  <c:v>0</c:v>
                </c:pt>
                <c:pt idx="8">
                  <c:v>27971515</c:v>
                </c:pt>
                <c:pt idx="9">
                  <c:v>39450605</c:v>
                </c:pt>
                <c:pt idx="10">
                  <c:v>23754342</c:v>
                </c:pt>
                <c:pt idx="11">
                  <c:v>27597284</c:v>
                </c:pt>
                <c:pt idx="12">
                  <c:v>18241319</c:v>
                </c:pt>
                <c:pt idx="13">
                  <c:v>19833223</c:v>
                </c:pt>
              </c:numCache>
            </c:numRef>
          </c:val>
          <c:extLst>
            <c:ext xmlns:c16="http://schemas.microsoft.com/office/drawing/2014/chart" uri="{C3380CC4-5D6E-409C-BE32-E72D297353CC}">
              <c16:uniqueId val="{00000000-40C3-4D91-BF94-5E6C7D556DA9}"/>
            </c:ext>
          </c:extLst>
        </c:ser>
        <c:ser>
          <c:idx val="1"/>
          <c:order val="1"/>
          <c:tx>
            <c:strRef>
              <c:f>DID!$C$3:$C$4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DID!$C$5:$C$19</c:f>
              <c:numCache>
                <c:formatCode>_(* #,##0_);_(* \(#,##0\);_(* "-"??_);_(@_)</c:formatCode>
                <c:ptCount val="14"/>
                <c:pt idx="0">
                  <c:v>8305453</c:v>
                </c:pt>
                <c:pt idx="1">
                  <c:v>0</c:v>
                </c:pt>
                <c:pt idx="2">
                  <c:v>26028179</c:v>
                </c:pt>
                <c:pt idx="3">
                  <c:v>17867218</c:v>
                </c:pt>
                <c:pt idx="4">
                  <c:v>0</c:v>
                </c:pt>
                <c:pt idx="5">
                  <c:v>0</c:v>
                </c:pt>
                <c:pt idx="6">
                  <c:v>0</c:v>
                </c:pt>
                <c:pt idx="7">
                  <c:v>8806688</c:v>
                </c:pt>
                <c:pt idx="8">
                  <c:v>20617442</c:v>
                </c:pt>
                <c:pt idx="9">
                  <c:v>36683360</c:v>
                </c:pt>
                <c:pt idx="10">
                  <c:v>40134798</c:v>
                </c:pt>
                <c:pt idx="11">
                  <c:v>33207666</c:v>
                </c:pt>
                <c:pt idx="12">
                  <c:v>9865812</c:v>
                </c:pt>
                <c:pt idx="13">
                  <c:v>19753148</c:v>
                </c:pt>
              </c:numCache>
            </c:numRef>
          </c:val>
          <c:extLst>
            <c:ext xmlns:c16="http://schemas.microsoft.com/office/drawing/2014/chart" uri="{C3380CC4-5D6E-409C-BE32-E72D297353CC}">
              <c16:uniqueId val="{00000001-93F7-409B-9103-576DD12D8896}"/>
            </c:ext>
          </c:extLst>
        </c:ser>
        <c:ser>
          <c:idx val="2"/>
          <c:order val="2"/>
          <c:tx>
            <c:strRef>
              <c:f>DID!$D$3:$D$4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DID!$D$5:$D$19</c:f>
              <c:numCache>
                <c:formatCode>_(* #,##0_);_(* \(#,##0\);_(* "-"??_);_(@_)</c:formatCode>
                <c:ptCount val="14"/>
                <c:pt idx="0">
                  <c:v>7471798</c:v>
                </c:pt>
                <c:pt idx="1">
                  <c:v>3659236</c:v>
                </c:pt>
                <c:pt idx="2">
                  <c:v>2461865</c:v>
                </c:pt>
                <c:pt idx="3">
                  <c:v>1770863</c:v>
                </c:pt>
                <c:pt idx="4">
                  <c:v>13214332</c:v>
                </c:pt>
                <c:pt idx="5">
                  <c:v>0</c:v>
                </c:pt>
                <c:pt idx="6">
                  <c:v>1738575</c:v>
                </c:pt>
                <c:pt idx="7">
                  <c:v>9687181</c:v>
                </c:pt>
                <c:pt idx="8">
                  <c:v>2399568</c:v>
                </c:pt>
                <c:pt idx="9">
                  <c:v>0</c:v>
                </c:pt>
                <c:pt idx="10">
                  <c:v>3821039</c:v>
                </c:pt>
                <c:pt idx="11">
                  <c:v>6170065</c:v>
                </c:pt>
                <c:pt idx="12">
                  <c:v>3532010</c:v>
                </c:pt>
                <c:pt idx="13">
                  <c:v>4984971</c:v>
                </c:pt>
              </c:numCache>
            </c:numRef>
          </c:val>
          <c:extLst>
            <c:ext xmlns:c16="http://schemas.microsoft.com/office/drawing/2014/chart" uri="{C3380CC4-5D6E-409C-BE32-E72D297353CC}">
              <c16:uniqueId val="{00000001-20D4-473C-BF1E-30ED1C31EC58}"/>
            </c:ext>
          </c:extLst>
        </c:ser>
        <c:dLbls>
          <c:dLblPos val="inEnd"/>
          <c:showLegendKey val="0"/>
          <c:showVal val="1"/>
          <c:showCatName val="0"/>
          <c:showSerName val="0"/>
          <c:showPercent val="0"/>
          <c:showBubbleSize val="0"/>
        </c:dLbls>
        <c:gapWidth val="182"/>
        <c:axId val="2060356079"/>
        <c:axId val="2060357743"/>
      </c:barChart>
      <c:catAx>
        <c:axId val="206035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60357743"/>
        <c:crosses val="autoZero"/>
        <c:auto val="1"/>
        <c:lblAlgn val="ctr"/>
        <c:lblOffset val="100"/>
        <c:noMultiLvlLbl val="0"/>
      </c:catAx>
      <c:valAx>
        <c:axId val="2060357743"/>
        <c:scaling>
          <c:orientation val="minMax"/>
        </c:scaling>
        <c:delete val="1"/>
        <c:axPos val="b"/>
        <c:numFmt formatCode="_(* #,##0_);_(* \(#,##0\);_(* &quot;-&quot;??_);_(@_)" sourceLinked="1"/>
        <c:majorTickMark val="none"/>
        <c:minorTickMark val="none"/>
        <c:tickLblPos val="nextTo"/>
        <c:crossAx val="2060356079"/>
        <c:crosses val="autoZero"/>
        <c:crossBetween val="between"/>
      </c:valAx>
      <c:spPr>
        <a:noFill/>
        <a:ln>
          <a:noFill/>
        </a:ln>
        <a:effectLst/>
      </c:spPr>
    </c:plotArea>
    <c:legend>
      <c:legendPos val="t"/>
      <c:layout>
        <c:manualLayout>
          <c:xMode val="edge"/>
          <c:yMode val="edge"/>
          <c:x val="0.79488030012399191"/>
          <c:y val="0"/>
          <c:w val="0.20511969987600809"/>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Kalteng-Gorontalo-Ade-hot2-rendy-29aug22_checker_Revisi 300822.xlsx]Dana_Desa!PivotTable4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58446967345771"/>
          <c:y val="6.9444444444444448E-2"/>
          <c:w val="0.73226575143786699"/>
          <c:h val="0.9"/>
        </c:manualLayout>
      </c:layout>
      <c:barChart>
        <c:barDir val="bar"/>
        <c:grouping val="clustered"/>
        <c:varyColors val="0"/>
        <c:ser>
          <c:idx val="0"/>
          <c:order val="0"/>
          <c:tx>
            <c:strRef>
              <c:f>Dana_Desa!$B$3:$B$4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Dana_Desa!$B$5:$B$19</c:f>
              <c:numCache>
                <c:formatCode>_(* #,##0_);_(* \(#,##0\);_(* "-"??_);_(@_)</c:formatCode>
                <c:ptCount val="14"/>
                <c:pt idx="1">
                  <c:v>85232512</c:v>
                </c:pt>
                <c:pt idx="2">
                  <c:v>92744604</c:v>
                </c:pt>
                <c:pt idx="3">
                  <c:v>187949758</c:v>
                </c:pt>
                <c:pt idx="4">
                  <c:v>81588169</c:v>
                </c:pt>
                <c:pt idx="5">
                  <c:v>157999385</c:v>
                </c:pt>
                <c:pt idx="6">
                  <c:v>147441003</c:v>
                </c:pt>
                <c:pt idx="7">
                  <c:v>105935982</c:v>
                </c:pt>
                <c:pt idx="8">
                  <c:v>37450156</c:v>
                </c:pt>
                <c:pt idx="9">
                  <c:v>78880571</c:v>
                </c:pt>
                <c:pt idx="10">
                  <c:v>104021540</c:v>
                </c:pt>
                <c:pt idx="11">
                  <c:v>93915684</c:v>
                </c:pt>
                <c:pt idx="12">
                  <c:v>128210460</c:v>
                </c:pt>
                <c:pt idx="13">
                  <c:v>86215622</c:v>
                </c:pt>
              </c:numCache>
            </c:numRef>
          </c:val>
          <c:extLst>
            <c:ext xmlns:c16="http://schemas.microsoft.com/office/drawing/2014/chart" uri="{C3380CC4-5D6E-409C-BE32-E72D297353CC}">
              <c16:uniqueId val="{00000000-2DC4-4558-A296-673BBF37016F}"/>
            </c:ext>
          </c:extLst>
        </c:ser>
        <c:ser>
          <c:idx val="1"/>
          <c:order val="1"/>
          <c:tx>
            <c:strRef>
              <c:f>Dana_Desa!$C$3:$C$4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Dana_Desa!$C$5:$C$19</c:f>
              <c:numCache>
                <c:formatCode>_(* #,##0_);_(* \(#,##0\);_(* "-"??_);_(@_)</c:formatCode>
                <c:ptCount val="14"/>
                <c:pt idx="0">
                  <c:v>0</c:v>
                </c:pt>
                <c:pt idx="1">
                  <c:v>87391541</c:v>
                </c:pt>
                <c:pt idx="2">
                  <c:v>94476699</c:v>
                </c:pt>
                <c:pt idx="3">
                  <c:v>191544301</c:v>
                </c:pt>
                <c:pt idx="4">
                  <c:v>85301333</c:v>
                </c:pt>
                <c:pt idx="5">
                  <c:v>162355206</c:v>
                </c:pt>
                <c:pt idx="6">
                  <c:v>150640826</c:v>
                </c:pt>
                <c:pt idx="7">
                  <c:v>111355806</c:v>
                </c:pt>
                <c:pt idx="8">
                  <c:v>39753175</c:v>
                </c:pt>
                <c:pt idx="9">
                  <c:v>80758472</c:v>
                </c:pt>
                <c:pt idx="10">
                  <c:v>106093349</c:v>
                </c:pt>
                <c:pt idx="11">
                  <c:v>96743984</c:v>
                </c:pt>
                <c:pt idx="12">
                  <c:v>133605766</c:v>
                </c:pt>
                <c:pt idx="13">
                  <c:v>86868818</c:v>
                </c:pt>
              </c:numCache>
            </c:numRef>
          </c:val>
          <c:extLst>
            <c:ext xmlns:c16="http://schemas.microsoft.com/office/drawing/2014/chart" uri="{C3380CC4-5D6E-409C-BE32-E72D297353CC}">
              <c16:uniqueId val="{00000001-1D74-4FF1-ACC5-84407A22E7C0}"/>
            </c:ext>
          </c:extLst>
        </c:ser>
        <c:ser>
          <c:idx val="2"/>
          <c:order val="2"/>
          <c:tx>
            <c:strRef>
              <c:f>Dana_Desa!$D$3:$D$4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Dana_Desa!$D$5:$D$19</c:f>
              <c:numCache>
                <c:formatCode>_(* #,##0_);_(* \(#,##0\);_(* "-"??_);_(@_)</c:formatCode>
                <c:ptCount val="14"/>
                <c:pt idx="0">
                  <c:v>0</c:v>
                </c:pt>
                <c:pt idx="1">
                  <c:v>71563400</c:v>
                </c:pt>
                <c:pt idx="2">
                  <c:v>77474633</c:v>
                </c:pt>
                <c:pt idx="3">
                  <c:v>182029827</c:v>
                </c:pt>
                <c:pt idx="4">
                  <c:v>70631198</c:v>
                </c:pt>
                <c:pt idx="5">
                  <c:v>144196324</c:v>
                </c:pt>
                <c:pt idx="6">
                  <c:v>129610032</c:v>
                </c:pt>
                <c:pt idx="7">
                  <c:v>88601508</c:v>
                </c:pt>
                <c:pt idx="8">
                  <c:v>24979655</c:v>
                </c:pt>
                <c:pt idx="9">
                  <c:v>65720458</c:v>
                </c:pt>
                <c:pt idx="10">
                  <c:v>90715916</c:v>
                </c:pt>
                <c:pt idx="11">
                  <c:v>79514196</c:v>
                </c:pt>
                <c:pt idx="12">
                  <c:v>105612663</c:v>
                </c:pt>
                <c:pt idx="13">
                  <c:v>73795812</c:v>
                </c:pt>
              </c:numCache>
            </c:numRef>
          </c:val>
          <c:extLst>
            <c:ext xmlns:c16="http://schemas.microsoft.com/office/drawing/2014/chart" uri="{C3380CC4-5D6E-409C-BE32-E72D297353CC}">
              <c16:uniqueId val="{00000001-CBED-4281-BBF9-67407D9527F8}"/>
            </c:ext>
          </c:extLst>
        </c:ser>
        <c:dLbls>
          <c:dLblPos val="inEnd"/>
          <c:showLegendKey val="0"/>
          <c:showVal val="1"/>
          <c:showCatName val="0"/>
          <c:showSerName val="0"/>
          <c:showPercent val="0"/>
          <c:showBubbleSize val="0"/>
        </c:dLbls>
        <c:gapWidth val="182"/>
        <c:axId val="2060241263"/>
        <c:axId val="2060261647"/>
      </c:barChart>
      <c:catAx>
        <c:axId val="2060241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60261647"/>
        <c:crosses val="autoZero"/>
        <c:auto val="1"/>
        <c:lblAlgn val="ctr"/>
        <c:lblOffset val="100"/>
        <c:noMultiLvlLbl val="0"/>
      </c:catAx>
      <c:valAx>
        <c:axId val="2060261647"/>
        <c:scaling>
          <c:orientation val="minMax"/>
        </c:scaling>
        <c:delete val="1"/>
        <c:axPos val="b"/>
        <c:numFmt formatCode="_(* #,##0_);_(* \(#,##0\);_(* &quot;-&quot;??_);_(@_)" sourceLinked="1"/>
        <c:majorTickMark val="none"/>
        <c:minorTickMark val="none"/>
        <c:tickLblPos val="nextTo"/>
        <c:crossAx val="2060241263"/>
        <c:crosses val="autoZero"/>
        <c:crossBetween val="between"/>
      </c:valAx>
      <c:spPr>
        <a:noFill/>
        <a:ln>
          <a:noFill/>
        </a:ln>
        <a:effectLst/>
      </c:spPr>
    </c:plotArea>
    <c:legend>
      <c:legendPos val="t"/>
      <c:layout>
        <c:manualLayout>
          <c:xMode val="edge"/>
          <c:yMode val="edge"/>
          <c:x val="0.79487560690176173"/>
          <c:y val="0"/>
          <c:w val="0.20512439309823821"/>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Kalteng-Gorontalo-Ade-hot2-rendy-29aug22_checker_Revisi 300822.xlsx]DBH!PivotTable5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20080783980064"/>
          <c:y val="6.9444444444444448E-2"/>
          <c:w val="0.73611116578126257"/>
          <c:h val="0.9"/>
        </c:manualLayout>
      </c:layout>
      <c:barChart>
        <c:barDir val="bar"/>
        <c:grouping val="clustered"/>
        <c:varyColors val="0"/>
        <c:ser>
          <c:idx val="0"/>
          <c:order val="0"/>
          <c:tx>
            <c:strRef>
              <c:f>DBH!$B$3:$B$4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DBH!$B$5:$B$19</c:f>
              <c:numCache>
                <c:formatCode>_(* #,##0_);_(* \(#,##0\);_(* "-"??_);_(@_)</c:formatCode>
                <c:ptCount val="14"/>
                <c:pt idx="0">
                  <c:v>19148928</c:v>
                </c:pt>
                <c:pt idx="1">
                  <c:v>4922984</c:v>
                </c:pt>
                <c:pt idx="2">
                  <c:v>6107645</c:v>
                </c:pt>
                <c:pt idx="3">
                  <c:v>6660079</c:v>
                </c:pt>
                <c:pt idx="4">
                  <c:v>12492903</c:v>
                </c:pt>
                <c:pt idx="5">
                  <c:v>15480816</c:v>
                </c:pt>
                <c:pt idx="6">
                  <c:v>4171372</c:v>
                </c:pt>
                <c:pt idx="7">
                  <c:v>4978617</c:v>
                </c:pt>
                <c:pt idx="8">
                  <c:v>3282658</c:v>
                </c:pt>
                <c:pt idx="9">
                  <c:v>3826377</c:v>
                </c:pt>
                <c:pt idx="10">
                  <c:v>4159311</c:v>
                </c:pt>
                <c:pt idx="11">
                  <c:v>3759856</c:v>
                </c:pt>
                <c:pt idx="12">
                  <c:v>6318061</c:v>
                </c:pt>
                <c:pt idx="13">
                  <c:v>6872240</c:v>
                </c:pt>
              </c:numCache>
            </c:numRef>
          </c:val>
          <c:extLst>
            <c:ext xmlns:c16="http://schemas.microsoft.com/office/drawing/2014/chart" uri="{C3380CC4-5D6E-409C-BE32-E72D297353CC}">
              <c16:uniqueId val="{00000000-0AAF-487B-89BF-CC156E888048}"/>
            </c:ext>
          </c:extLst>
        </c:ser>
        <c:ser>
          <c:idx val="1"/>
          <c:order val="1"/>
          <c:tx>
            <c:strRef>
              <c:f>DBH!$C$3:$C$4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DBH!$C$5:$C$19</c:f>
              <c:numCache>
                <c:formatCode>_(* #,##0_);_(* \(#,##0\);_(* "-"??_);_(@_)</c:formatCode>
                <c:ptCount val="14"/>
                <c:pt idx="0">
                  <c:v>17170565</c:v>
                </c:pt>
                <c:pt idx="1">
                  <c:v>4504654</c:v>
                </c:pt>
                <c:pt idx="2">
                  <c:v>5686414</c:v>
                </c:pt>
                <c:pt idx="3">
                  <c:v>6308068</c:v>
                </c:pt>
                <c:pt idx="4">
                  <c:v>11490085</c:v>
                </c:pt>
                <c:pt idx="5">
                  <c:v>14151632</c:v>
                </c:pt>
                <c:pt idx="6">
                  <c:v>3867088</c:v>
                </c:pt>
                <c:pt idx="7">
                  <c:v>4204446</c:v>
                </c:pt>
                <c:pt idx="8">
                  <c:v>3014340</c:v>
                </c:pt>
                <c:pt idx="9">
                  <c:v>3512883</c:v>
                </c:pt>
                <c:pt idx="10">
                  <c:v>3879432</c:v>
                </c:pt>
                <c:pt idx="11">
                  <c:v>3435229</c:v>
                </c:pt>
                <c:pt idx="12">
                  <c:v>2029412</c:v>
                </c:pt>
                <c:pt idx="13">
                  <c:v>6878325</c:v>
                </c:pt>
              </c:numCache>
            </c:numRef>
          </c:val>
          <c:extLst>
            <c:ext xmlns:c16="http://schemas.microsoft.com/office/drawing/2014/chart" uri="{C3380CC4-5D6E-409C-BE32-E72D297353CC}">
              <c16:uniqueId val="{00000001-2B00-47A8-BCC3-BB7DB89273EB}"/>
            </c:ext>
          </c:extLst>
        </c:ser>
        <c:ser>
          <c:idx val="2"/>
          <c:order val="2"/>
          <c:tx>
            <c:strRef>
              <c:f>DBH!$D$3:$D$4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DBH!$D$5:$D$19</c:f>
              <c:numCache>
                <c:formatCode>_(* #,##0_);_(* \(#,##0\);_(* "-"??_);_(@_)</c:formatCode>
                <c:ptCount val="14"/>
                <c:pt idx="0">
                  <c:v>18410676</c:v>
                </c:pt>
                <c:pt idx="1">
                  <c:v>4731085</c:v>
                </c:pt>
                <c:pt idx="2">
                  <c:v>6233012</c:v>
                </c:pt>
                <c:pt idx="3">
                  <c:v>6416305</c:v>
                </c:pt>
                <c:pt idx="4">
                  <c:v>12517907</c:v>
                </c:pt>
                <c:pt idx="5">
                  <c:v>14496918</c:v>
                </c:pt>
                <c:pt idx="6">
                  <c:v>4284833</c:v>
                </c:pt>
                <c:pt idx="7">
                  <c:v>4614545</c:v>
                </c:pt>
                <c:pt idx="8">
                  <c:v>4245419</c:v>
                </c:pt>
                <c:pt idx="9">
                  <c:v>3809104</c:v>
                </c:pt>
                <c:pt idx="10">
                  <c:v>4259381</c:v>
                </c:pt>
                <c:pt idx="11">
                  <c:v>3872480</c:v>
                </c:pt>
                <c:pt idx="12">
                  <c:v>5213898</c:v>
                </c:pt>
                <c:pt idx="13">
                  <c:v>7390807</c:v>
                </c:pt>
              </c:numCache>
            </c:numRef>
          </c:val>
          <c:extLst>
            <c:ext xmlns:c16="http://schemas.microsoft.com/office/drawing/2014/chart" uri="{C3380CC4-5D6E-409C-BE32-E72D297353CC}">
              <c16:uniqueId val="{00000001-4EFD-4658-B202-625DB3C142BA}"/>
            </c:ext>
          </c:extLst>
        </c:ser>
        <c:dLbls>
          <c:dLblPos val="inEnd"/>
          <c:showLegendKey val="0"/>
          <c:showVal val="1"/>
          <c:showCatName val="0"/>
          <c:showSerName val="0"/>
          <c:showPercent val="0"/>
          <c:showBubbleSize val="0"/>
        </c:dLbls>
        <c:gapWidth val="182"/>
        <c:axId val="2060303663"/>
        <c:axId val="2060296175"/>
      </c:barChart>
      <c:catAx>
        <c:axId val="206030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60296175"/>
        <c:crosses val="autoZero"/>
        <c:auto val="1"/>
        <c:lblAlgn val="ctr"/>
        <c:lblOffset val="100"/>
        <c:noMultiLvlLbl val="0"/>
      </c:catAx>
      <c:valAx>
        <c:axId val="2060296175"/>
        <c:scaling>
          <c:orientation val="minMax"/>
        </c:scaling>
        <c:delete val="1"/>
        <c:axPos val="b"/>
        <c:numFmt formatCode="_(* #,##0_);_(* \(#,##0\);_(* &quot;-&quot;??_);_(@_)" sourceLinked="1"/>
        <c:majorTickMark val="none"/>
        <c:minorTickMark val="none"/>
        <c:tickLblPos val="nextTo"/>
        <c:crossAx val="2060303663"/>
        <c:crosses val="autoZero"/>
        <c:crossBetween val="between"/>
      </c:valAx>
      <c:spPr>
        <a:noFill/>
        <a:ln>
          <a:noFill/>
        </a:ln>
        <a:effectLst/>
      </c:spPr>
    </c:plotArea>
    <c:legend>
      <c:legendPos val="t"/>
      <c:layout>
        <c:manualLayout>
          <c:xMode val="edge"/>
          <c:yMode val="edge"/>
          <c:x val="0.79604406784279824"/>
          <c:y val="0"/>
          <c:w val="0.20395593215720176"/>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Kalteng-Gorontalo-Ade-hot2-rendy-29aug22_checker_Revisi 300822.xlsx]DBH!PivotTable7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58446967345771"/>
          <c:y val="6.6666666666666666E-2"/>
          <c:w val="0.73226575143786699"/>
          <c:h val="0.9027777777777779"/>
        </c:manualLayout>
      </c:layout>
      <c:barChart>
        <c:barDir val="bar"/>
        <c:grouping val="clustered"/>
        <c:varyColors val="0"/>
        <c:ser>
          <c:idx val="0"/>
          <c:order val="0"/>
          <c:tx>
            <c:strRef>
              <c:f>DBH!$G$3:$G$4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DBH!$G$5:$G$19</c:f>
              <c:numCache>
                <c:formatCode>_(* #,##0_);_(* \(#,##0\);_(* "-"??_);_(@_)</c:formatCode>
                <c:ptCount val="14"/>
                <c:pt idx="0">
                  <c:v>3816425</c:v>
                </c:pt>
                <c:pt idx="1">
                  <c:v>7333332</c:v>
                </c:pt>
                <c:pt idx="2">
                  <c:v>32482167</c:v>
                </c:pt>
                <c:pt idx="3">
                  <c:v>28874747</c:v>
                </c:pt>
                <c:pt idx="4">
                  <c:v>27953332</c:v>
                </c:pt>
                <c:pt idx="5">
                  <c:v>42094523</c:v>
                </c:pt>
                <c:pt idx="6">
                  <c:v>16455620</c:v>
                </c:pt>
                <c:pt idx="7">
                  <c:v>25246242</c:v>
                </c:pt>
                <c:pt idx="8">
                  <c:v>7598334</c:v>
                </c:pt>
                <c:pt idx="9">
                  <c:v>13251454</c:v>
                </c:pt>
                <c:pt idx="10">
                  <c:v>13517702</c:v>
                </c:pt>
                <c:pt idx="11">
                  <c:v>7037754</c:v>
                </c:pt>
                <c:pt idx="12">
                  <c:v>21167782</c:v>
                </c:pt>
                <c:pt idx="13">
                  <c:v>10156580</c:v>
                </c:pt>
              </c:numCache>
            </c:numRef>
          </c:val>
          <c:extLst>
            <c:ext xmlns:c16="http://schemas.microsoft.com/office/drawing/2014/chart" uri="{C3380CC4-5D6E-409C-BE32-E72D297353CC}">
              <c16:uniqueId val="{00000000-082D-4AD8-B0F5-283A8578C526}"/>
            </c:ext>
          </c:extLst>
        </c:ser>
        <c:ser>
          <c:idx val="1"/>
          <c:order val="1"/>
          <c:tx>
            <c:strRef>
              <c:f>DBH!$H$3:$H$4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DBH!$H$5:$H$19</c:f>
              <c:numCache>
                <c:formatCode>_(* #,##0_);_(* \(#,##0\);_(* "-"??_);_(@_)</c:formatCode>
                <c:ptCount val="14"/>
                <c:pt idx="0">
                  <c:v>3947452</c:v>
                </c:pt>
                <c:pt idx="1">
                  <c:v>5962343</c:v>
                </c:pt>
                <c:pt idx="2">
                  <c:v>22793158</c:v>
                </c:pt>
                <c:pt idx="3">
                  <c:v>21633693</c:v>
                </c:pt>
                <c:pt idx="4">
                  <c:v>26679186</c:v>
                </c:pt>
                <c:pt idx="5">
                  <c:v>50915724</c:v>
                </c:pt>
                <c:pt idx="6">
                  <c:v>15609896</c:v>
                </c:pt>
                <c:pt idx="7">
                  <c:v>31999987</c:v>
                </c:pt>
                <c:pt idx="8">
                  <c:v>8359047</c:v>
                </c:pt>
                <c:pt idx="9">
                  <c:v>16886101</c:v>
                </c:pt>
                <c:pt idx="10">
                  <c:v>14164050</c:v>
                </c:pt>
                <c:pt idx="11">
                  <c:v>8280265</c:v>
                </c:pt>
                <c:pt idx="12">
                  <c:v>13193630</c:v>
                </c:pt>
                <c:pt idx="13">
                  <c:v>8992282</c:v>
                </c:pt>
              </c:numCache>
            </c:numRef>
          </c:val>
          <c:extLst>
            <c:ext xmlns:c16="http://schemas.microsoft.com/office/drawing/2014/chart" uri="{C3380CC4-5D6E-409C-BE32-E72D297353CC}">
              <c16:uniqueId val="{00000001-447A-4887-9516-8F9F5BC11494}"/>
            </c:ext>
          </c:extLst>
        </c:ser>
        <c:ser>
          <c:idx val="2"/>
          <c:order val="2"/>
          <c:tx>
            <c:strRef>
              <c:f>DBH!$I$3:$I$4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DBH!$F$5:$F$19</c:f>
              <c:strCache>
                <c:ptCount val="14"/>
                <c:pt idx="0">
                  <c:v>Kota Palangkaraya</c:v>
                </c:pt>
                <c:pt idx="1">
                  <c:v>Barito Selatan</c:v>
                </c:pt>
                <c:pt idx="2">
                  <c:v>Barito Utara</c:v>
                </c:pt>
                <c:pt idx="3">
                  <c:v>Kapuas</c:v>
                </c:pt>
                <c:pt idx="4">
                  <c:v>Kotawaringin Barat</c:v>
                </c:pt>
                <c:pt idx="5">
                  <c:v>Kotawaringin Timur</c:v>
                </c:pt>
                <c:pt idx="6">
                  <c:v>Katingan</c:v>
                </c:pt>
                <c:pt idx="7">
                  <c:v>Seruyan</c:v>
                </c:pt>
                <c:pt idx="8">
                  <c:v>Sukamara</c:v>
                </c:pt>
                <c:pt idx="9">
                  <c:v>Lamandau</c:v>
                </c:pt>
                <c:pt idx="10">
                  <c:v>Gunung Mas</c:v>
                </c:pt>
                <c:pt idx="11">
                  <c:v>Pulang Pisau</c:v>
                </c:pt>
                <c:pt idx="12">
                  <c:v>Murung Raya</c:v>
                </c:pt>
                <c:pt idx="13">
                  <c:v>Barito Timur</c:v>
                </c:pt>
              </c:strCache>
            </c:strRef>
          </c:cat>
          <c:val>
            <c:numRef>
              <c:f>DBH!$I$5:$I$19</c:f>
              <c:numCache>
                <c:formatCode>_(* #,##0_);_(* \(#,##0\);_(* "-"??_);_(@_)</c:formatCode>
                <c:ptCount val="14"/>
                <c:pt idx="0">
                  <c:v>5016248</c:v>
                </c:pt>
                <c:pt idx="1">
                  <c:v>11157278</c:v>
                </c:pt>
                <c:pt idx="2">
                  <c:v>44446224</c:v>
                </c:pt>
                <c:pt idx="3">
                  <c:v>43208570</c:v>
                </c:pt>
                <c:pt idx="4">
                  <c:v>39499307</c:v>
                </c:pt>
                <c:pt idx="5">
                  <c:v>68045113</c:v>
                </c:pt>
                <c:pt idx="6">
                  <c:v>23602270</c:v>
                </c:pt>
                <c:pt idx="7">
                  <c:v>48011883</c:v>
                </c:pt>
                <c:pt idx="8">
                  <c:v>10552352</c:v>
                </c:pt>
                <c:pt idx="9">
                  <c:v>23067299</c:v>
                </c:pt>
                <c:pt idx="10">
                  <c:v>19301982</c:v>
                </c:pt>
                <c:pt idx="11">
                  <c:v>11440483</c:v>
                </c:pt>
                <c:pt idx="12">
                  <c:v>35338639</c:v>
                </c:pt>
                <c:pt idx="13">
                  <c:v>14487056</c:v>
                </c:pt>
              </c:numCache>
            </c:numRef>
          </c:val>
          <c:extLst>
            <c:ext xmlns:c16="http://schemas.microsoft.com/office/drawing/2014/chart" uri="{C3380CC4-5D6E-409C-BE32-E72D297353CC}">
              <c16:uniqueId val="{00000001-7E7A-49D3-8688-B676CC3D2472}"/>
            </c:ext>
          </c:extLst>
        </c:ser>
        <c:dLbls>
          <c:dLblPos val="inEnd"/>
          <c:showLegendKey val="0"/>
          <c:showVal val="1"/>
          <c:showCatName val="0"/>
          <c:showSerName val="0"/>
          <c:showPercent val="0"/>
          <c:showBubbleSize val="0"/>
        </c:dLbls>
        <c:gapWidth val="182"/>
        <c:axId val="77369327"/>
        <c:axId val="77361423"/>
      </c:barChart>
      <c:catAx>
        <c:axId val="7736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7361423"/>
        <c:crosses val="autoZero"/>
        <c:auto val="1"/>
        <c:lblAlgn val="ctr"/>
        <c:lblOffset val="100"/>
        <c:noMultiLvlLbl val="0"/>
      </c:catAx>
      <c:valAx>
        <c:axId val="77361423"/>
        <c:scaling>
          <c:orientation val="minMax"/>
        </c:scaling>
        <c:delete val="1"/>
        <c:axPos val="b"/>
        <c:numFmt formatCode="_(* #,##0_);_(* \(#,##0\);_(* &quot;-&quot;??_);_(@_)" sourceLinked="1"/>
        <c:majorTickMark val="none"/>
        <c:minorTickMark val="none"/>
        <c:tickLblPos val="nextTo"/>
        <c:crossAx val="77369327"/>
        <c:crosses val="autoZero"/>
        <c:crossBetween val="between"/>
      </c:valAx>
      <c:spPr>
        <a:noFill/>
        <a:ln>
          <a:noFill/>
        </a:ln>
        <a:effectLst/>
      </c:spPr>
    </c:plotArea>
    <c:legend>
      <c:legendPos val="t"/>
      <c:layout>
        <c:manualLayout>
          <c:xMode val="edge"/>
          <c:yMode val="edge"/>
          <c:x val="0.79609448213320577"/>
          <c:y val="1.1905074365704284E-3"/>
          <c:w val="0.20390551786679423"/>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171450</xdr:rowOff>
    </xdr:from>
    <xdr:to>
      <xdr:col>18</xdr:col>
      <xdr:colOff>552450</xdr:colOff>
      <xdr:row>5</xdr:row>
      <xdr:rowOff>63500</xdr:rowOff>
    </xdr:to>
    <xdr:sp macro="" textlink="">
      <xdr:nvSpPr>
        <xdr:cNvPr id="2" name="Rectangle: Rounded Corners 1">
          <a:extLst>
            <a:ext uri="{FF2B5EF4-FFF2-40B4-BE49-F238E27FC236}">
              <a16:creationId xmlns:a16="http://schemas.microsoft.com/office/drawing/2014/main" id="{345CDE26-5F5A-4DA9-9DF3-664714114F49}"/>
            </a:ext>
          </a:extLst>
        </xdr:cNvPr>
        <xdr:cNvSpPr/>
      </xdr:nvSpPr>
      <xdr:spPr>
        <a:xfrm>
          <a:off x="2609850" y="171450"/>
          <a:ext cx="8915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DAK, DAU, DID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dan Dana Desa 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4</xdr:col>
      <xdr:colOff>171449</xdr:colOff>
      <xdr:row>6</xdr:row>
      <xdr:rowOff>73023</xdr:rowOff>
    </xdr:from>
    <xdr:to>
      <xdr:col>15</xdr:col>
      <xdr:colOff>140969</xdr:colOff>
      <xdr:row>30</xdr:row>
      <xdr:rowOff>73023</xdr:rowOff>
    </xdr:to>
    <xdr:graphicFrame macro="">
      <xdr:nvGraphicFramePr>
        <xdr:cNvPr id="4" name="Chart 3">
          <a:extLst>
            <a:ext uri="{FF2B5EF4-FFF2-40B4-BE49-F238E27FC236}">
              <a16:creationId xmlns:a16="http://schemas.microsoft.com/office/drawing/2014/main" id="{4E5A0AB3-3181-4049-8835-329DC3AD3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463550</xdr:colOff>
      <xdr:row>6</xdr:row>
      <xdr:rowOff>73025</xdr:rowOff>
    </xdr:from>
    <xdr:to>
      <xdr:col>26</xdr:col>
      <xdr:colOff>433070</xdr:colOff>
      <xdr:row>30</xdr:row>
      <xdr:rowOff>73025</xdr:rowOff>
    </xdr:to>
    <xdr:graphicFrame macro="">
      <xdr:nvGraphicFramePr>
        <xdr:cNvPr id="5" name="Chart 4">
          <a:extLst>
            <a:ext uri="{FF2B5EF4-FFF2-40B4-BE49-F238E27FC236}">
              <a16:creationId xmlns:a16="http://schemas.microsoft.com/office/drawing/2014/main" id="{78086EA5-CC66-4E5C-BF62-5E44526C2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174625</xdr:colOff>
      <xdr:row>31</xdr:row>
      <xdr:rowOff>177800</xdr:rowOff>
    </xdr:from>
    <xdr:to>
      <xdr:col>15</xdr:col>
      <xdr:colOff>144145</xdr:colOff>
      <xdr:row>55</xdr:row>
      <xdr:rowOff>177800</xdr:rowOff>
    </xdr:to>
    <xdr:graphicFrame macro="">
      <xdr:nvGraphicFramePr>
        <xdr:cNvPr id="6" name="Chart 5">
          <a:extLst>
            <a:ext uri="{FF2B5EF4-FFF2-40B4-BE49-F238E27FC236}">
              <a16:creationId xmlns:a16="http://schemas.microsoft.com/office/drawing/2014/main" id="{BF8FF95F-6940-4F55-A164-DE77A784F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9</xdr:row>
      <xdr:rowOff>53976</xdr:rowOff>
    </xdr:from>
    <xdr:to>
      <xdr:col>3</xdr:col>
      <xdr:colOff>523875</xdr:colOff>
      <xdr:row>13</xdr:row>
      <xdr:rowOff>174626</xdr:rowOff>
    </xdr:to>
    <mc:AlternateContent xmlns:mc="http://schemas.openxmlformats.org/markup-compatibility/2006" xmlns:a14="http://schemas.microsoft.com/office/drawing/2010/main">
      <mc:Choice Requires="a14">
        <xdr:graphicFrame macro="">
          <xdr:nvGraphicFramePr>
            <xdr:cNvPr id="7" name="Daerah Pemilihan">
              <a:extLst>
                <a:ext uri="{FF2B5EF4-FFF2-40B4-BE49-F238E27FC236}">
                  <a16:creationId xmlns:a16="http://schemas.microsoft.com/office/drawing/2014/main" id="{A2617A78-A6D4-4D66-8AE4-E6E306DF4547}"/>
                </a:ext>
              </a:extLst>
            </xdr:cNvPr>
            <xdr:cNvGraphicFramePr/>
          </xdr:nvGraphicFramePr>
          <xdr:xfrm>
            <a:off x="0" y="0"/>
            <a:ext cx="0" cy="0"/>
          </xdr:xfrm>
          <a:graphic>
            <a:graphicData uri="http://schemas.microsoft.com/office/drawing/2010/slicer">
              <sle:slicer xmlns:sle="http://schemas.microsoft.com/office/drawing/2010/slicer" name="Daerah Pemilihan"/>
            </a:graphicData>
          </a:graphic>
        </xdr:graphicFrame>
      </mc:Choice>
      <mc:Fallback xmlns="">
        <xdr:sp macro="" textlink="">
          <xdr:nvSpPr>
            <xdr:cNvPr id="0" name=""/>
            <xdr:cNvSpPr>
              <a:spLocks noTextEdit="1"/>
            </xdr:cNvSpPr>
          </xdr:nvSpPr>
          <xdr:spPr>
            <a:xfrm>
              <a:off x="66675" y="1768476"/>
              <a:ext cx="2266950" cy="88265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460375</xdr:colOff>
      <xdr:row>31</xdr:row>
      <xdr:rowOff>187325</xdr:rowOff>
    </xdr:from>
    <xdr:to>
      <xdr:col>26</xdr:col>
      <xdr:colOff>429895</xdr:colOff>
      <xdr:row>55</xdr:row>
      <xdr:rowOff>187325</xdr:rowOff>
    </xdr:to>
    <xdr:graphicFrame macro="">
      <xdr:nvGraphicFramePr>
        <xdr:cNvPr id="8" name="Chart 7">
          <a:extLst>
            <a:ext uri="{FF2B5EF4-FFF2-40B4-BE49-F238E27FC236}">
              <a16:creationId xmlns:a16="http://schemas.microsoft.com/office/drawing/2014/main" id="{BB5F4324-619D-481D-AC6F-6BF8EE6D9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171450</xdr:colOff>
      <xdr:row>57</xdr:row>
      <xdr:rowOff>79375</xdr:rowOff>
    </xdr:from>
    <xdr:to>
      <xdr:col>15</xdr:col>
      <xdr:colOff>140970</xdr:colOff>
      <xdr:row>81</xdr:row>
      <xdr:rowOff>79375</xdr:rowOff>
    </xdr:to>
    <xdr:graphicFrame macro="">
      <xdr:nvGraphicFramePr>
        <xdr:cNvPr id="9" name="Chart 8">
          <a:extLst>
            <a:ext uri="{FF2B5EF4-FFF2-40B4-BE49-F238E27FC236}">
              <a16:creationId xmlns:a16="http://schemas.microsoft.com/office/drawing/2014/main" id="{B14DD209-8E2C-436D-B73E-ED39A6C30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457200</xdr:colOff>
      <xdr:row>57</xdr:row>
      <xdr:rowOff>79375</xdr:rowOff>
    </xdr:from>
    <xdr:to>
      <xdr:col>26</xdr:col>
      <xdr:colOff>426720</xdr:colOff>
      <xdr:row>81</xdr:row>
      <xdr:rowOff>79375</xdr:rowOff>
    </xdr:to>
    <xdr:graphicFrame macro="">
      <xdr:nvGraphicFramePr>
        <xdr:cNvPr id="10" name="Chart 9">
          <a:extLst>
            <a:ext uri="{FF2B5EF4-FFF2-40B4-BE49-F238E27FC236}">
              <a16:creationId xmlns:a16="http://schemas.microsoft.com/office/drawing/2014/main" id="{BEA39341-3DFB-4516-9B78-E3381829B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184150</xdr:colOff>
      <xdr:row>82</xdr:row>
      <xdr:rowOff>187325</xdr:rowOff>
    </xdr:from>
    <xdr:to>
      <xdr:col>15</xdr:col>
      <xdr:colOff>153670</xdr:colOff>
      <xdr:row>106</xdr:row>
      <xdr:rowOff>187325</xdr:rowOff>
    </xdr:to>
    <xdr:graphicFrame macro="">
      <xdr:nvGraphicFramePr>
        <xdr:cNvPr id="11" name="Chart 10">
          <a:extLst>
            <a:ext uri="{FF2B5EF4-FFF2-40B4-BE49-F238E27FC236}">
              <a16:creationId xmlns:a16="http://schemas.microsoft.com/office/drawing/2014/main" id="{C2FB7B38-8C07-4851-B5C9-11946DE16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457200</xdr:colOff>
      <xdr:row>113</xdr:row>
      <xdr:rowOff>149225</xdr:rowOff>
    </xdr:from>
    <xdr:to>
      <xdr:col>26</xdr:col>
      <xdr:colOff>426720</xdr:colOff>
      <xdr:row>137</xdr:row>
      <xdr:rowOff>149225</xdr:rowOff>
    </xdr:to>
    <xdr:graphicFrame macro="">
      <xdr:nvGraphicFramePr>
        <xdr:cNvPr id="19" name="Chart 18">
          <a:extLst>
            <a:ext uri="{FF2B5EF4-FFF2-40B4-BE49-F238E27FC236}">
              <a16:creationId xmlns:a16="http://schemas.microsoft.com/office/drawing/2014/main" id="{0E7B4813-8919-4C91-9774-A2BD9A497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171450</xdr:colOff>
      <xdr:row>113</xdr:row>
      <xdr:rowOff>155575</xdr:rowOff>
    </xdr:from>
    <xdr:to>
      <xdr:col>15</xdr:col>
      <xdr:colOff>140970</xdr:colOff>
      <xdr:row>137</xdr:row>
      <xdr:rowOff>155575</xdr:rowOff>
    </xdr:to>
    <xdr:graphicFrame macro="">
      <xdr:nvGraphicFramePr>
        <xdr:cNvPr id="22" name="Chart 21">
          <a:extLst>
            <a:ext uri="{FF2B5EF4-FFF2-40B4-BE49-F238E27FC236}">
              <a16:creationId xmlns:a16="http://schemas.microsoft.com/office/drawing/2014/main" id="{CF2EA10B-F723-47FB-A4E1-E5857370D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438150</xdr:colOff>
      <xdr:row>164</xdr:row>
      <xdr:rowOff>101600</xdr:rowOff>
    </xdr:from>
    <xdr:to>
      <xdr:col>26</xdr:col>
      <xdr:colOff>407670</xdr:colOff>
      <xdr:row>188</xdr:row>
      <xdr:rowOff>101600</xdr:rowOff>
    </xdr:to>
    <xdr:graphicFrame macro="">
      <xdr:nvGraphicFramePr>
        <xdr:cNvPr id="24" name="Chart 23">
          <a:extLst>
            <a:ext uri="{FF2B5EF4-FFF2-40B4-BE49-F238E27FC236}">
              <a16:creationId xmlns:a16="http://schemas.microsoft.com/office/drawing/2014/main" id="{128B528C-E666-4667-AE37-2803C6CDF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187325</xdr:colOff>
      <xdr:row>189</xdr:row>
      <xdr:rowOff>158750</xdr:rowOff>
    </xdr:from>
    <xdr:to>
      <xdr:col>15</xdr:col>
      <xdr:colOff>156845</xdr:colOff>
      <xdr:row>213</xdr:row>
      <xdr:rowOff>158750</xdr:rowOff>
    </xdr:to>
    <xdr:graphicFrame macro="">
      <xdr:nvGraphicFramePr>
        <xdr:cNvPr id="26" name="Chart 25">
          <a:extLst>
            <a:ext uri="{FF2B5EF4-FFF2-40B4-BE49-F238E27FC236}">
              <a16:creationId xmlns:a16="http://schemas.microsoft.com/office/drawing/2014/main" id="{091BD320-367E-485D-8AD4-BED50DF88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184150</xdr:colOff>
      <xdr:row>164</xdr:row>
      <xdr:rowOff>101600</xdr:rowOff>
    </xdr:from>
    <xdr:to>
      <xdr:col>15</xdr:col>
      <xdr:colOff>153670</xdr:colOff>
      <xdr:row>188</xdr:row>
      <xdr:rowOff>101600</xdr:rowOff>
    </xdr:to>
    <xdr:graphicFrame macro="">
      <xdr:nvGraphicFramePr>
        <xdr:cNvPr id="27" name="Chart 26">
          <a:extLst>
            <a:ext uri="{FF2B5EF4-FFF2-40B4-BE49-F238E27FC236}">
              <a16:creationId xmlns:a16="http://schemas.microsoft.com/office/drawing/2014/main" id="{0A2C1B7C-B2FD-4A2E-81F3-23347C64E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454025</xdr:colOff>
      <xdr:row>139</xdr:row>
      <xdr:rowOff>47625</xdr:rowOff>
    </xdr:from>
    <xdr:to>
      <xdr:col>26</xdr:col>
      <xdr:colOff>423545</xdr:colOff>
      <xdr:row>163</xdr:row>
      <xdr:rowOff>47625</xdr:rowOff>
    </xdr:to>
    <xdr:graphicFrame macro="">
      <xdr:nvGraphicFramePr>
        <xdr:cNvPr id="28" name="Chart 27">
          <a:extLst>
            <a:ext uri="{FF2B5EF4-FFF2-40B4-BE49-F238E27FC236}">
              <a16:creationId xmlns:a16="http://schemas.microsoft.com/office/drawing/2014/main" id="{65B47E57-F3A8-40C4-9E75-59858E261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187325</xdr:colOff>
      <xdr:row>139</xdr:row>
      <xdr:rowOff>44450</xdr:rowOff>
    </xdr:from>
    <xdr:to>
      <xdr:col>15</xdr:col>
      <xdr:colOff>156845</xdr:colOff>
      <xdr:row>163</xdr:row>
      <xdr:rowOff>44450</xdr:rowOff>
    </xdr:to>
    <xdr:graphicFrame macro="">
      <xdr:nvGraphicFramePr>
        <xdr:cNvPr id="29" name="Chart 28">
          <a:extLst>
            <a:ext uri="{FF2B5EF4-FFF2-40B4-BE49-F238E27FC236}">
              <a16:creationId xmlns:a16="http://schemas.microsoft.com/office/drawing/2014/main" id="{F23E812C-1B17-4BFD-B98F-098D9D68E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57150</xdr:colOff>
      <xdr:row>15</xdr:row>
      <xdr:rowOff>36286</xdr:rowOff>
    </xdr:from>
    <xdr:to>
      <xdr:col>3</xdr:col>
      <xdr:colOff>527050</xdr:colOff>
      <xdr:row>35</xdr:row>
      <xdr:rowOff>158206</xdr:rowOff>
    </xdr:to>
    <mc:AlternateContent xmlns:mc="http://schemas.openxmlformats.org/markup-compatibility/2006" xmlns:a14="http://schemas.microsoft.com/office/drawing/2010/main">
      <mc:Choice Requires="a14">
        <xdr:graphicFrame macro="">
          <xdr:nvGraphicFramePr>
            <xdr:cNvPr id="34" name="Bidang">
              <a:extLst>
                <a:ext uri="{FF2B5EF4-FFF2-40B4-BE49-F238E27FC236}">
                  <a16:creationId xmlns:a16="http://schemas.microsoft.com/office/drawing/2014/main" id="{A5220C24-7B6C-43BB-9191-CA5B15DD43A0}"/>
                </a:ext>
              </a:extLst>
            </xdr:cNvPr>
            <xdr:cNvGraphicFramePr/>
          </xdr:nvGraphicFramePr>
          <xdr:xfrm>
            <a:off x="0" y="0"/>
            <a:ext cx="0" cy="0"/>
          </xdr:xfrm>
          <a:graphic>
            <a:graphicData uri="http://schemas.microsoft.com/office/drawing/2010/slicer">
              <sle:slicer xmlns:sle="http://schemas.microsoft.com/office/drawing/2010/slicer" name="Bidang"/>
            </a:graphicData>
          </a:graphic>
        </xdr:graphicFrame>
      </mc:Choice>
      <mc:Fallback xmlns="">
        <xdr:sp macro="" textlink="">
          <xdr:nvSpPr>
            <xdr:cNvPr id="0" name=""/>
            <xdr:cNvSpPr>
              <a:spLocks noTextEdit="1"/>
            </xdr:cNvSpPr>
          </xdr:nvSpPr>
          <xdr:spPr>
            <a:xfrm>
              <a:off x="57150" y="2893786"/>
              <a:ext cx="2279650" cy="393192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469900</xdr:colOff>
      <xdr:row>82</xdr:row>
      <xdr:rowOff>184150</xdr:rowOff>
    </xdr:from>
    <xdr:to>
      <xdr:col>26</xdr:col>
      <xdr:colOff>439420</xdr:colOff>
      <xdr:row>106</xdr:row>
      <xdr:rowOff>184150</xdr:rowOff>
    </xdr:to>
    <xdr:sp macro="" textlink="">
      <xdr:nvSpPr>
        <xdr:cNvPr id="35" name="TextBox 34">
          <a:extLst>
            <a:ext uri="{FF2B5EF4-FFF2-40B4-BE49-F238E27FC236}">
              <a16:creationId xmlns:a16="http://schemas.microsoft.com/office/drawing/2014/main" id="{7AA155CF-8A43-40E7-A4BB-E04A75D25334}"/>
            </a:ext>
          </a:extLst>
        </xdr:cNvPr>
        <xdr:cNvSpPr txBox="1"/>
      </xdr:nvSpPr>
      <xdr:spPr>
        <a:xfrm>
          <a:off x="9613900" y="15805150"/>
          <a:ext cx="6675120" cy="457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Transfer ke Daerah dan Dana Desa</a:t>
          </a:r>
        </a:p>
        <a:p>
          <a:r>
            <a:rPr lang="en-US" sz="1200"/>
            <a:t>Transfer ke Daerah merupakan bagian dari Belanja Negara dalam rangka mendanai pelaksanaan desentralisasi fiskal berupa Dana Perimbangan, Dana Insentif Daerah (DID), dan dana lainnya. Dana Transfer ke Daerah dialokasikan untuk mengurangi ketimpangan sumber pendanaan antara pusat dan daerah, mengurangi kesenjangan pendanaan urusan pemerintahan antar daerah, mengurangi kesenjangan layanan publik antar daerah.</a:t>
          </a:r>
        </a:p>
        <a:p>
          <a:r>
            <a:rPr lang="en-US" sz="1200"/>
            <a:t>Transfer Dana Perimbangan meliputi </a:t>
          </a:r>
        </a:p>
        <a:p>
          <a:r>
            <a:rPr lang="en-US" sz="1200"/>
            <a:t>1. Transfer Dana Bagi Hasil Pajak,</a:t>
          </a:r>
          <a:r>
            <a:rPr lang="en-US" sz="1200" baseline="0"/>
            <a:t> baik Pajak Penghasilan (PPh) &amp; Pajak Bumi maupun Bangunan (PBB);</a:t>
          </a:r>
          <a:endParaRPr lang="en-US" sz="1200"/>
        </a:p>
        <a:p>
          <a:r>
            <a:rPr lang="en-US" sz="1200"/>
            <a:t>2. Transfer Dana Bagi Hasil Sumber Daya Alam (SDA);</a:t>
          </a:r>
        </a:p>
        <a:p>
          <a:r>
            <a:rPr lang="en-US" sz="1200"/>
            <a:t>3. Transfer Dana Alokasi Umum (DAU);</a:t>
          </a:r>
        </a:p>
        <a:p>
          <a:r>
            <a:rPr lang="en-US" sz="1200"/>
            <a:t>4. Transfer Dana Alokasi Khusus (DAK). </a:t>
          </a:r>
        </a:p>
        <a:p>
          <a:r>
            <a:rPr lang="id-ID" sz="1200"/>
            <a:t>Transfer ke Daerah ditetapkan dalam APBN, Peraturan Presiden, dan Peraturan Menteri Keuangan (PMK) yang selanjutnya dituangkan dalam Daftar Isian Pelaksanaan Anggaran (DIPA) yang ditandatangani oleh Direktur Jenderal Perimbangan Keuangan selaku Kuasa Pengguna Anggaran atas nama Menteri Keuangan selaku Pengguna Anggaran untuk tiap jenis Transfer ke Daerah dengan dilampiri rincian alokasi per daerah. </a:t>
          </a:r>
          <a:endParaRPr lang="en-US" sz="1200"/>
        </a:p>
        <a:p>
          <a:endParaRPr lang="en-US" sz="1200"/>
        </a:p>
        <a:p>
          <a:r>
            <a:rPr lang="id-ID" sz="1200"/>
            <a:t>Dana Desa didefinisikan sebagai dana yang bersumber dari APBN yang diperuntu</a:t>
          </a:r>
          <a:r>
            <a:rPr lang="en-US" sz="1200"/>
            <a:t>k</a:t>
          </a:r>
          <a:r>
            <a:rPr lang="id-ID" sz="1200"/>
            <a:t>kan bagi </a:t>
          </a:r>
          <a:r>
            <a:rPr lang="en-US" sz="1200"/>
            <a:t>d</a:t>
          </a:r>
          <a:r>
            <a:rPr lang="id-ID" sz="1200"/>
            <a:t>esa yang ditransfer melalui APBD </a:t>
          </a:r>
          <a:r>
            <a:rPr lang="en-US" sz="1200"/>
            <a:t>k</a:t>
          </a:r>
          <a:r>
            <a:rPr lang="id-ID" sz="1200"/>
            <a:t>abupaten/kota dan digunakan unuk membiayai penyelenggaraan pemerintahan, pelaksanaan pembangunan, pembinaan, kemasyarakatan dan pemberdayaan masyarakat</a:t>
          </a:r>
          <a:r>
            <a:rPr lang="en-US" sz="1200"/>
            <a:t>. Dana ini dialokasikan secara berkeadilan berdasarkan: alokasi dasar, dan</a:t>
          </a:r>
        </a:p>
        <a:p>
          <a:r>
            <a:rPr lang="en-US" sz="1200"/>
            <a:t>alokasi yang dihitung dengan memperhatikan jumlah penduduk, angka kemiskinan, luas wilayah, dan tingkat kesulitan geografis desa setiap kabupaten/kota.</a:t>
          </a:r>
        </a:p>
        <a:p>
          <a:endParaRPr lang="id-ID" sz="1200"/>
        </a:p>
        <a:p>
          <a:endParaRPr lang="id-ID" sz="1200"/>
        </a:p>
      </xdr:txBody>
    </xdr:sp>
    <xdr:clientData/>
  </xdr:twoCellAnchor>
  <xdr:twoCellAnchor>
    <xdr:from>
      <xdr:col>4</xdr:col>
      <xdr:colOff>152400</xdr:colOff>
      <xdr:row>108</xdr:row>
      <xdr:rowOff>133350</xdr:rowOff>
    </xdr:from>
    <xdr:to>
      <xdr:col>18</xdr:col>
      <xdr:colOff>152400</xdr:colOff>
      <xdr:row>113</xdr:row>
      <xdr:rowOff>25400</xdr:rowOff>
    </xdr:to>
    <xdr:sp macro="" textlink="">
      <xdr:nvSpPr>
        <xdr:cNvPr id="36" name="Rectangle: Rounded Corners 35">
          <a:extLst>
            <a:ext uri="{FF2B5EF4-FFF2-40B4-BE49-F238E27FC236}">
              <a16:creationId xmlns:a16="http://schemas.microsoft.com/office/drawing/2014/main" id="{A1E1E5E4-4898-4AA2-9573-FF52A2911439}"/>
            </a:ext>
          </a:extLst>
        </xdr:cNvPr>
        <xdr:cNvSpPr/>
      </xdr:nvSpPr>
      <xdr:spPr>
        <a:xfrm>
          <a:off x="2590800" y="20707350"/>
          <a:ext cx="8534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Transfer ke Daerah</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 DBH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editAs="oneCell">
    <xdr:from>
      <xdr:col>0</xdr:col>
      <xdr:colOff>76200</xdr:colOff>
      <xdr:row>0</xdr:row>
      <xdr:rowOff>85725</xdr:rowOff>
    </xdr:from>
    <xdr:to>
      <xdr:col>3</xdr:col>
      <xdr:colOff>533400</xdr:colOff>
      <xdr:row>7</xdr:row>
      <xdr:rowOff>0</xdr:rowOff>
    </xdr:to>
    <mc:AlternateContent xmlns:mc="http://schemas.openxmlformats.org/markup-compatibility/2006" xmlns:a14="http://schemas.microsoft.com/office/drawing/2010/main">
      <mc:Choice Requires="a14">
        <xdr:graphicFrame macro="">
          <xdr:nvGraphicFramePr>
            <xdr:cNvPr id="37" name="Tahun">
              <a:extLst>
                <a:ext uri="{FF2B5EF4-FFF2-40B4-BE49-F238E27FC236}">
                  <a16:creationId xmlns:a16="http://schemas.microsoft.com/office/drawing/2014/main" id="{0B7B76D8-A056-499B-AB10-BF04314395AC}"/>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76200" y="85725"/>
              <a:ext cx="2298700" cy="12477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238124</xdr:colOff>
      <xdr:row>232</xdr:row>
      <xdr:rowOff>174625</xdr:rowOff>
    </xdr:from>
    <xdr:to>
      <xdr:col>26</xdr:col>
      <xdr:colOff>412750</xdr:colOff>
      <xdr:row>256</xdr:row>
      <xdr:rowOff>174625</xdr:rowOff>
    </xdr:to>
    <xdr:graphicFrame macro="">
      <xdr:nvGraphicFramePr>
        <xdr:cNvPr id="23" name="Chart 22">
          <a:extLst>
            <a:ext uri="{FF2B5EF4-FFF2-40B4-BE49-F238E27FC236}">
              <a16:creationId xmlns:a16="http://schemas.microsoft.com/office/drawing/2014/main" id="{DC8113BA-7779-48FE-B58D-3F79CB3E6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238125</xdr:colOff>
      <xdr:row>258</xdr:row>
      <xdr:rowOff>111125</xdr:rowOff>
    </xdr:from>
    <xdr:to>
      <xdr:col>15</xdr:col>
      <xdr:colOff>204343</xdr:colOff>
      <xdr:row>282</xdr:row>
      <xdr:rowOff>111125</xdr:rowOff>
    </xdr:to>
    <xdr:graphicFrame macro="">
      <xdr:nvGraphicFramePr>
        <xdr:cNvPr id="25" name="Chart 24">
          <a:extLst>
            <a:ext uri="{FF2B5EF4-FFF2-40B4-BE49-F238E27FC236}">
              <a16:creationId xmlns:a16="http://schemas.microsoft.com/office/drawing/2014/main" id="{A579CFC9-691C-45E5-BF8A-995DB33BD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158749</xdr:colOff>
      <xdr:row>222</xdr:row>
      <xdr:rowOff>47625</xdr:rowOff>
    </xdr:from>
    <xdr:to>
      <xdr:col>8</xdr:col>
      <xdr:colOff>31749</xdr:colOff>
      <xdr:row>231</xdr:row>
      <xdr:rowOff>161925</xdr:rowOff>
    </xdr:to>
    <xdr:graphicFrame macro="">
      <xdr:nvGraphicFramePr>
        <xdr:cNvPr id="31" name="Chart 30">
          <a:extLst>
            <a:ext uri="{FF2B5EF4-FFF2-40B4-BE49-F238E27FC236}">
              <a16:creationId xmlns:a16="http://schemas.microsoft.com/office/drawing/2014/main" id="{AAC76C57-CD34-4C08-BA4A-CB2B25FA0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174625</xdr:colOff>
      <xdr:row>220</xdr:row>
      <xdr:rowOff>47625</xdr:rowOff>
    </xdr:from>
    <xdr:to>
      <xdr:col>11</xdr:col>
      <xdr:colOff>432435</xdr:colOff>
      <xdr:row>221</xdr:row>
      <xdr:rowOff>161940</xdr:rowOff>
    </xdr:to>
    <xdr:sp macro="" textlink="">
      <xdr:nvSpPr>
        <xdr:cNvPr id="33" name="TextBox 24">
          <a:extLst>
            <a:ext uri="{FF2B5EF4-FFF2-40B4-BE49-F238E27FC236}">
              <a16:creationId xmlns:a16="http://schemas.microsoft.com/office/drawing/2014/main" id="{4BD72AD9-1920-46B7-8FA6-48832B3F0A4F}"/>
            </a:ext>
          </a:extLst>
        </xdr:cNvPr>
        <xdr:cNvSpPr txBox="1"/>
      </xdr:nvSpPr>
      <xdr:spPr>
        <a:xfrm>
          <a:off x="2587625" y="41576625"/>
          <a:ext cx="4480560" cy="30481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600" b="1"/>
            <a:t>Rata-rata</a:t>
          </a:r>
          <a:r>
            <a:rPr lang="en-US" sz="1600" b="1" baseline="0"/>
            <a:t> </a:t>
          </a:r>
          <a:r>
            <a:rPr lang="en-US" sz="1600" b="1"/>
            <a:t>IPM Daerah Pemilihan dan Indikatornya</a:t>
          </a:r>
          <a:r>
            <a:rPr lang="en-US" sz="1600" b="1" baseline="0"/>
            <a:t>	</a:t>
          </a:r>
        </a:p>
        <a:p>
          <a:endParaRPr lang="id-ID" sz="1600" b="1"/>
        </a:p>
      </xdr:txBody>
    </xdr:sp>
    <xdr:clientData/>
  </xdr:twoCellAnchor>
  <xdr:twoCellAnchor>
    <xdr:from>
      <xdr:col>8</xdr:col>
      <xdr:colOff>380999</xdr:colOff>
      <xdr:row>222</xdr:row>
      <xdr:rowOff>63499</xdr:rowOff>
    </xdr:from>
    <xdr:to>
      <xdr:col>12</xdr:col>
      <xdr:colOff>253999</xdr:colOff>
      <xdr:row>231</xdr:row>
      <xdr:rowOff>177799</xdr:rowOff>
    </xdr:to>
    <xdr:graphicFrame macro="">
      <xdr:nvGraphicFramePr>
        <xdr:cNvPr id="38" name="Chart 37">
          <a:extLst>
            <a:ext uri="{FF2B5EF4-FFF2-40B4-BE49-F238E27FC236}">
              <a16:creationId xmlns:a16="http://schemas.microsoft.com/office/drawing/2014/main" id="{F43CE33F-3B06-40ED-B7A1-952464F2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555625</xdr:colOff>
      <xdr:row>222</xdr:row>
      <xdr:rowOff>63500</xdr:rowOff>
    </xdr:from>
    <xdr:to>
      <xdr:col>16</xdr:col>
      <xdr:colOff>428625</xdr:colOff>
      <xdr:row>231</xdr:row>
      <xdr:rowOff>177800</xdr:rowOff>
    </xdr:to>
    <xdr:graphicFrame macro="">
      <xdr:nvGraphicFramePr>
        <xdr:cNvPr id="39" name="Chart 38">
          <a:extLst>
            <a:ext uri="{FF2B5EF4-FFF2-40B4-BE49-F238E27FC236}">
              <a16:creationId xmlns:a16="http://schemas.microsoft.com/office/drawing/2014/main" id="{0811F0F9-1E0B-42EE-965F-529BF96FA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95250</xdr:colOff>
      <xdr:row>222</xdr:row>
      <xdr:rowOff>63500</xdr:rowOff>
    </xdr:from>
    <xdr:to>
      <xdr:col>20</xdr:col>
      <xdr:colOff>571500</xdr:colOff>
      <xdr:row>231</xdr:row>
      <xdr:rowOff>177800</xdr:rowOff>
    </xdr:to>
    <xdr:graphicFrame macro="">
      <xdr:nvGraphicFramePr>
        <xdr:cNvPr id="40" name="Chart 39">
          <a:extLst>
            <a:ext uri="{FF2B5EF4-FFF2-40B4-BE49-F238E27FC236}">
              <a16:creationId xmlns:a16="http://schemas.microsoft.com/office/drawing/2014/main" id="{E5726E7A-8849-4C11-89A7-C15142A08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21</xdr:col>
      <xdr:colOff>222250</xdr:colOff>
      <xdr:row>222</xdr:row>
      <xdr:rowOff>63500</xdr:rowOff>
    </xdr:from>
    <xdr:to>
      <xdr:col>26</xdr:col>
      <xdr:colOff>406400</xdr:colOff>
      <xdr:row>231</xdr:row>
      <xdr:rowOff>177800</xdr:rowOff>
    </xdr:to>
    <xdr:graphicFrame macro="">
      <xdr:nvGraphicFramePr>
        <xdr:cNvPr id="41" name="Chart 40">
          <a:extLst>
            <a:ext uri="{FF2B5EF4-FFF2-40B4-BE49-F238E27FC236}">
              <a16:creationId xmlns:a16="http://schemas.microsoft.com/office/drawing/2014/main" id="{6A2BCABD-74A5-4889-A253-FF4B8FC00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444500</xdr:colOff>
      <xdr:row>258</xdr:row>
      <xdr:rowOff>111125</xdr:rowOff>
    </xdr:from>
    <xdr:to>
      <xdr:col>26</xdr:col>
      <xdr:colOff>410718</xdr:colOff>
      <xdr:row>282</xdr:row>
      <xdr:rowOff>111125</xdr:rowOff>
    </xdr:to>
    <xdr:graphicFrame macro="">
      <xdr:nvGraphicFramePr>
        <xdr:cNvPr id="42" name="Chart 41">
          <a:extLst>
            <a:ext uri="{FF2B5EF4-FFF2-40B4-BE49-F238E27FC236}">
              <a16:creationId xmlns:a16="http://schemas.microsoft.com/office/drawing/2014/main" id="{7EF1E91B-88C2-4C63-AE30-72E1975A4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174625</xdr:colOff>
      <xdr:row>215</xdr:row>
      <xdr:rowOff>127000</xdr:rowOff>
    </xdr:from>
    <xdr:to>
      <xdr:col>18</xdr:col>
      <xdr:colOff>174625</xdr:colOff>
      <xdr:row>219</xdr:row>
      <xdr:rowOff>111126</xdr:rowOff>
    </xdr:to>
    <xdr:sp macro="" textlink="">
      <xdr:nvSpPr>
        <xdr:cNvPr id="43" name="Rectangle: Rounded Corners 42">
          <a:extLst>
            <a:ext uri="{FF2B5EF4-FFF2-40B4-BE49-F238E27FC236}">
              <a16:creationId xmlns:a16="http://schemas.microsoft.com/office/drawing/2014/main" id="{F32EE75F-E2E1-4097-90BA-66FCD7A4D7EA}"/>
            </a:ext>
          </a:extLst>
        </xdr:cNvPr>
        <xdr:cNvSpPr/>
      </xdr:nvSpPr>
      <xdr:spPr>
        <a:xfrm>
          <a:off x="2587625" y="41084500"/>
          <a:ext cx="8445500" cy="746126"/>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Indikator Kinerja</a:t>
          </a:r>
          <a:r>
            <a:rPr lang="en-US" sz="36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a:t>
          </a:r>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15</xdr:col>
      <xdr:colOff>460375</xdr:colOff>
      <xdr:row>189</xdr:row>
      <xdr:rowOff>174625</xdr:rowOff>
    </xdr:from>
    <xdr:to>
      <xdr:col>26</xdr:col>
      <xdr:colOff>426593</xdr:colOff>
      <xdr:row>213</xdr:row>
      <xdr:rowOff>174625</xdr:rowOff>
    </xdr:to>
    <xdr:graphicFrame macro="">
      <xdr:nvGraphicFramePr>
        <xdr:cNvPr id="44" name="Chart 43">
          <a:extLst>
            <a:ext uri="{FF2B5EF4-FFF2-40B4-BE49-F238E27FC236}">
              <a16:creationId xmlns:a16="http://schemas.microsoft.com/office/drawing/2014/main" id="{04A6287A-293A-435A-BDC2-D2DE66136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444500</xdr:colOff>
      <xdr:row>283</xdr:row>
      <xdr:rowOff>158750</xdr:rowOff>
    </xdr:from>
    <xdr:to>
      <xdr:col>26</xdr:col>
      <xdr:colOff>430022</xdr:colOff>
      <xdr:row>303</xdr:row>
      <xdr:rowOff>161798</xdr:rowOff>
    </xdr:to>
    <xdr:graphicFrame macro="">
      <xdr:nvGraphicFramePr>
        <xdr:cNvPr id="45" name="Chart 44">
          <a:extLst>
            <a:ext uri="{FF2B5EF4-FFF2-40B4-BE49-F238E27FC236}">
              <a16:creationId xmlns:a16="http://schemas.microsoft.com/office/drawing/2014/main" id="{38D4CCDA-362C-4FDE-9429-938654DB6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222250</xdr:colOff>
      <xdr:row>283</xdr:row>
      <xdr:rowOff>127000</xdr:rowOff>
    </xdr:from>
    <xdr:to>
      <xdr:col>11</xdr:col>
      <xdr:colOff>342900</xdr:colOff>
      <xdr:row>293</xdr:row>
      <xdr:rowOff>50800</xdr:rowOff>
    </xdr:to>
    <xdr:graphicFrame macro="">
      <xdr:nvGraphicFramePr>
        <xdr:cNvPr id="46" name="Chart 45">
          <a:extLst>
            <a:ext uri="{FF2B5EF4-FFF2-40B4-BE49-F238E27FC236}">
              <a16:creationId xmlns:a16="http://schemas.microsoft.com/office/drawing/2014/main" id="{8E4EF528-44DB-4E2B-BD8C-7774CA272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238125</xdr:colOff>
      <xdr:row>294</xdr:row>
      <xdr:rowOff>31750</xdr:rowOff>
    </xdr:from>
    <xdr:to>
      <xdr:col>11</xdr:col>
      <xdr:colOff>358775</xdr:colOff>
      <xdr:row>303</xdr:row>
      <xdr:rowOff>146050</xdr:rowOff>
    </xdr:to>
    <xdr:graphicFrame macro="">
      <xdr:nvGraphicFramePr>
        <xdr:cNvPr id="47" name="Chart 46">
          <a:extLst>
            <a:ext uri="{FF2B5EF4-FFF2-40B4-BE49-F238E27FC236}">
              <a16:creationId xmlns:a16="http://schemas.microsoft.com/office/drawing/2014/main" id="{25158F5E-674E-475F-B634-C8C040B29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238125</xdr:colOff>
      <xdr:row>304</xdr:row>
      <xdr:rowOff>111125</xdr:rowOff>
    </xdr:from>
    <xdr:to>
      <xdr:col>9</xdr:col>
      <xdr:colOff>458851</xdr:colOff>
      <xdr:row>314</xdr:row>
      <xdr:rowOff>34925</xdr:rowOff>
    </xdr:to>
    <xdr:graphicFrame macro="">
      <xdr:nvGraphicFramePr>
        <xdr:cNvPr id="48" name="Chart 47">
          <a:extLst>
            <a:ext uri="{FF2B5EF4-FFF2-40B4-BE49-F238E27FC236}">
              <a16:creationId xmlns:a16="http://schemas.microsoft.com/office/drawing/2014/main" id="{D6D885CD-E864-4683-AEA6-1C5E62F80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63500</xdr:colOff>
      <xdr:row>304</xdr:row>
      <xdr:rowOff>127000</xdr:rowOff>
    </xdr:from>
    <xdr:to>
      <xdr:col>15</xdr:col>
      <xdr:colOff>284226</xdr:colOff>
      <xdr:row>314</xdr:row>
      <xdr:rowOff>50800</xdr:rowOff>
    </xdr:to>
    <xdr:graphicFrame macro="">
      <xdr:nvGraphicFramePr>
        <xdr:cNvPr id="49" name="Chart 48">
          <a:extLst>
            <a:ext uri="{FF2B5EF4-FFF2-40B4-BE49-F238E27FC236}">
              <a16:creationId xmlns:a16="http://schemas.microsoft.com/office/drawing/2014/main" id="{7F54B312-8EAF-4184-8951-FF054FED1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15</xdr:col>
      <xdr:colOff>444500</xdr:colOff>
      <xdr:row>304</xdr:row>
      <xdr:rowOff>142875</xdr:rowOff>
    </xdr:from>
    <xdr:to>
      <xdr:col>21</xdr:col>
      <xdr:colOff>61976</xdr:colOff>
      <xdr:row>314</xdr:row>
      <xdr:rowOff>66675</xdr:rowOff>
    </xdr:to>
    <xdr:graphicFrame macro="">
      <xdr:nvGraphicFramePr>
        <xdr:cNvPr id="50" name="Chart 49">
          <a:extLst>
            <a:ext uri="{FF2B5EF4-FFF2-40B4-BE49-F238E27FC236}">
              <a16:creationId xmlns:a16="http://schemas.microsoft.com/office/drawing/2014/main" id="{685DED6D-EB5F-49D7-80F6-4C27AA443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21</xdr:col>
      <xdr:colOff>222250</xdr:colOff>
      <xdr:row>304</xdr:row>
      <xdr:rowOff>142875</xdr:rowOff>
    </xdr:from>
    <xdr:to>
      <xdr:col>26</xdr:col>
      <xdr:colOff>442976</xdr:colOff>
      <xdr:row>314</xdr:row>
      <xdr:rowOff>66675</xdr:rowOff>
    </xdr:to>
    <xdr:graphicFrame macro="">
      <xdr:nvGraphicFramePr>
        <xdr:cNvPr id="51" name="Chart 50">
          <a:extLst>
            <a:ext uri="{FF2B5EF4-FFF2-40B4-BE49-F238E27FC236}">
              <a16:creationId xmlns:a16="http://schemas.microsoft.com/office/drawing/2014/main" id="{5BF1A682-2A7F-44EC-9654-3DD2449A8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4</xdr:col>
      <xdr:colOff>254000</xdr:colOff>
      <xdr:row>315</xdr:row>
      <xdr:rowOff>31750</xdr:rowOff>
    </xdr:from>
    <xdr:to>
      <xdr:col>9</xdr:col>
      <xdr:colOff>469900</xdr:colOff>
      <xdr:row>324</xdr:row>
      <xdr:rowOff>146050</xdr:rowOff>
    </xdr:to>
    <xdr:sp macro="" textlink="">
      <xdr:nvSpPr>
        <xdr:cNvPr id="52" name="TextBox 51">
          <a:extLst>
            <a:ext uri="{FF2B5EF4-FFF2-40B4-BE49-F238E27FC236}">
              <a16:creationId xmlns:a16="http://schemas.microsoft.com/office/drawing/2014/main" id="{649F82C2-14B8-44C2-A765-1570D7E5136C}"/>
            </a:ext>
          </a:extLst>
        </xdr:cNvPr>
        <xdr:cNvSpPr txBox="1"/>
      </xdr:nvSpPr>
      <xdr:spPr>
        <a:xfrm>
          <a:off x="2667000" y="60039250"/>
          <a:ext cx="323215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Daftar Singkatan</a:t>
          </a:r>
        </a:p>
        <a:p>
          <a:r>
            <a:rPr lang="en-US" sz="1100"/>
            <a:t>IPM:</a:t>
          </a:r>
          <a:r>
            <a:rPr lang="en-US" sz="1100" baseline="0"/>
            <a:t> Indeks Pembangunan Manusia</a:t>
          </a:r>
        </a:p>
        <a:p>
          <a:r>
            <a:rPr lang="en-US" sz="1100" baseline="0"/>
            <a:t>AHH: Angka Harapan Hidup</a:t>
          </a:r>
        </a:p>
        <a:p>
          <a:r>
            <a:rPr lang="en-US" sz="1100" baseline="0"/>
            <a:t>HLS: Harapan Lama Sekolah</a:t>
          </a:r>
        </a:p>
        <a:p>
          <a:r>
            <a:rPr lang="en-US" sz="1100" baseline="0"/>
            <a:t>RLS: Rata-rata Lama Sekolah</a:t>
          </a:r>
        </a:p>
        <a:p>
          <a:r>
            <a:rPr lang="en-US" sz="1100" baseline="0"/>
            <a:t>APK: Angka Partisipasi Kasar</a:t>
          </a:r>
        </a:p>
        <a:p>
          <a:r>
            <a:rPr lang="en-US" sz="1100" baseline="0"/>
            <a:t>APM: Angka Partisipasi Murni</a:t>
          </a:r>
        </a:p>
        <a:p>
          <a:r>
            <a:rPr lang="en-US" sz="1100" baseline="0"/>
            <a:t>SD: Sekolah Dasar</a:t>
          </a:r>
        </a:p>
        <a:p>
          <a:r>
            <a:rPr lang="en-US" sz="1100" baseline="0"/>
            <a:t>SMP: Sekolah Menengah Pertama</a:t>
          </a:r>
        </a:p>
        <a:p>
          <a:r>
            <a:rPr lang="en-US" sz="1100" baseline="0"/>
            <a:t>SM: Sekolah Menengah</a:t>
          </a:r>
          <a:endParaRPr lang="id-ID" sz="1100"/>
        </a:p>
      </xdr:txBody>
    </xdr:sp>
    <xdr:clientData/>
  </xdr:twoCellAnchor>
  <xdr:twoCellAnchor>
    <xdr:from>
      <xdr:col>10</xdr:col>
      <xdr:colOff>79375</xdr:colOff>
      <xdr:row>315</xdr:row>
      <xdr:rowOff>47625</xdr:rowOff>
    </xdr:from>
    <xdr:to>
      <xdr:col>15</xdr:col>
      <xdr:colOff>300101</xdr:colOff>
      <xdr:row>324</xdr:row>
      <xdr:rowOff>161925</xdr:rowOff>
    </xdr:to>
    <xdr:graphicFrame macro="">
      <xdr:nvGraphicFramePr>
        <xdr:cNvPr id="53" name="Chart 52">
          <a:extLst>
            <a:ext uri="{FF2B5EF4-FFF2-40B4-BE49-F238E27FC236}">
              <a16:creationId xmlns:a16="http://schemas.microsoft.com/office/drawing/2014/main" id="{03C5A6F6-590D-4EF7-8999-AF51981B4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15</xdr:col>
      <xdr:colOff>460375</xdr:colOff>
      <xdr:row>315</xdr:row>
      <xdr:rowOff>31750</xdr:rowOff>
    </xdr:from>
    <xdr:to>
      <xdr:col>21</xdr:col>
      <xdr:colOff>77851</xdr:colOff>
      <xdr:row>324</xdr:row>
      <xdr:rowOff>146050</xdr:rowOff>
    </xdr:to>
    <xdr:graphicFrame macro="">
      <xdr:nvGraphicFramePr>
        <xdr:cNvPr id="54" name="Chart 53">
          <a:extLst>
            <a:ext uri="{FF2B5EF4-FFF2-40B4-BE49-F238E27FC236}">
              <a16:creationId xmlns:a16="http://schemas.microsoft.com/office/drawing/2014/main" id="{5AE3F858-5797-4A2D-9A7E-F8CA5DE65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21</xdr:col>
      <xdr:colOff>222250</xdr:colOff>
      <xdr:row>315</xdr:row>
      <xdr:rowOff>15875</xdr:rowOff>
    </xdr:from>
    <xdr:to>
      <xdr:col>26</xdr:col>
      <xdr:colOff>442976</xdr:colOff>
      <xdr:row>324</xdr:row>
      <xdr:rowOff>130175</xdr:rowOff>
    </xdr:to>
    <xdr:graphicFrame macro="">
      <xdr:nvGraphicFramePr>
        <xdr:cNvPr id="55" name="Chart 54">
          <a:extLst>
            <a:ext uri="{FF2B5EF4-FFF2-40B4-BE49-F238E27FC236}">
              <a16:creationId xmlns:a16="http://schemas.microsoft.com/office/drawing/2014/main" id="{438DDC45-6DC8-4E16-8CE5-344E71C69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0.00083</cdr:x>
      <cdr:y>0.00099</cdr:y>
    </cdr:from>
    <cdr:to>
      <cdr:x>0.54977</cdr:x>
      <cdr:y>0.06766</cdr:y>
    </cdr:to>
    <cdr:sp macro="" textlink="">
      <cdr:nvSpPr>
        <cdr:cNvPr id="2" name="TextBox 22">
          <a:extLst xmlns:a="http://schemas.openxmlformats.org/drawingml/2006/main">
            <a:ext uri="{FF2B5EF4-FFF2-40B4-BE49-F238E27FC236}">
              <a16:creationId xmlns:a16="http://schemas.microsoft.com/office/drawing/2014/main" id="{70E5D57E-E3F6-4E46-91F8-77921938F672}"/>
            </a:ext>
          </a:extLst>
        </cdr:cNvPr>
        <cdr:cNvSpPr txBox="1"/>
      </cdr:nvSpPr>
      <cdr:spPr>
        <a:xfrm xmlns:a="http://schemas.openxmlformats.org/drawingml/2006/main">
          <a:off x="3402" y="4082"/>
          <a:ext cx="225878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PBB</a:t>
          </a:r>
          <a:r>
            <a:rPr lang="en-US" sz="1600" b="1" baseline="0"/>
            <a:t> (dalam Rp 000)	</a:t>
          </a:r>
        </a:p>
        <a:p xmlns:a="http://schemas.openxmlformats.org/drawingml/2006/main">
          <a:endParaRPr lang="id-ID" sz="1600" b="1"/>
        </a:p>
      </cdr:txBody>
    </cdr:sp>
  </cdr:relSizeAnchor>
</c:userShapes>
</file>

<file path=xl/drawings/drawing11.xml><?xml version="1.0" encoding="utf-8"?>
<c:userShapes xmlns:c="http://schemas.openxmlformats.org/drawingml/2006/chart">
  <cdr:relSizeAnchor xmlns:cdr="http://schemas.openxmlformats.org/drawingml/2006/chartDrawing">
    <cdr:from>
      <cdr:x>0.00083</cdr:x>
      <cdr:y>0.00099</cdr:y>
    </cdr:from>
    <cdr:to>
      <cdr:x>0.66716</cdr:x>
      <cdr:y>0.06766</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3402" y="4082"/>
          <a:ext cx="2741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Migas</a:t>
          </a:r>
          <a:r>
            <a:rPr lang="en-US" sz="1600" b="1" baseline="0"/>
            <a:t> (dalam Rp 000)	</a:t>
          </a:r>
        </a:p>
        <a:p xmlns:a="http://schemas.openxmlformats.org/drawingml/2006/main">
          <a:endParaRPr lang="id-ID" sz="1600" b="1"/>
        </a:p>
      </cdr:txBody>
    </cdr:sp>
  </cdr:relSizeAnchor>
</c:userShapes>
</file>

<file path=xl/drawings/drawing12.xml><?xml version="1.0" encoding="utf-8"?>
<c:userShapes xmlns:c="http://schemas.openxmlformats.org/drawingml/2006/chart">
  <cdr:relSizeAnchor xmlns:cdr="http://schemas.openxmlformats.org/drawingml/2006/chartDrawing">
    <cdr:from>
      <cdr:x>0</cdr:x>
      <cdr:y>0</cdr:y>
    </cdr:from>
    <cdr:to>
      <cdr:x>0.68287</cdr:x>
      <cdr:y>0.06667</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0" y="0"/>
          <a:ext cx="2809875"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Minerba</a:t>
          </a:r>
          <a:r>
            <a:rPr lang="en-US" sz="1600" b="1" baseline="0"/>
            <a:t> (dalam Rp 000)	</a:t>
          </a:r>
        </a:p>
        <a:p xmlns:a="http://schemas.openxmlformats.org/drawingml/2006/main">
          <a:endParaRPr lang="id-ID" sz="1600" b="1"/>
        </a:p>
      </cdr:txBody>
    </cdr:sp>
  </cdr:relSizeAnchor>
</c:userShapes>
</file>

<file path=xl/drawings/drawing13.xml><?xml version="1.0" encoding="utf-8"?>
<c:userShapes xmlns:c="http://schemas.openxmlformats.org/drawingml/2006/chart">
  <cdr:relSizeAnchor xmlns:cdr="http://schemas.openxmlformats.org/drawingml/2006/chartDrawing">
    <cdr:from>
      <cdr:x>0.00077</cdr:x>
      <cdr:y>0.00099</cdr:y>
    </cdr:from>
    <cdr:to>
      <cdr:x>0.72917</cdr:x>
      <cdr:y>0.06766</cdr:y>
    </cdr:to>
    <cdr:sp macro="" textlink="">
      <cdr:nvSpPr>
        <cdr:cNvPr id="2" name="TextBox 24">
          <a:extLst xmlns:a="http://schemas.openxmlformats.org/drawingml/2006/main">
            <a:ext uri="{FF2B5EF4-FFF2-40B4-BE49-F238E27FC236}">
              <a16:creationId xmlns:a16="http://schemas.microsoft.com/office/drawing/2014/main" id="{19B69F0C-59AC-4D1F-A6CC-43983EF740E6}"/>
            </a:ext>
          </a:extLst>
        </cdr:cNvPr>
        <cdr:cNvSpPr txBox="1"/>
      </cdr:nvSpPr>
      <cdr:spPr>
        <a:xfrm xmlns:a="http://schemas.openxmlformats.org/drawingml/2006/main">
          <a:off x="3173" y="4081"/>
          <a:ext cx="2997202"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Kehutanan</a:t>
          </a:r>
          <a:r>
            <a:rPr lang="en-US" sz="1600" b="1" baseline="0"/>
            <a:t> (dalam Rp 000)	</a:t>
          </a:r>
        </a:p>
        <a:p xmlns:a="http://schemas.openxmlformats.org/drawingml/2006/main">
          <a:endParaRPr lang="id-ID" sz="1600" b="1"/>
        </a:p>
      </cdr:txBody>
    </cdr:sp>
  </cdr:relSizeAnchor>
</c:userShapes>
</file>

<file path=xl/drawings/drawing14.xml><?xml version="1.0" encoding="utf-8"?>
<c:userShapes xmlns:c="http://schemas.openxmlformats.org/drawingml/2006/chart">
  <cdr:relSizeAnchor xmlns:cdr="http://schemas.openxmlformats.org/drawingml/2006/chartDrawing">
    <cdr:from>
      <cdr:x>0</cdr:x>
      <cdr:y>0</cdr:y>
    </cdr:from>
    <cdr:to>
      <cdr:x>0.66551</cdr:x>
      <cdr:y>0.06667</cdr:y>
    </cdr:to>
    <cdr:sp macro="" textlink="">
      <cdr:nvSpPr>
        <cdr:cNvPr id="2" name="TextBox 22">
          <a:extLst xmlns:a="http://schemas.openxmlformats.org/drawingml/2006/main">
            <a:ext uri="{FF2B5EF4-FFF2-40B4-BE49-F238E27FC236}">
              <a16:creationId xmlns:a16="http://schemas.microsoft.com/office/drawing/2014/main" id="{5CF10E1D-1159-4494-9BB3-63DE8B26D61C}"/>
            </a:ext>
          </a:extLst>
        </cdr:cNvPr>
        <cdr:cNvSpPr txBox="1"/>
      </cdr:nvSpPr>
      <cdr:spPr>
        <a:xfrm xmlns:a="http://schemas.openxmlformats.org/drawingml/2006/main">
          <a:off x="0" y="0"/>
          <a:ext cx="2738438"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Perikanan</a:t>
          </a:r>
          <a:r>
            <a:rPr lang="en-US" sz="1600" b="1" baseline="0"/>
            <a:t> (dalam Rp 000)	</a:t>
          </a:r>
        </a:p>
        <a:p xmlns:a="http://schemas.openxmlformats.org/drawingml/2006/main">
          <a:endParaRPr lang="id-ID" sz="1600" b="1"/>
        </a:p>
      </cdr:txBody>
    </cdr:sp>
  </cdr:relSizeAnchor>
</c:userShapes>
</file>

<file path=xl/drawings/drawing15.xml><?xml version="1.0" encoding="utf-8"?>
<c:userShapes xmlns:c="http://schemas.openxmlformats.org/drawingml/2006/chart">
  <cdr:relSizeAnchor xmlns:cdr="http://schemas.openxmlformats.org/drawingml/2006/chartDrawing">
    <cdr:from>
      <cdr:x>0</cdr:x>
      <cdr:y>0</cdr:y>
    </cdr:from>
    <cdr:to>
      <cdr:x>0.69031</cdr:x>
      <cdr:y>0.06667</cdr:y>
    </cdr:to>
    <cdr:sp macro="" textlink="">
      <cdr:nvSpPr>
        <cdr:cNvPr id="2" name="TextBox 22">
          <a:extLst xmlns:a="http://schemas.openxmlformats.org/drawingml/2006/main">
            <a:ext uri="{FF2B5EF4-FFF2-40B4-BE49-F238E27FC236}">
              <a16:creationId xmlns:a16="http://schemas.microsoft.com/office/drawing/2014/main" id="{63F74C5A-0F2A-4985-B2DB-63953FE543D6}"/>
            </a:ext>
          </a:extLst>
        </cdr:cNvPr>
        <cdr:cNvSpPr txBox="1"/>
      </cdr:nvSpPr>
      <cdr:spPr>
        <a:xfrm xmlns:a="http://schemas.openxmlformats.org/drawingml/2006/main">
          <a:off x="0" y="0"/>
          <a:ext cx="2840491"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Panas</a:t>
          </a:r>
          <a:r>
            <a:rPr lang="en-US" sz="1600" b="1" baseline="0"/>
            <a:t> Bumi (dalam Rp 000)	</a:t>
          </a:r>
        </a:p>
        <a:p xmlns:a="http://schemas.openxmlformats.org/drawingml/2006/main">
          <a:endParaRPr lang="id-ID" sz="1600" b="1"/>
        </a:p>
      </cdr:txBody>
    </cdr:sp>
  </cdr:relSizeAnchor>
</c:userShapes>
</file>

<file path=xl/drawings/drawing16.xml><?xml version="1.0" encoding="utf-8"?>
<c:userShapes xmlns:c="http://schemas.openxmlformats.org/drawingml/2006/chart">
  <cdr:relSizeAnchor xmlns:cdr="http://schemas.openxmlformats.org/drawingml/2006/chartDrawing">
    <cdr:from>
      <cdr:x>0</cdr:x>
      <cdr:y>0</cdr:y>
    </cdr:from>
    <cdr:to>
      <cdr:x>0.48476</cdr:x>
      <cdr:y>0.06667</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3200400"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IPM per Kabupaten/Kota (dalam %)</a:t>
          </a:r>
          <a:r>
            <a:rPr lang="en-US" sz="1600" b="1" baseline="0"/>
            <a:t>	</a:t>
          </a:r>
        </a:p>
        <a:p xmlns:a="http://schemas.openxmlformats.org/drawingml/2006/main">
          <a:endParaRPr lang="id-ID" sz="1600" b="1"/>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0.78947</cdr:x>
      <cdr:y>0.066</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521208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Partisipasi</a:t>
          </a:r>
          <a:r>
            <a:rPr lang="en-US" sz="1600" b="1" baseline="0"/>
            <a:t> Angkatan Kerja per Kab/Kota (dalam %)	</a:t>
          </a:r>
        </a:p>
        <a:p xmlns:a="http://schemas.openxmlformats.org/drawingml/2006/main">
          <a:endParaRPr lang="id-ID" sz="1600" b="1"/>
        </a:p>
      </cdr:txBody>
    </cdr:sp>
  </cdr:relSizeAnchor>
</c:userShapes>
</file>

<file path=xl/drawings/drawing18.xml><?xml version="1.0" encoding="utf-8"?>
<c:userShapes xmlns:c="http://schemas.openxmlformats.org/drawingml/2006/chart">
  <cdr:relSizeAnchor xmlns:cdr="http://schemas.openxmlformats.org/drawingml/2006/chartDrawing">
    <cdr:from>
      <cdr:x>0</cdr:x>
      <cdr:y>0</cdr:y>
    </cdr:from>
    <cdr:to>
      <cdr:x>0.63712</cdr:x>
      <cdr:y>0.066</cdr:y>
    </cdr:to>
    <cdr:sp macro="" textlink="">
      <cdr:nvSpPr>
        <cdr:cNvPr id="2" name="TextBox 24">
          <a:extLst xmlns:a="http://schemas.openxmlformats.org/drawingml/2006/main">
            <a:ext uri="{FF2B5EF4-FFF2-40B4-BE49-F238E27FC236}">
              <a16:creationId xmlns:a16="http://schemas.microsoft.com/office/drawing/2014/main" id="{06E5634C-FDC7-4AED-A8B4-D74A89B1C713}"/>
            </a:ext>
          </a:extLst>
        </cdr:cNvPr>
        <cdr:cNvSpPr txBox="1"/>
      </cdr:nvSpPr>
      <cdr:spPr>
        <a:xfrm xmlns:a="http://schemas.openxmlformats.org/drawingml/2006/main">
          <a:off x="0" y="0"/>
          <a:ext cx="420624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Pengangguran </a:t>
          </a:r>
          <a:r>
            <a:rPr lang="en-US" sz="1600" b="1" baseline="0"/>
            <a:t>per Kab/Kota (dalam %)	</a:t>
          </a:r>
        </a:p>
        <a:p xmlns:a="http://schemas.openxmlformats.org/drawingml/2006/main">
          <a:endParaRPr lang="id-ID" sz="1600" b="1"/>
        </a:p>
      </cdr:txBody>
    </cdr:sp>
  </cdr:relSizeAnchor>
</c:userShapes>
</file>

<file path=xl/drawings/drawing19.xml><?xml version="1.0" encoding="utf-8"?>
<c:userShapes xmlns:c="http://schemas.openxmlformats.org/drawingml/2006/chart">
  <cdr:relSizeAnchor xmlns:cdr="http://schemas.openxmlformats.org/drawingml/2006/chartDrawing">
    <cdr:from>
      <cdr:x>0</cdr:x>
      <cdr:y>0</cdr:y>
    </cdr:from>
    <cdr:to>
      <cdr:x>0.68321</cdr:x>
      <cdr:y>0.06667</cdr:y>
    </cdr:to>
    <cdr:sp macro="" textlink="">
      <cdr:nvSpPr>
        <cdr:cNvPr id="2" name="TextBox 24">
          <a:extLst xmlns:a="http://schemas.openxmlformats.org/drawingml/2006/main">
            <a:ext uri="{FF2B5EF4-FFF2-40B4-BE49-F238E27FC236}">
              <a16:creationId xmlns:a16="http://schemas.microsoft.com/office/drawing/2014/main" id="{5FACDAE3-A1CE-454A-BDEC-171584EC1B8E}"/>
            </a:ext>
          </a:extLst>
        </cdr:cNvPr>
        <cdr:cNvSpPr txBox="1"/>
      </cdr:nvSpPr>
      <cdr:spPr>
        <a:xfrm xmlns:a="http://schemas.openxmlformats.org/drawingml/2006/main">
          <a:off x="0" y="0"/>
          <a:ext cx="4510541"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Cukai Hasil Tembakau </a:t>
          </a:r>
          <a:r>
            <a:rPr lang="en-US" sz="1600" b="1" baseline="0"/>
            <a:t>(dalam Rp 000)	</a:t>
          </a:r>
        </a:p>
        <a:p xmlns:a="http://schemas.openxmlformats.org/drawingml/2006/main">
          <a:endParaRPr lang="id-ID" sz="1600" b="1"/>
        </a:p>
      </cdr:txBody>
    </cdr:sp>
  </cdr:relSizeAnchor>
</c:userShapes>
</file>

<file path=xl/drawings/drawing2.xml><?xml version="1.0" encoding="utf-8"?>
<c:userShapes xmlns:c="http://schemas.openxmlformats.org/drawingml/2006/chart">
  <cdr:relSizeAnchor xmlns:cdr="http://schemas.openxmlformats.org/drawingml/2006/chartDrawing">
    <cdr:from>
      <cdr:x>0.00084</cdr:x>
      <cdr:y>0.00099</cdr:y>
    </cdr:from>
    <cdr:to>
      <cdr:x>0.66358</cdr:x>
      <cdr:y>0.06766</cdr:y>
    </cdr:to>
    <cdr:sp macro="" textlink="">
      <cdr:nvSpPr>
        <cdr:cNvPr id="2" name="TextBox 11">
          <a:extLst xmlns:a="http://schemas.openxmlformats.org/drawingml/2006/main">
            <a:ext uri="{FF2B5EF4-FFF2-40B4-BE49-F238E27FC236}">
              <a16:creationId xmlns:a16="http://schemas.microsoft.com/office/drawing/2014/main" id="{2E74D1CC-0DD2-4F75-B98B-D65B2628332B}"/>
            </a:ext>
          </a:extLst>
        </cdr:cNvPr>
        <cdr:cNvSpPr txBox="1"/>
      </cdr:nvSpPr>
      <cdr:spPr>
        <a:xfrm xmlns:a="http://schemas.openxmlformats.org/drawingml/2006/main">
          <a:off x="3442" y="4082"/>
          <a:ext cx="272706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Reguler (dalam Rp 000)	</a:t>
          </a:r>
        </a:p>
        <a:p xmlns:a="http://schemas.openxmlformats.org/drawingml/2006/main">
          <a:endParaRPr lang="id-ID" sz="1600" b="1"/>
        </a:p>
      </cdr:txBody>
    </cdr:sp>
  </cdr:relSizeAnchor>
</c:userShapes>
</file>

<file path=xl/drawings/drawing20.xml><?xml version="1.0" encoding="utf-8"?>
<c:userShapes xmlns:c="http://schemas.openxmlformats.org/drawingml/2006/chart">
  <cdr:relSizeAnchor xmlns:cdr="http://schemas.openxmlformats.org/drawingml/2006/chartDrawing">
    <cdr:from>
      <cdr:x>0</cdr:x>
      <cdr:y>0</cdr:y>
    </cdr:from>
    <cdr:to>
      <cdr:x>0.67814</cdr:x>
      <cdr:y>0.07914</cdr:y>
    </cdr:to>
    <cdr:sp macro="" textlink="">
      <cdr:nvSpPr>
        <cdr:cNvPr id="2" name="TextBox 24">
          <a:extLst xmlns:a="http://schemas.openxmlformats.org/drawingml/2006/main">
            <a:ext uri="{FF2B5EF4-FFF2-40B4-BE49-F238E27FC236}">
              <a16:creationId xmlns:a16="http://schemas.microsoft.com/office/drawing/2014/main" id="{02E517C7-4E17-421C-B132-4A4FE7D28FFE}"/>
            </a:ext>
          </a:extLst>
        </cdr:cNvPr>
        <cdr:cNvSpPr txBox="1"/>
      </cdr:nvSpPr>
      <cdr:spPr>
        <a:xfrm xmlns:a="http://schemas.openxmlformats.org/drawingml/2006/main">
          <a:off x="0" y="0"/>
          <a:ext cx="6126457"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Jumlah Penduduk Miskin</a:t>
          </a:r>
          <a:r>
            <a:rPr lang="en-US" sz="1600" b="1" baseline="0"/>
            <a:t> per Kab/Kota (dalam ribu jiwa)	</a:t>
          </a:r>
        </a:p>
        <a:p xmlns:a="http://schemas.openxmlformats.org/drawingml/2006/main">
          <a:endParaRPr lang="id-ID" sz="1600" b="1"/>
        </a:p>
      </cdr:txBody>
    </cdr:sp>
  </cdr:relSizeAnchor>
</c:userShapes>
</file>

<file path=xl/drawings/drawing3.xml><?xml version="1.0" encoding="utf-8"?>
<c:userShapes xmlns:c="http://schemas.openxmlformats.org/drawingml/2006/chart">
  <cdr:relSizeAnchor xmlns:cdr="http://schemas.openxmlformats.org/drawingml/2006/chartDrawing">
    <cdr:from>
      <cdr:x>0.00084</cdr:x>
      <cdr:y>0.00099</cdr:y>
    </cdr:from>
    <cdr:to>
      <cdr:x>0.71991</cdr:x>
      <cdr:y>0.06766</cdr:y>
    </cdr:to>
    <cdr:sp macro="" textlink="">
      <cdr:nvSpPr>
        <cdr:cNvPr id="2" name="TextBox 15">
          <a:extLst xmlns:a="http://schemas.openxmlformats.org/drawingml/2006/main">
            <a:ext uri="{FF2B5EF4-FFF2-40B4-BE49-F238E27FC236}">
              <a16:creationId xmlns:a16="http://schemas.microsoft.com/office/drawing/2014/main" id="{FE71790B-1CD5-49C5-874A-17A351061DFB}"/>
            </a:ext>
          </a:extLst>
        </cdr:cNvPr>
        <cdr:cNvSpPr txBox="1"/>
      </cdr:nvSpPr>
      <cdr:spPr>
        <a:xfrm xmlns:a="http://schemas.openxmlformats.org/drawingml/2006/main">
          <a:off x="3436" y="4082"/>
          <a:ext cx="2958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Penugasan (dalam Rp 000)	</a:t>
          </a:r>
        </a:p>
        <a:p xmlns:a="http://schemas.openxmlformats.org/drawingml/2006/main">
          <a:endParaRPr lang="id-ID" sz="1600" b="1"/>
        </a:p>
      </cdr:txBody>
    </cdr:sp>
  </cdr:relSizeAnchor>
</c:userShapes>
</file>

<file path=xl/drawings/drawing4.xml><?xml version="1.0" encoding="utf-8"?>
<c:userShapes xmlns:c="http://schemas.openxmlformats.org/drawingml/2006/chart">
  <cdr:relSizeAnchor xmlns:cdr="http://schemas.openxmlformats.org/drawingml/2006/chartDrawing">
    <cdr:from>
      <cdr:x>0.00084</cdr:x>
      <cdr:y>0.00099</cdr:y>
    </cdr:from>
    <cdr:to>
      <cdr:x>0.67901</cdr:x>
      <cdr:y>0.06766</cdr:y>
    </cdr:to>
    <cdr:sp macro="" textlink="">
      <cdr:nvSpPr>
        <cdr:cNvPr id="2" name="TextBox 14">
          <a:extLst xmlns:a="http://schemas.openxmlformats.org/drawingml/2006/main">
            <a:ext uri="{FF2B5EF4-FFF2-40B4-BE49-F238E27FC236}">
              <a16:creationId xmlns:a16="http://schemas.microsoft.com/office/drawing/2014/main" id="{3CFBE47F-F3C9-4237-8412-D6DB10A3C228}"/>
            </a:ext>
          </a:extLst>
        </cdr:cNvPr>
        <cdr:cNvSpPr txBox="1"/>
      </cdr:nvSpPr>
      <cdr:spPr>
        <a:xfrm xmlns:a="http://schemas.openxmlformats.org/drawingml/2006/main">
          <a:off x="3437" y="4082"/>
          <a:ext cx="279056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Afirmasi (dalam Rp 000)	</a:t>
          </a:r>
        </a:p>
        <a:p xmlns:a="http://schemas.openxmlformats.org/drawingml/2006/main">
          <a:endParaRPr lang="id-ID" sz="1600" b="1"/>
        </a:p>
      </cdr:txBody>
    </cdr:sp>
  </cdr:relSizeAnchor>
</c:userShapes>
</file>

<file path=xl/drawings/drawing5.xml><?xml version="1.0" encoding="utf-8"?>
<c:userShapes xmlns:c="http://schemas.openxmlformats.org/drawingml/2006/chart">
  <cdr:relSizeAnchor xmlns:cdr="http://schemas.openxmlformats.org/drawingml/2006/chartDrawing">
    <cdr:from>
      <cdr:x>0.00084</cdr:x>
      <cdr:y>0.00099</cdr:y>
    </cdr:from>
    <cdr:to>
      <cdr:x>0.6142</cdr:x>
      <cdr:y>0.06766</cdr:y>
    </cdr:to>
    <cdr:sp macro="" textlink="">
      <cdr:nvSpPr>
        <cdr:cNvPr id="2" name="TextBox 13">
          <a:extLst xmlns:a="http://schemas.openxmlformats.org/drawingml/2006/main">
            <a:ext uri="{FF2B5EF4-FFF2-40B4-BE49-F238E27FC236}">
              <a16:creationId xmlns:a16="http://schemas.microsoft.com/office/drawing/2014/main" id="{EB2B1D26-9DEF-4396-B0EB-F0791877A650}"/>
            </a:ext>
          </a:extLst>
        </cdr:cNvPr>
        <cdr:cNvSpPr txBox="1"/>
      </cdr:nvSpPr>
      <cdr:spPr>
        <a:xfrm xmlns:a="http://schemas.openxmlformats.org/drawingml/2006/main">
          <a:off x="3441" y="4081"/>
          <a:ext cx="252385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Non Fisik</a:t>
          </a:r>
          <a:r>
            <a:rPr lang="en-US" sz="1600" b="1" baseline="0"/>
            <a:t> (dalam Rp 000)	</a:t>
          </a:r>
        </a:p>
        <a:p xmlns:a="http://schemas.openxmlformats.org/drawingml/2006/main">
          <a:endParaRPr lang="id-ID" sz="1600" b="1"/>
        </a:p>
      </cdr:txBody>
    </cdr:sp>
  </cdr:relSizeAnchor>
</c:userShapes>
</file>

<file path=xl/drawings/drawing6.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2">
          <a:extLst xmlns:a="http://schemas.openxmlformats.org/drawingml/2006/main">
            <a:ext uri="{FF2B5EF4-FFF2-40B4-BE49-F238E27FC236}">
              <a16:creationId xmlns:a16="http://schemas.microsoft.com/office/drawing/2014/main" id="{4C548196-E8BD-453E-ACAE-D8061D69AF69}"/>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DAU</a:t>
          </a:r>
          <a:r>
            <a:rPr lang="en-US" sz="1600" b="1" baseline="0"/>
            <a:t> (dalam Rp 000)	</a:t>
          </a:r>
        </a:p>
        <a:p xmlns:a="http://schemas.openxmlformats.org/drawingml/2006/main">
          <a:endParaRPr lang="id-ID" sz="1600" b="1"/>
        </a:p>
      </cdr:txBody>
    </cdr:sp>
  </cdr:relSizeAnchor>
</c:userShapes>
</file>

<file path=xl/drawings/drawing7.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7">
          <a:extLst xmlns:a="http://schemas.openxmlformats.org/drawingml/2006/main">
            <a:ext uri="{FF2B5EF4-FFF2-40B4-BE49-F238E27FC236}">
              <a16:creationId xmlns:a16="http://schemas.microsoft.com/office/drawing/2014/main" id="{EEF6D932-4879-4CAC-9886-C9C1F95AE8DD}"/>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DID</a:t>
          </a:r>
          <a:r>
            <a:rPr lang="en-US" sz="1600" b="1" baseline="0"/>
            <a:t> (dalam Rp 000)	</a:t>
          </a:r>
        </a:p>
        <a:p xmlns:a="http://schemas.openxmlformats.org/drawingml/2006/main">
          <a:endParaRPr lang="id-ID" sz="1600" b="1"/>
        </a:p>
      </cdr:txBody>
    </cdr:sp>
  </cdr:relSizeAnchor>
</c:userShapes>
</file>

<file path=xl/drawings/drawing8.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16">
          <a:extLst xmlns:a="http://schemas.openxmlformats.org/drawingml/2006/main">
            <a:ext uri="{FF2B5EF4-FFF2-40B4-BE49-F238E27FC236}">
              <a16:creationId xmlns:a16="http://schemas.microsoft.com/office/drawing/2014/main" id="{E8969A4C-6C78-4BC3-9458-5C452DF6544A}"/>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Dana</a:t>
          </a:r>
          <a:r>
            <a:rPr lang="en-US" sz="1600" b="1" baseline="0"/>
            <a:t> Desa (dalam Rp 000)	</a:t>
          </a:r>
        </a:p>
        <a:p xmlns:a="http://schemas.openxmlformats.org/drawingml/2006/main">
          <a:endParaRPr lang="id-ID" sz="1600" b="1"/>
        </a:p>
      </cdr:txBody>
    </cdr:sp>
  </cdr:relSizeAnchor>
</c:userShapes>
</file>

<file path=xl/drawings/drawing9.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20">
          <a:extLst xmlns:a="http://schemas.openxmlformats.org/drawingml/2006/main">
            <a:ext uri="{FF2B5EF4-FFF2-40B4-BE49-F238E27FC236}">
              <a16:creationId xmlns:a16="http://schemas.microsoft.com/office/drawing/2014/main" id="{6831F71F-88A0-4332-AD5A-76063016CF72}"/>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PPh</a:t>
          </a:r>
          <a:r>
            <a:rPr lang="en-US" sz="1600" b="1" baseline="0"/>
            <a:t> (dalam Rp 000)	</a:t>
          </a:r>
        </a:p>
        <a:p xmlns:a="http://schemas.openxmlformats.org/drawingml/2006/main">
          <a:endParaRPr lang="id-ID" sz="16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t2" refreshedDate="44798.706068055559" createdVersion="6" refreshedVersion="6" minRefreshableVersion="3" recordCount="700" xr:uid="{04B3B976-92E0-4976-9A6A-8CEFAF46688B}">
  <cacheSource type="worksheet">
    <worksheetSource name="Kalteng_Gorontalo"/>
  </cacheSource>
  <cacheFields count="36">
    <cacheField name="Tahun" numFmtId="0">
      <sharedItems containsSemiMixedTypes="0" containsString="0" containsNumber="1" containsInteger="1" minValue="2020" maxValue="2022" count="3">
        <n v="2020"/>
        <n v="2021"/>
        <n v="2022"/>
      </sharedItems>
    </cacheField>
    <cacheField name="Daerah Pemilihan" numFmtId="165">
      <sharedItems count="13">
        <s v="Kalimantan Tengah"/>
        <s v="Gorontalo"/>
        <s v="Jatim IV" u="1"/>
        <s v="Jatim VI" u="1"/>
        <s v="Jatim XI" u="1"/>
        <s v="Jatim II" u="1"/>
        <s v="Jatim IX" u="1"/>
        <s v="Jatim V" u="1"/>
        <s v="Jatim VII" u="1"/>
        <s v="Jatim X" u="1"/>
        <s v="Jatim VIII" u="1"/>
        <s v="Jatim I" u="1"/>
        <s v="Jatim III" u="1"/>
      </sharedItems>
    </cacheField>
    <cacheField name="Nama Daerah" numFmtId="165">
      <sharedItems count="76">
        <s v="Barito Selatan"/>
        <s v="Barito Utara"/>
        <s v="Kapuas"/>
        <s v="Kotawaringin Barat"/>
        <s v="Kotawaringin Timur"/>
        <s v="Kota Palangkaraya"/>
        <s v="Katingan"/>
        <s v="Seruyan"/>
        <s v="Sukamara"/>
        <s v="Lamandau"/>
        <s v="Gunung Mas"/>
        <s v="Pulang Pisau"/>
        <s v="Murung Raya"/>
        <s v="Barito Timur"/>
        <s v="Boalemo"/>
        <s v="Gorontalo"/>
        <s v="Kota Gorontalo"/>
        <s v="Pohuwato"/>
        <s v="Bone Bolango"/>
        <s v="Gorontalo Utara"/>
        <s v="Kab. Gresik" u="1"/>
        <s v="Kab. Pohuwato" u="1"/>
        <s v="Kab. Seruyan" u="1"/>
        <s v="Kab. Banyuwangi" u="1"/>
        <s v="Kab. Bondowoso" u="1"/>
        <s v="Kab. Gunung Mas" u="1"/>
        <s v="Kab. Gorontalo Utara" u="1"/>
        <s v="Kota Kediri" u="1"/>
        <s v="Kab. Kediri" u="1"/>
        <s v="Kab. Bone Bolango" u="1"/>
        <s v="Kab. Magetan" u="1"/>
        <s v="Kab. Boalemo" u="1"/>
        <s v="Kab. Jombang" u="1"/>
        <s v="Kab. Trenggalek" u="1"/>
        <s v="Kab. Katingan" u="1"/>
        <s v="Kab. Bojonegoro" u="1"/>
        <s v="Kota Blitar" u="1"/>
        <s v="Kota Malang" u="1"/>
        <s v="Kab. Sidoarjo" u="1"/>
        <s v="Kab. Pamekasan" u="1"/>
        <s v="Kab. Blitar" u="1"/>
        <s v="Kab. Malang" u="1"/>
        <s v="Kab. Barito Selatan" u="1"/>
        <s v="Kota Batu" u="1"/>
        <s v="Kab. Jember" u="1"/>
        <s v="Kab. Murung Raya" u="1"/>
        <s v="Kota Surabaya" u="1"/>
        <s v="Kab. Kotawaringin Timur" u="1"/>
        <s v="Kab. Sampang" u="1"/>
        <s v="Kab. Lamandau" u="1"/>
        <s v="Kab. Lumajang" u="1"/>
        <s v="Kab. Gorontalo" u="1"/>
        <s v="Kab. Kapuas" u="1"/>
        <s v="Kab. Sumenep" u="1"/>
        <s v="Kab. Nganjuk" u="1"/>
        <s v="Kab. Sukamara" u="1"/>
        <s v="Kab. Tulungagung" u="1"/>
        <s v="Kab. Ngawi" u="1"/>
        <s v="Kota Mojokerto" u="1"/>
        <s v="Kab. Situbondo" u="1"/>
        <s v="Kab. Bangkalan" u="1"/>
        <s v="Kab. Pulang Pisau" u="1"/>
        <s v="Kota Probolinggo" u="1"/>
        <s v="Kab. Barito Utara" u="1"/>
        <s v="Kab. Mojokerto" u="1"/>
        <s v="Kab. Tuban" u="1"/>
        <s v="Kab. Barito Timur" u="1"/>
        <s v="Kota Madiun" u="1"/>
        <s v="Kab. Probolinggo" u="1"/>
        <s v="Kab. Kotawaringin Barat" u="1"/>
        <s v="Kota Pasuruan" u="1"/>
        <s v="Kab. Madiun" u="1"/>
        <s v="Kab. Lamongan" u="1"/>
        <s v="Kab. Ponorogo" u="1"/>
        <s v="Kab. Pacitan" u="1"/>
        <s v="Kab. Pasuruan" u="1"/>
      </sharedItems>
    </cacheField>
    <cacheField name="Bidang" numFmtId="165">
      <sharedItems count="12">
        <s v="Umum"/>
        <s v="Pendidikan"/>
        <s v="Kesehatan"/>
        <s v="Sosial"/>
        <s v="Infrastruktur"/>
        <s v="Pertanian"/>
        <s v="Ekonomi"/>
        <s v="Kelautan dan Perikanan"/>
        <s v="Pariwisata"/>
        <s v="Lingkungan Hidup dan Kehutanan"/>
        <s v="Kebudayaan"/>
        <s v="Kemiskinan"/>
      </sharedItems>
    </cacheField>
    <cacheField name="DAK Fisik Reguler" numFmtId="165">
      <sharedItems containsString="0" containsBlank="1" containsNumber="1" containsInteger="1" minValue="0" maxValue="92411591"/>
    </cacheField>
    <cacheField name="DAK Fisik Penugasan" numFmtId="165">
      <sharedItems containsString="0" containsBlank="1" containsNumber="1" containsInteger="1" minValue="0" maxValue="100231734"/>
    </cacheField>
    <cacheField name="DAK Fisik Afirmasi" numFmtId="165">
      <sharedItems containsString="0" containsBlank="1" containsNumber="1" containsInteger="1" minValue="0" maxValue="33335135"/>
    </cacheField>
    <cacheField name="DAK Non Fisik" numFmtId="165">
      <sharedItems containsString="0" containsBlank="1" containsNumber="1" containsInteger="1" minValue="0" maxValue="182159033"/>
    </cacheField>
    <cacheField name="DAU" numFmtId="165">
      <sharedItems containsString="0" containsBlank="1" containsNumber="1" containsInteger="1" minValue="377664009" maxValue="803694028"/>
    </cacheField>
    <cacheField name="DID" numFmtId="165">
      <sharedItems containsString="0" containsBlank="1" containsNumber="1" containsInteger="1" minValue="0" maxValue="54186573"/>
    </cacheField>
    <cacheField name="Dana Desa" numFmtId="165">
      <sharedItems containsString="0" containsBlank="1" containsNumber="1" containsInteger="1" minValue="0" maxValue="211803144"/>
    </cacheField>
    <cacheField name="DBH PPh" numFmtId="165">
      <sharedItems containsString="0" containsBlank="1" containsNumber="1" containsInteger="1" minValue="2029412" maxValue="19148928"/>
    </cacheField>
    <cacheField name="DBH PBB" numFmtId="165">
      <sharedItems containsString="0" containsBlank="1" containsNumber="1" containsInteger="1" minValue="3217695" maxValue="68045113"/>
    </cacheField>
    <cacheField name="DBH SDA Migas" numFmtId="165">
      <sharedItems containsString="0" containsBlank="1" containsNumber="1" containsInteger="1" minValue="0" maxValue="2652430"/>
    </cacheField>
    <cacheField name="DBH SDA Minerba" numFmtId="165">
      <sharedItems containsString="0" containsBlank="1" containsNumber="1" containsInteger="1" minValue="0" maxValue="273178619"/>
    </cacheField>
    <cacheField name="DBH SDA Kehutanan" numFmtId="165">
      <sharedItems containsString="0" containsBlank="1" containsNumber="1" containsInteger="1" minValue="0" maxValue="21946025"/>
    </cacheField>
    <cacheField name="DBH SDA Perikanan" numFmtId="165">
      <sharedItems containsString="0" containsBlank="1" containsNumber="1" containsInteger="1" minValue="1128319" maxValue="1958311"/>
    </cacheField>
    <cacheField name="DBH SDA Panas Bumi" numFmtId="165">
      <sharedItems containsString="0" containsBlank="1" containsNumber="1" containsInteger="1" minValue="0" maxValue="0"/>
    </cacheField>
    <cacheField name="IPM (%)" numFmtId="0">
      <sharedItems containsString="0" containsBlank="1" containsNumber="1" minValue="64.86" maxValue="80.819999999999993"/>
    </cacheField>
    <cacheField name="AHH (thn)" numFmtId="0">
      <sharedItems containsString="0" containsBlank="1" containsNumber="1" minValue="64.069999999999993" maxValue="73.239999999999995"/>
    </cacheField>
    <cacheField name="HLS (thn)" numFmtId="0">
      <sharedItems containsString="0" containsBlank="1" containsNumber="1" minValue="11.75" maxValue="14.96"/>
    </cacheField>
    <cacheField name="RLS (thn)" numFmtId="0">
      <sharedItems containsString="0" containsBlank="1" containsNumber="1" minValue="6.82" maxValue="11.53"/>
    </cacheField>
    <cacheField name="Pengeluaran per Kapita (Rp 000)" numFmtId="164">
      <sharedItems containsString="0" containsBlank="1" containsNumber="1" containsInteger="1" minValue="8674" maxValue="14070"/>
    </cacheField>
    <cacheField name="TPT (%)" numFmtId="164">
      <sharedItems containsString="0" containsBlank="1" containsNumber="1" minValue="2.12" maxValue="6.52"/>
    </cacheField>
    <cacheField name="TPAK (%)" numFmtId="164">
      <sharedItems containsString="0" containsBlank="1" containsNumber="1" minValue="62.71" maxValue="78.400000000000006"/>
    </cacheField>
    <cacheField name="Jml. Pend. Miskin (juta jiwa)" numFmtId="164">
      <sharedItems containsString="0" containsBlank="1" containsNumber="1" minValue="2.13" maxValue="67.209999999999994"/>
    </cacheField>
    <cacheField name="% Pend. Miskin" numFmtId="164">
      <sharedItems containsString="0" containsBlank="1" containsNumber="1" minValue="3.09" maxValue="19"/>
    </cacheField>
    <cacheField name="APK PAUD" numFmtId="164">
      <sharedItems containsString="0" containsBlank="1" containsNumber="1" minValue="19.8" maxValue="129.65"/>
    </cacheField>
    <cacheField name="APK SD" numFmtId="164">
      <sharedItems containsString="0" containsBlank="1" containsNumber="1" minValue="94.2" maxValue="109.08"/>
    </cacheField>
    <cacheField name="APK SMP" numFmtId="164">
      <sharedItems containsString="0" containsBlank="1" containsNumber="1" minValue="95.56" maxValue="109.56"/>
    </cacheField>
    <cacheField name="APK SMA" numFmtId="164">
      <sharedItems containsString="0" containsBlank="1" containsNumber="1" minValue="61.35" maxValue="127.61"/>
    </cacheField>
    <cacheField name="APM SD" numFmtId="164">
      <sharedItems containsString="0" containsBlank="1" containsNumber="1" minValue="83.85" maxValue="97.41"/>
    </cacheField>
    <cacheField name="APM SMP" numFmtId="164">
      <sharedItems containsString="0" containsBlank="1" containsNumber="1" minValue="65.5" maxValue="81.180000000000007"/>
    </cacheField>
    <cacheField name="APM SMA" numFmtId="164">
      <sharedItems containsString="0" containsBlank="1" containsNumber="1" minValue="41.71" maxValue="92.44"/>
    </cacheField>
    <cacheField name="DBH CHT" numFmtId="0">
      <sharedItems containsString="0" containsBlank="1" containsNumber="1" containsInteger="1" minValue="1" maxValue="379"/>
    </cacheField>
    <cacheField name="average IPM dapil" numFmtId="0" formula="SUM('IPM (%)')/COUNT('Daerah Pemilihan')" databaseField="0"/>
  </cacheFields>
  <extLst>
    <ext xmlns:x14="http://schemas.microsoft.com/office/spreadsheetml/2009/9/main" uri="{725AE2AE-9491-48be-B2B4-4EB974FC3084}">
      <x14:pivotCacheDefinition pivotCacheId="15088253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0"/>
    <m/>
    <m/>
    <n v="604534"/>
    <n v="527224632"/>
    <n v="41342400"/>
    <n v="85232512"/>
    <n v="4922984"/>
    <n v="7333332"/>
    <n v="24235"/>
    <n v="31410443"/>
    <n v="5502263"/>
    <n v="1418361"/>
    <n v="0"/>
    <n v="70.22"/>
    <m/>
    <m/>
    <m/>
    <m/>
    <m/>
    <m/>
    <m/>
    <m/>
    <m/>
    <m/>
    <m/>
    <m/>
    <m/>
    <m/>
    <m/>
    <m/>
  </r>
  <r>
    <x v="0"/>
    <x v="0"/>
    <x v="1"/>
    <x v="0"/>
    <n v="0"/>
    <m/>
    <m/>
    <n v="704064"/>
    <n v="512512783"/>
    <n v="32282463"/>
    <n v="92744604"/>
    <n v="6107645"/>
    <n v="32482167"/>
    <n v="309721"/>
    <n v="82236707"/>
    <n v="13678580"/>
    <n v="1418361"/>
    <n v="0"/>
    <n v="70.59"/>
    <m/>
    <m/>
    <m/>
    <m/>
    <m/>
    <m/>
    <m/>
    <m/>
    <m/>
    <m/>
    <m/>
    <m/>
    <m/>
    <m/>
    <m/>
    <m/>
  </r>
  <r>
    <x v="0"/>
    <x v="0"/>
    <x v="2"/>
    <x v="0"/>
    <n v="0"/>
    <m/>
    <m/>
    <n v="1544780"/>
    <n v="795355088"/>
    <n v="23929721"/>
    <n v="187949758"/>
    <n v="6660079"/>
    <n v="28874747"/>
    <n v="24234"/>
    <n v="86742402"/>
    <n v="12200073"/>
    <n v="1418361"/>
    <m/>
    <n v="69.48"/>
    <m/>
    <m/>
    <m/>
    <m/>
    <m/>
    <m/>
    <m/>
    <m/>
    <m/>
    <m/>
    <m/>
    <m/>
    <m/>
    <m/>
    <m/>
    <m/>
  </r>
  <r>
    <x v="0"/>
    <x v="0"/>
    <x v="3"/>
    <x v="0"/>
    <n v="0"/>
    <m/>
    <m/>
    <n v="904139"/>
    <n v="604341284"/>
    <n v="43713291"/>
    <n v="81588169"/>
    <n v="12492903"/>
    <n v="27953332"/>
    <n v="24234"/>
    <n v="18041909"/>
    <n v="8339200"/>
    <n v="1418361"/>
    <n v="0"/>
    <n v="72.87"/>
    <m/>
    <m/>
    <m/>
    <m/>
    <m/>
    <m/>
    <m/>
    <m/>
    <m/>
    <m/>
    <m/>
    <m/>
    <m/>
    <m/>
    <m/>
    <m/>
  </r>
  <r>
    <x v="0"/>
    <x v="0"/>
    <x v="4"/>
    <x v="0"/>
    <n v="0"/>
    <m/>
    <m/>
    <n v="1446470"/>
    <n v="772439994"/>
    <n v="12664573"/>
    <n v="157999385"/>
    <n v="15480816"/>
    <n v="42094523"/>
    <n v="24234"/>
    <n v="22271077"/>
    <n v="7726755"/>
    <n v="1418361"/>
    <n v="0"/>
    <n v="71.31"/>
    <m/>
    <m/>
    <m/>
    <m/>
    <m/>
    <m/>
    <m/>
    <m/>
    <m/>
    <m/>
    <m/>
    <m/>
    <m/>
    <m/>
    <m/>
    <m/>
  </r>
  <r>
    <x v="0"/>
    <x v="0"/>
    <x v="5"/>
    <x v="0"/>
    <n v="0"/>
    <m/>
    <m/>
    <n v="941164"/>
    <n v="606015976"/>
    <n v="39106283"/>
    <m/>
    <n v="19148928"/>
    <n v="3816425"/>
    <n v="24234"/>
    <n v="17872636"/>
    <n v="5425794"/>
    <n v="1418361"/>
    <n v="0"/>
    <n v="80.77"/>
    <m/>
    <m/>
    <m/>
    <m/>
    <m/>
    <m/>
    <m/>
    <m/>
    <m/>
    <m/>
    <m/>
    <m/>
    <m/>
    <m/>
    <m/>
    <m/>
  </r>
  <r>
    <x v="0"/>
    <x v="0"/>
    <x v="6"/>
    <x v="0"/>
    <n v="0"/>
    <m/>
    <m/>
    <n v="722224"/>
    <n v="636084451"/>
    <n v="10079243"/>
    <n v="147441003"/>
    <n v="4171372"/>
    <n v="16455620"/>
    <n v="24234"/>
    <n v="27600210"/>
    <n v="16067278"/>
    <n v="1418361"/>
    <n v="0"/>
    <n v="68.680000000000007"/>
    <m/>
    <m/>
    <m/>
    <m/>
    <m/>
    <m/>
    <m/>
    <m/>
    <m/>
    <m/>
    <m/>
    <m/>
    <m/>
    <m/>
    <m/>
    <m/>
  </r>
  <r>
    <x v="0"/>
    <x v="0"/>
    <x v="7"/>
    <x v="0"/>
    <n v="0"/>
    <m/>
    <m/>
    <n v="960315"/>
    <n v="567765658"/>
    <n v="0"/>
    <n v="105935982"/>
    <n v="4978617"/>
    <n v="25246242"/>
    <n v="24234"/>
    <n v="18403179"/>
    <n v="19767041"/>
    <n v="1418361"/>
    <n v="0"/>
    <n v="67.58"/>
    <m/>
    <m/>
    <m/>
    <m/>
    <m/>
    <m/>
    <m/>
    <m/>
    <m/>
    <m/>
    <m/>
    <m/>
    <m/>
    <m/>
    <m/>
    <m/>
  </r>
  <r>
    <x v="0"/>
    <x v="0"/>
    <x v="8"/>
    <x v="0"/>
    <n v="0"/>
    <m/>
    <m/>
    <n v="393273"/>
    <n v="389882723"/>
    <n v="27971515"/>
    <n v="37450156"/>
    <n v="3282658"/>
    <n v="7598334"/>
    <n v="24234"/>
    <n v="18233421"/>
    <n v="5390046"/>
    <n v="1418361"/>
    <n v="0"/>
    <n v="68.03"/>
    <m/>
    <m/>
    <m/>
    <m/>
    <m/>
    <m/>
    <m/>
    <m/>
    <m/>
    <m/>
    <m/>
    <m/>
    <m/>
    <m/>
    <m/>
    <m/>
  </r>
  <r>
    <x v="0"/>
    <x v="0"/>
    <x v="9"/>
    <x v="0"/>
    <n v="0"/>
    <m/>
    <m/>
    <n v="586877"/>
    <n v="427114478"/>
    <n v="39450605"/>
    <n v="78880571"/>
    <n v="3826377"/>
    <n v="13251454"/>
    <n v="24234"/>
    <n v="23094905"/>
    <n v="9593771"/>
    <n v="1418361"/>
    <n v="0"/>
    <n v="70.510000000000005"/>
    <m/>
    <m/>
    <m/>
    <m/>
    <m/>
    <m/>
    <m/>
    <m/>
    <m/>
    <m/>
    <m/>
    <m/>
    <m/>
    <m/>
    <m/>
    <m/>
  </r>
  <r>
    <x v="0"/>
    <x v="0"/>
    <x v="10"/>
    <x v="0"/>
    <n v="0"/>
    <m/>
    <m/>
    <n v="652182"/>
    <n v="520224021"/>
    <n v="23754342"/>
    <n v="104021540"/>
    <n v="4159311"/>
    <n v="13517702"/>
    <n v="24234"/>
    <n v="22585826"/>
    <n v="12264118"/>
    <n v="1418361"/>
    <n v="0"/>
    <n v="70.81"/>
    <m/>
    <m/>
    <m/>
    <m/>
    <m/>
    <m/>
    <m/>
    <m/>
    <m/>
    <m/>
    <m/>
    <m/>
    <m/>
    <m/>
    <m/>
    <m/>
  </r>
  <r>
    <x v="0"/>
    <x v="0"/>
    <x v="11"/>
    <x v="0"/>
    <n v="0"/>
    <m/>
    <m/>
    <n v="621891"/>
    <n v="524333062"/>
    <n v="27597284"/>
    <n v="93915684"/>
    <n v="3759856"/>
    <n v="7037754"/>
    <n v="24234"/>
    <n v="17872636"/>
    <n v="5777376"/>
    <n v="1418361"/>
    <n v="0"/>
    <n v="68.45"/>
    <m/>
    <m/>
    <m/>
    <m/>
    <m/>
    <m/>
    <m/>
    <m/>
    <m/>
    <m/>
    <m/>
    <m/>
    <m/>
    <m/>
    <m/>
    <m/>
  </r>
  <r>
    <x v="0"/>
    <x v="0"/>
    <x v="12"/>
    <x v="0"/>
    <n v="0"/>
    <m/>
    <m/>
    <n v="565718"/>
    <n v="623153023"/>
    <n v="18241319"/>
    <n v="128210460"/>
    <n v="6318061"/>
    <n v="21167782"/>
    <n v="24234"/>
    <n v="64975610"/>
    <n v="12785790"/>
    <n v="1418361"/>
    <n v="0"/>
    <n v="67.98"/>
    <m/>
    <m/>
    <m/>
    <m/>
    <m/>
    <m/>
    <m/>
    <m/>
    <m/>
    <m/>
    <m/>
    <m/>
    <m/>
    <m/>
    <m/>
    <m/>
  </r>
  <r>
    <x v="0"/>
    <x v="0"/>
    <x v="13"/>
    <x v="0"/>
    <n v="0"/>
    <m/>
    <m/>
    <n v="573255"/>
    <n v="445962799"/>
    <n v="19833223"/>
    <n v="86215622"/>
    <n v="6872240"/>
    <n v="10156580"/>
    <n v="28286"/>
    <n v="38539755"/>
    <n v="5456543"/>
    <n v="1418361"/>
    <n v="0"/>
    <n v="71.39"/>
    <m/>
    <m/>
    <m/>
    <m/>
    <m/>
    <m/>
    <m/>
    <m/>
    <m/>
    <m/>
    <m/>
    <m/>
    <m/>
    <m/>
    <m/>
    <m/>
  </r>
  <r>
    <x v="0"/>
    <x v="1"/>
    <x v="14"/>
    <x v="0"/>
    <m/>
    <m/>
    <m/>
    <n v="1085654"/>
    <n v="428873901"/>
    <n v="9779421"/>
    <n v="91444009"/>
    <n v="2658699"/>
    <n v="3980778"/>
    <n v="0"/>
    <n v="0"/>
    <n v="84242"/>
    <n v="1418361"/>
    <n v="0"/>
    <n v="65.91"/>
    <m/>
    <m/>
    <m/>
    <m/>
    <m/>
    <m/>
    <m/>
    <m/>
    <m/>
    <m/>
    <m/>
    <m/>
    <m/>
    <m/>
    <m/>
    <n v="72"/>
  </r>
  <r>
    <x v="0"/>
    <x v="1"/>
    <x v="15"/>
    <x v="0"/>
    <m/>
    <m/>
    <m/>
    <n v="1545505"/>
    <n v="622762737"/>
    <n v="8246384"/>
    <n v="211803144"/>
    <n v="5009814"/>
    <n v="4294257"/>
    <n v="0"/>
    <n v="211846"/>
    <n v="88165"/>
    <n v="1418361"/>
    <n v="0"/>
    <n v="68.680000000000007"/>
    <m/>
    <m/>
    <m/>
    <m/>
    <m/>
    <m/>
    <m/>
    <m/>
    <m/>
    <m/>
    <m/>
    <m/>
    <m/>
    <m/>
    <m/>
    <n v="379"/>
  </r>
  <r>
    <x v="0"/>
    <x v="1"/>
    <x v="16"/>
    <x v="0"/>
    <m/>
    <m/>
    <m/>
    <n v="879676"/>
    <n v="492892141"/>
    <n v="17559679"/>
    <m/>
    <n v="10105629"/>
    <n v="3217695"/>
    <n v="0"/>
    <n v="0"/>
    <n v="78235"/>
    <n v="1418361"/>
    <n v="0"/>
    <n v="77.13"/>
    <m/>
    <m/>
    <m/>
    <m/>
    <m/>
    <m/>
    <m/>
    <m/>
    <m/>
    <m/>
    <m/>
    <m/>
    <m/>
    <m/>
    <m/>
    <n v="170"/>
  </r>
  <r>
    <x v="0"/>
    <x v="1"/>
    <x v="17"/>
    <x v="0"/>
    <m/>
    <m/>
    <m/>
    <n v="1094734"/>
    <n v="489117966"/>
    <n v="31836384"/>
    <n v="88483317"/>
    <n v="2865884"/>
    <n v="4813980"/>
    <n v="0"/>
    <n v="309321"/>
    <n v="266108"/>
    <n v="1418361"/>
    <n v="0"/>
    <n v="65.37"/>
    <m/>
    <m/>
    <m/>
    <m/>
    <m/>
    <m/>
    <m/>
    <m/>
    <m/>
    <m/>
    <m/>
    <m/>
    <m/>
    <m/>
    <m/>
    <n v="72"/>
  </r>
  <r>
    <x v="0"/>
    <x v="1"/>
    <x v="18"/>
    <x v="0"/>
    <m/>
    <m/>
    <m/>
    <n v="800057"/>
    <n v="461575596"/>
    <n v="38713261"/>
    <n v="142176740"/>
    <n v="3321464"/>
    <n v="3817441"/>
    <n v="0"/>
    <n v="426081"/>
    <n v="81565"/>
    <n v="1418361"/>
    <n v="0"/>
    <n v="69.98"/>
    <m/>
    <m/>
    <m/>
    <m/>
    <m/>
    <m/>
    <m/>
    <m/>
    <m/>
    <m/>
    <m/>
    <m/>
    <m/>
    <m/>
    <m/>
    <n v="72"/>
  </r>
  <r>
    <x v="0"/>
    <x v="1"/>
    <x v="19"/>
    <x v="0"/>
    <m/>
    <m/>
    <m/>
    <n v="1034561"/>
    <n v="381954333"/>
    <n v="26414042"/>
    <n v="103010201"/>
    <n v="2469773"/>
    <n v="4796623"/>
    <n v="0"/>
    <n v="14612"/>
    <n v="184041"/>
    <n v="1418361"/>
    <n v="0"/>
    <n v="64.86"/>
    <m/>
    <m/>
    <m/>
    <m/>
    <m/>
    <m/>
    <m/>
    <m/>
    <m/>
    <m/>
    <m/>
    <m/>
    <m/>
    <m/>
    <m/>
    <n v="72"/>
  </r>
  <r>
    <x v="0"/>
    <x v="0"/>
    <x v="0"/>
    <x v="1"/>
    <n v="9981446"/>
    <m/>
    <m/>
    <n v="49938200"/>
    <m/>
    <m/>
    <m/>
    <m/>
    <m/>
    <m/>
    <m/>
    <m/>
    <m/>
    <m/>
    <m/>
    <m/>
    <n v="12.55"/>
    <n v="8.82"/>
    <m/>
    <m/>
    <m/>
    <m/>
    <m/>
    <n v="23.16"/>
    <n v="109.08"/>
    <n v="101.54"/>
    <n v="78.260000000000005"/>
    <n v="96.75"/>
    <n v="69.88"/>
    <n v="53.33"/>
    <m/>
  </r>
  <r>
    <x v="0"/>
    <x v="0"/>
    <x v="1"/>
    <x v="1"/>
    <n v="17570872"/>
    <m/>
    <m/>
    <n v="60883558"/>
    <m/>
    <m/>
    <m/>
    <m/>
    <m/>
    <m/>
    <m/>
    <m/>
    <m/>
    <m/>
    <m/>
    <m/>
    <n v="12.49"/>
    <n v="8.7100000000000009"/>
    <m/>
    <m/>
    <m/>
    <m/>
    <m/>
    <n v="40.729999999999997"/>
    <n v="98.95"/>
    <n v="102.49"/>
    <n v="79.14"/>
    <n v="88.19"/>
    <n v="70.34"/>
    <n v="55.09"/>
    <m/>
  </r>
  <r>
    <x v="0"/>
    <x v="0"/>
    <x v="2"/>
    <x v="1"/>
    <n v="37347927"/>
    <m/>
    <n v="1108720"/>
    <n v="122413753"/>
    <m/>
    <m/>
    <m/>
    <m/>
    <m/>
    <m/>
    <m/>
    <m/>
    <m/>
    <m/>
    <m/>
    <m/>
    <n v="12.92"/>
    <n v="7.59"/>
    <m/>
    <m/>
    <m/>
    <m/>
    <m/>
    <n v="48.17"/>
    <n v="107.07"/>
    <n v="99.17"/>
    <n v="75.209999999999994"/>
    <n v="94.31"/>
    <n v="68.33"/>
    <n v="51.19"/>
    <m/>
  </r>
  <r>
    <x v="0"/>
    <x v="0"/>
    <x v="3"/>
    <x v="1"/>
    <n v="22260520"/>
    <m/>
    <m/>
    <n v="58586603"/>
    <m/>
    <m/>
    <m/>
    <m/>
    <m/>
    <m/>
    <m/>
    <m/>
    <m/>
    <m/>
    <m/>
    <m/>
    <n v="12.72"/>
    <n v="8.42"/>
    <m/>
    <m/>
    <m/>
    <m/>
    <m/>
    <n v="38.6"/>
    <n v="104.33"/>
    <n v="100.37"/>
    <n v="102.44"/>
    <n v="96.39"/>
    <n v="81.180000000000007"/>
    <n v="78.709999999999994"/>
    <m/>
  </r>
  <r>
    <x v="0"/>
    <x v="0"/>
    <x v="4"/>
    <x v="1"/>
    <n v="22696345"/>
    <m/>
    <m/>
    <n v="82406079"/>
    <m/>
    <m/>
    <m/>
    <m/>
    <m/>
    <m/>
    <m/>
    <m/>
    <m/>
    <m/>
    <m/>
    <m/>
    <n v="12.84"/>
    <n v="8.1300000000000008"/>
    <m/>
    <m/>
    <m/>
    <m/>
    <m/>
    <n v="53.18"/>
    <n v="105.64"/>
    <n v="103.38"/>
    <n v="98.16"/>
    <n v="95.62"/>
    <n v="76.78"/>
    <n v="71.209999999999994"/>
    <m/>
  </r>
  <r>
    <x v="0"/>
    <x v="0"/>
    <x v="5"/>
    <x v="1"/>
    <n v="13919681"/>
    <m/>
    <m/>
    <n v="77741390"/>
    <m/>
    <m/>
    <m/>
    <m/>
    <m/>
    <m/>
    <m/>
    <m/>
    <m/>
    <m/>
    <m/>
    <m/>
    <n v="14.95"/>
    <n v="11.52"/>
    <m/>
    <m/>
    <m/>
    <m/>
    <m/>
    <n v="52.06"/>
    <n v="105.94"/>
    <n v="108.41"/>
    <n v="104.04"/>
    <n v="95.55"/>
    <n v="74.69"/>
    <n v="70.010000000000005"/>
    <m/>
  </r>
  <r>
    <x v="0"/>
    <x v="0"/>
    <x v="6"/>
    <x v="1"/>
    <n v="15852067"/>
    <m/>
    <m/>
    <n v="53137319"/>
    <m/>
    <m/>
    <m/>
    <m/>
    <m/>
    <m/>
    <m/>
    <m/>
    <m/>
    <m/>
    <m/>
    <m/>
    <n v="12.67"/>
    <n v="8.67"/>
    <m/>
    <m/>
    <m/>
    <m/>
    <m/>
    <n v="53.13"/>
    <n v="98.1"/>
    <n v="100.47"/>
    <n v="88.99"/>
    <n v="87.46"/>
    <n v="72.989999999999995"/>
    <n v="60.95"/>
    <m/>
  </r>
  <r>
    <x v="0"/>
    <x v="0"/>
    <x v="7"/>
    <x v="1"/>
    <n v="32899957"/>
    <m/>
    <n v="13430044"/>
    <n v="30074509"/>
    <m/>
    <m/>
    <m/>
    <m/>
    <m/>
    <m/>
    <m/>
    <m/>
    <m/>
    <m/>
    <m/>
    <m/>
    <n v="11.99"/>
    <n v="7.94"/>
    <m/>
    <m/>
    <m/>
    <m/>
    <m/>
    <n v="64.8"/>
    <n v="105.56"/>
    <n v="102.34"/>
    <n v="102.27"/>
    <n v="92.76"/>
    <n v="72.62"/>
    <n v="68.42"/>
    <m/>
  </r>
  <r>
    <x v="0"/>
    <x v="0"/>
    <x v="8"/>
    <x v="1"/>
    <n v="7702326"/>
    <m/>
    <m/>
    <n v="14820039"/>
    <m/>
    <m/>
    <m/>
    <m/>
    <m/>
    <m/>
    <m/>
    <m/>
    <m/>
    <m/>
    <m/>
    <m/>
    <n v="12.12"/>
    <n v="8.01"/>
    <m/>
    <m/>
    <m/>
    <m/>
    <m/>
    <n v="42.63"/>
    <n v="99.74"/>
    <n v="103.9"/>
    <n v="61.35"/>
    <n v="89.89"/>
    <n v="78.77"/>
    <n v="45.65"/>
    <m/>
  </r>
  <r>
    <x v="0"/>
    <x v="0"/>
    <x v="9"/>
    <x v="1"/>
    <n v="13694426"/>
    <m/>
    <n v="4220902"/>
    <n v="26382437"/>
    <m/>
    <m/>
    <m/>
    <m/>
    <m/>
    <m/>
    <m/>
    <m/>
    <m/>
    <m/>
    <m/>
    <m/>
    <n v="12.48"/>
    <n v="8.42"/>
    <m/>
    <m/>
    <m/>
    <m/>
    <m/>
    <n v="78.91"/>
    <n v="105.48"/>
    <n v="103.45"/>
    <n v="90.4"/>
    <n v="94.82"/>
    <n v="77.91"/>
    <n v="61.35"/>
    <m/>
  </r>
  <r>
    <x v="0"/>
    <x v="0"/>
    <x v="10"/>
    <x v="1"/>
    <n v="34962214"/>
    <m/>
    <m/>
    <n v="47769629"/>
    <m/>
    <m/>
    <m/>
    <m/>
    <m/>
    <m/>
    <m/>
    <m/>
    <m/>
    <m/>
    <m/>
    <m/>
    <n v="11.78"/>
    <n v="9.14"/>
    <m/>
    <m/>
    <m/>
    <m/>
    <m/>
    <n v="95.3"/>
    <n v="100.05"/>
    <n v="101.42"/>
    <n v="100.79"/>
    <n v="88.23"/>
    <n v="68.989999999999995"/>
    <n v="67.47"/>
    <m/>
  </r>
  <r>
    <x v="0"/>
    <x v="0"/>
    <x v="11"/>
    <x v="1"/>
    <n v="7766530"/>
    <m/>
    <m/>
    <n v="54385173"/>
    <m/>
    <m/>
    <m/>
    <m/>
    <m/>
    <m/>
    <m/>
    <m/>
    <m/>
    <m/>
    <m/>
    <m/>
    <n v="12.41"/>
    <n v="8.18"/>
    <m/>
    <m/>
    <m/>
    <m/>
    <m/>
    <n v="20.63"/>
    <n v="99.2"/>
    <n v="103.56"/>
    <n v="85.78"/>
    <n v="89.24"/>
    <n v="76.569999999999993"/>
    <n v="59.83"/>
    <m/>
  </r>
  <r>
    <x v="0"/>
    <x v="0"/>
    <x v="12"/>
    <x v="1"/>
    <n v="8239943"/>
    <m/>
    <m/>
    <n v="55925351"/>
    <m/>
    <m/>
    <m/>
    <m/>
    <m/>
    <m/>
    <m/>
    <m/>
    <m/>
    <m/>
    <m/>
    <m/>
    <n v="11.75"/>
    <n v="7.54"/>
    <m/>
    <m/>
    <m/>
    <m/>
    <m/>
    <n v="80.44"/>
    <n v="105.58"/>
    <n v="100.25"/>
    <n v="98.25"/>
    <n v="91.63"/>
    <n v="66.23"/>
    <n v="60.5"/>
    <m/>
  </r>
  <r>
    <x v="0"/>
    <x v="0"/>
    <x v="13"/>
    <x v="1"/>
    <n v="12415063"/>
    <m/>
    <m/>
    <n v="46597209"/>
    <m/>
    <m/>
    <m/>
    <m/>
    <m/>
    <m/>
    <m/>
    <m/>
    <m/>
    <m/>
    <m/>
    <m/>
    <n v="12.83"/>
    <n v="9.2100000000000009"/>
    <m/>
    <m/>
    <m/>
    <m/>
    <m/>
    <n v="41.91"/>
    <n v="99.86"/>
    <n v="100.7"/>
    <n v="77.17"/>
    <n v="90.34"/>
    <n v="71.05"/>
    <n v="51.25"/>
    <m/>
  </r>
  <r>
    <x v="0"/>
    <x v="1"/>
    <x v="14"/>
    <x v="1"/>
    <n v="28192068"/>
    <m/>
    <n v="3321192"/>
    <n v="41922031"/>
    <m/>
    <m/>
    <m/>
    <m/>
    <m/>
    <m/>
    <m/>
    <m/>
    <m/>
    <m/>
    <m/>
    <m/>
    <n v="12.44"/>
    <n v="6.82"/>
    <m/>
    <m/>
    <m/>
    <m/>
    <m/>
    <n v="78.48"/>
    <n v="99.32"/>
    <n v="105.27"/>
    <n v="73.010000000000005"/>
    <n v="88.75"/>
    <n v="79.900000000000006"/>
    <n v="73.010000000000005"/>
    <m/>
  </r>
  <r>
    <x v="0"/>
    <x v="1"/>
    <x v="15"/>
    <x v="1"/>
    <n v="21490062"/>
    <m/>
    <n v="2319200"/>
    <n v="97333337"/>
    <m/>
    <m/>
    <m/>
    <m/>
    <m/>
    <m/>
    <m/>
    <m/>
    <m/>
    <m/>
    <m/>
    <m/>
    <n v="13.08"/>
    <n v="7.82"/>
    <m/>
    <m/>
    <m/>
    <m/>
    <m/>
    <n v="42.25"/>
    <n v="100.67"/>
    <n v="103.52"/>
    <n v="65.39"/>
    <n v="88.42"/>
    <n v="73.180000000000007"/>
    <n v="65.39"/>
    <m/>
  </r>
  <r>
    <x v="0"/>
    <x v="1"/>
    <x v="16"/>
    <x v="1"/>
    <n v="11650295"/>
    <m/>
    <m/>
    <n v="58402016"/>
    <m/>
    <m/>
    <m/>
    <m/>
    <m/>
    <m/>
    <m/>
    <m/>
    <m/>
    <m/>
    <m/>
    <m/>
    <n v="14.34"/>
    <n v="10.36"/>
    <m/>
    <m/>
    <m/>
    <m/>
    <m/>
    <n v="30.09"/>
    <n v="100.98"/>
    <n v="108.8"/>
    <n v="92.44"/>
    <n v="89.31"/>
    <n v="76.59"/>
    <n v="92.44"/>
    <m/>
  </r>
  <r>
    <x v="0"/>
    <x v="1"/>
    <x v="17"/>
    <x v="1"/>
    <n v="15269411"/>
    <m/>
    <n v="1749223"/>
    <n v="42179018"/>
    <m/>
    <m/>
    <m/>
    <m/>
    <m/>
    <m/>
    <m/>
    <m/>
    <m/>
    <m/>
    <m/>
    <m/>
    <n v="12.37"/>
    <n v="7.12"/>
    <m/>
    <m/>
    <m/>
    <m/>
    <m/>
    <n v="128.21"/>
    <n v="106.21"/>
    <n v="107.6"/>
    <n v="99.16"/>
    <n v="93.76"/>
    <n v="78.09"/>
    <n v="70.09"/>
    <m/>
  </r>
  <r>
    <x v="0"/>
    <x v="1"/>
    <x v="18"/>
    <x v="1"/>
    <n v="27603185"/>
    <m/>
    <m/>
    <n v="51313798"/>
    <m/>
    <m/>
    <m/>
    <m/>
    <m/>
    <m/>
    <m/>
    <m/>
    <m/>
    <m/>
    <m/>
    <m/>
    <n v="13.57"/>
    <n v="8.31"/>
    <m/>
    <m/>
    <m/>
    <m/>
    <m/>
    <n v="86.89"/>
    <n v="103.29"/>
    <n v="109.56"/>
    <n v="102.36"/>
    <n v="90.92"/>
    <n v="79.78"/>
    <n v="71.819999999999993"/>
    <m/>
  </r>
  <r>
    <x v="0"/>
    <x v="1"/>
    <x v="19"/>
    <x v="1"/>
    <n v="17153270"/>
    <m/>
    <n v="1653300"/>
    <n v="36166657"/>
    <m/>
    <m/>
    <m/>
    <m/>
    <m/>
    <m/>
    <m/>
    <m/>
    <m/>
    <m/>
    <m/>
    <m/>
    <n v="12.45"/>
    <n v="7.03"/>
    <m/>
    <m/>
    <m/>
    <m/>
    <m/>
    <n v="71.06"/>
    <n v="95.46"/>
    <n v="107.81"/>
    <n v="92.98"/>
    <n v="84.72"/>
    <n v="75.930000000000007"/>
    <n v="64.69"/>
    <m/>
  </r>
  <r>
    <x v="0"/>
    <x v="0"/>
    <x v="0"/>
    <x v="2"/>
    <n v="23096133"/>
    <n v="3056906"/>
    <m/>
    <n v="15937788"/>
    <m/>
    <m/>
    <m/>
    <m/>
    <m/>
    <m/>
    <m/>
    <m/>
    <m/>
    <m/>
    <m/>
    <n v="67.09"/>
    <m/>
    <m/>
    <m/>
    <m/>
    <m/>
    <m/>
    <m/>
    <m/>
    <m/>
    <m/>
    <m/>
    <m/>
    <m/>
    <m/>
    <m/>
  </r>
  <r>
    <x v="0"/>
    <x v="0"/>
    <x v="1"/>
    <x v="2"/>
    <n v="18451073"/>
    <n v="10684880"/>
    <m/>
    <n v="18548423"/>
    <m/>
    <m/>
    <m/>
    <m/>
    <m/>
    <m/>
    <m/>
    <m/>
    <m/>
    <m/>
    <m/>
    <n v="71.3"/>
    <m/>
    <m/>
    <m/>
    <m/>
    <m/>
    <m/>
    <m/>
    <m/>
    <m/>
    <m/>
    <m/>
    <m/>
    <m/>
    <m/>
    <m/>
  </r>
  <r>
    <x v="0"/>
    <x v="0"/>
    <x v="2"/>
    <x v="2"/>
    <n v="25354035"/>
    <n v="4905751"/>
    <n v="20107480"/>
    <n v="26432225"/>
    <m/>
    <m/>
    <m/>
    <m/>
    <m/>
    <m/>
    <m/>
    <m/>
    <m/>
    <m/>
    <m/>
    <n v="68.739999999999995"/>
    <m/>
    <m/>
    <m/>
    <m/>
    <m/>
    <m/>
    <m/>
    <m/>
    <m/>
    <m/>
    <m/>
    <m/>
    <m/>
    <m/>
    <m/>
  </r>
  <r>
    <x v="0"/>
    <x v="0"/>
    <x v="3"/>
    <x v="2"/>
    <n v="67145824"/>
    <n v="59521713"/>
    <m/>
    <n v="22743729"/>
    <m/>
    <m/>
    <m/>
    <m/>
    <m/>
    <m/>
    <m/>
    <m/>
    <m/>
    <m/>
    <m/>
    <n v="70.59"/>
    <m/>
    <m/>
    <m/>
    <m/>
    <m/>
    <m/>
    <m/>
    <m/>
    <m/>
    <m/>
    <m/>
    <m/>
    <m/>
    <m/>
    <m/>
  </r>
  <r>
    <x v="0"/>
    <x v="0"/>
    <x v="4"/>
    <x v="2"/>
    <n v="25695658"/>
    <n v="4579135"/>
    <m/>
    <n v="26249432"/>
    <m/>
    <m/>
    <m/>
    <m/>
    <m/>
    <m/>
    <m/>
    <m/>
    <m/>
    <m/>
    <m/>
    <n v="69.849999999999994"/>
    <m/>
    <m/>
    <m/>
    <m/>
    <m/>
    <m/>
    <m/>
    <m/>
    <m/>
    <m/>
    <m/>
    <m/>
    <m/>
    <m/>
    <m/>
  </r>
  <r>
    <x v="0"/>
    <x v="0"/>
    <x v="5"/>
    <x v="2"/>
    <n v="20675199"/>
    <n v="982525"/>
    <m/>
    <n v="9931302"/>
    <m/>
    <m/>
    <m/>
    <m/>
    <m/>
    <m/>
    <m/>
    <m/>
    <m/>
    <m/>
    <m/>
    <n v="73.209999999999994"/>
    <m/>
    <m/>
    <m/>
    <m/>
    <m/>
    <m/>
    <m/>
    <m/>
    <m/>
    <m/>
    <m/>
    <m/>
    <m/>
    <m/>
    <m/>
  </r>
  <r>
    <x v="0"/>
    <x v="0"/>
    <x v="6"/>
    <x v="2"/>
    <n v="23479569"/>
    <n v="2843502"/>
    <m/>
    <n v="21832024"/>
    <m/>
    <m/>
    <m/>
    <m/>
    <m/>
    <m/>
    <m/>
    <m/>
    <m/>
    <m/>
    <m/>
    <n v="65.78"/>
    <m/>
    <m/>
    <m/>
    <m/>
    <m/>
    <m/>
    <m/>
    <m/>
    <m/>
    <m/>
    <m/>
    <m/>
    <m/>
    <m/>
    <m/>
  </r>
  <r>
    <x v="0"/>
    <x v="0"/>
    <x v="7"/>
    <x v="2"/>
    <n v="29507803"/>
    <n v="2003861"/>
    <m/>
    <n v="13541451"/>
    <m/>
    <m/>
    <m/>
    <m/>
    <m/>
    <m/>
    <m/>
    <m/>
    <m/>
    <m/>
    <m/>
    <n v="69.260000000000005"/>
    <m/>
    <m/>
    <m/>
    <m/>
    <m/>
    <m/>
    <m/>
    <m/>
    <m/>
    <m/>
    <m/>
    <m/>
    <m/>
    <m/>
    <m/>
  </r>
  <r>
    <x v="0"/>
    <x v="0"/>
    <x v="8"/>
    <x v="2"/>
    <n v="13578138"/>
    <n v="547590"/>
    <m/>
    <n v="6496060"/>
    <m/>
    <m/>
    <m/>
    <m/>
    <m/>
    <m/>
    <m/>
    <m/>
    <m/>
    <m/>
    <m/>
    <n v="71.53"/>
    <m/>
    <m/>
    <m/>
    <m/>
    <m/>
    <m/>
    <m/>
    <m/>
    <m/>
    <m/>
    <m/>
    <m/>
    <m/>
    <m/>
    <m/>
  </r>
  <r>
    <x v="0"/>
    <x v="0"/>
    <x v="9"/>
    <x v="2"/>
    <n v="15931678"/>
    <n v="327615"/>
    <m/>
    <n v="12157810"/>
    <m/>
    <m/>
    <m/>
    <m/>
    <m/>
    <m/>
    <m/>
    <m/>
    <m/>
    <m/>
    <m/>
    <n v="69.36"/>
    <m/>
    <m/>
    <m/>
    <m/>
    <m/>
    <m/>
    <m/>
    <m/>
    <m/>
    <m/>
    <m/>
    <m/>
    <m/>
    <m/>
    <m/>
  </r>
  <r>
    <x v="0"/>
    <x v="0"/>
    <x v="10"/>
    <x v="2"/>
    <n v="23246250"/>
    <n v="1110550"/>
    <m/>
    <n v="20687819"/>
    <m/>
    <m/>
    <m/>
    <m/>
    <m/>
    <m/>
    <m/>
    <m/>
    <m/>
    <m/>
    <m/>
    <n v="70.400000000000006"/>
    <m/>
    <m/>
    <m/>
    <m/>
    <m/>
    <m/>
    <m/>
    <m/>
    <m/>
    <m/>
    <m/>
    <m/>
    <m/>
    <m/>
    <m/>
  </r>
  <r>
    <x v="0"/>
    <x v="0"/>
    <x v="11"/>
    <x v="2"/>
    <n v="23584357"/>
    <n v="1246034"/>
    <m/>
    <n v="12454612"/>
    <m/>
    <m/>
    <m/>
    <m/>
    <m/>
    <m/>
    <m/>
    <m/>
    <m/>
    <m/>
    <m/>
    <n v="68.040000000000006"/>
    <m/>
    <m/>
    <m/>
    <m/>
    <m/>
    <m/>
    <m/>
    <m/>
    <m/>
    <m/>
    <m/>
    <m/>
    <m/>
    <m/>
    <m/>
  </r>
  <r>
    <x v="0"/>
    <x v="0"/>
    <x v="12"/>
    <x v="2"/>
    <n v="31262693"/>
    <n v="2265505"/>
    <m/>
    <n v="21526825"/>
    <m/>
    <m/>
    <m/>
    <m/>
    <m/>
    <m/>
    <m/>
    <m/>
    <m/>
    <m/>
    <m/>
    <n v="69.510000000000005"/>
    <m/>
    <m/>
    <m/>
    <m/>
    <m/>
    <m/>
    <m/>
    <m/>
    <m/>
    <m/>
    <m/>
    <m/>
    <m/>
    <m/>
    <m/>
  </r>
  <r>
    <x v="0"/>
    <x v="0"/>
    <x v="13"/>
    <x v="2"/>
    <n v="29582555"/>
    <n v="628616"/>
    <m/>
    <n v="17189844"/>
    <m/>
    <m/>
    <m/>
    <m/>
    <m/>
    <m/>
    <m/>
    <m/>
    <m/>
    <m/>
    <m/>
    <n v="68.22"/>
    <m/>
    <m/>
    <m/>
    <m/>
    <m/>
    <m/>
    <m/>
    <m/>
    <m/>
    <m/>
    <m/>
    <m/>
    <m/>
    <m/>
    <m/>
  </r>
  <r>
    <x v="0"/>
    <x v="1"/>
    <x v="14"/>
    <x v="2"/>
    <n v="6966813"/>
    <n v="8071582"/>
    <n v="33335135"/>
    <n v="14106542"/>
    <m/>
    <m/>
    <m/>
    <m/>
    <m/>
    <m/>
    <m/>
    <m/>
    <m/>
    <m/>
    <m/>
    <n v="69.069999999999993"/>
    <m/>
    <m/>
    <m/>
    <m/>
    <m/>
    <m/>
    <m/>
    <m/>
    <m/>
    <m/>
    <m/>
    <m/>
    <m/>
    <m/>
    <m/>
  </r>
  <r>
    <x v="0"/>
    <x v="1"/>
    <x v="15"/>
    <x v="2"/>
    <n v="31946862"/>
    <n v="2162928"/>
    <m/>
    <n v="26724374"/>
    <m/>
    <m/>
    <m/>
    <m/>
    <m/>
    <m/>
    <m/>
    <m/>
    <m/>
    <m/>
    <m/>
    <n v="68.069999999999993"/>
    <m/>
    <m/>
    <m/>
    <m/>
    <m/>
    <m/>
    <m/>
    <m/>
    <m/>
    <m/>
    <m/>
    <m/>
    <m/>
    <m/>
    <m/>
  </r>
  <r>
    <x v="0"/>
    <x v="1"/>
    <x v="16"/>
    <x v="2"/>
    <n v="37669351"/>
    <n v="1050678"/>
    <m/>
    <n v="9397479"/>
    <m/>
    <m/>
    <m/>
    <m/>
    <m/>
    <m/>
    <m/>
    <m/>
    <m/>
    <m/>
    <m/>
    <n v="72.489999999999995"/>
    <m/>
    <m/>
    <m/>
    <m/>
    <m/>
    <m/>
    <m/>
    <m/>
    <m/>
    <m/>
    <m/>
    <m/>
    <m/>
    <m/>
    <m/>
  </r>
  <r>
    <x v="0"/>
    <x v="1"/>
    <x v="17"/>
    <x v="2"/>
    <n v="43666275"/>
    <n v="46453882"/>
    <n v="26060432"/>
    <n v="17137765"/>
    <m/>
    <m/>
    <m/>
    <m/>
    <m/>
    <m/>
    <m/>
    <m/>
    <m/>
    <m/>
    <m/>
    <n v="64.069999999999993"/>
    <m/>
    <m/>
    <m/>
    <m/>
    <m/>
    <m/>
    <m/>
    <m/>
    <m/>
    <m/>
    <m/>
    <m/>
    <m/>
    <m/>
    <m/>
  </r>
  <r>
    <x v="0"/>
    <x v="1"/>
    <x v="18"/>
    <x v="2"/>
    <n v="40588952"/>
    <n v="2376074"/>
    <m/>
    <n v="22364325"/>
    <m/>
    <m/>
    <m/>
    <m/>
    <m/>
    <m/>
    <m/>
    <m/>
    <m/>
    <m/>
    <m/>
    <n v="68.459999999999994"/>
    <m/>
    <m/>
    <m/>
    <m/>
    <m/>
    <m/>
    <m/>
    <m/>
    <m/>
    <m/>
    <m/>
    <m/>
    <m/>
    <m/>
    <m/>
  </r>
  <r>
    <x v="0"/>
    <x v="1"/>
    <x v="19"/>
    <x v="2"/>
    <n v="10044064"/>
    <n v="930865"/>
    <n v="29295167"/>
    <n v="19449128"/>
    <m/>
    <m/>
    <m/>
    <m/>
    <m/>
    <m/>
    <m/>
    <m/>
    <m/>
    <m/>
    <m/>
    <n v="65.87"/>
    <m/>
    <m/>
    <m/>
    <m/>
    <m/>
    <m/>
    <m/>
    <m/>
    <m/>
    <m/>
    <m/>
    <m/>
    <m/>
    <m/>
    <m/>
  </r>
  <r>
    <x v="0"/>
    <x v="0"/>
    <x v="0"/>
    <x v="3"/>
    <m/>
    <m/>
    <m/>
    <m/>
    <m/>
    <m/>
    <m/>
    <m/>
    <m/>
    <m/>
    <m/>
    <m/>
    <m/>
    <m/>
    <m/>
    <m/>
    <m/>
    <m/>
    <m/>
    <m/>
    <m/>
    <m/>
    <m/>
    <m/>
    <m/>
    <m/>
    <m/>
    <m/>
    <m/>
    <m/>
    <m/>
  </r>
  <r>
    <x v="0"/>
    <x v="0"/>
    <x v="1"/>
    <x v="3"/>
    <m/>
    <m/>
    <m/>
    <m/>
    <m/>
    <m/>
    <m/>
    <m/>
    <m/>
    <m/>
    <m/>
    <m/>
    <m/>
    <m/>
    <m/>
    <m/>
    <m/>
    <m/>
    <m/>
    <m/>
    <m/>
    <m/>
    <m/>
    <m/>
    <m/>
    <m/>
    <m/>
    <m/>
    <m/>
    <m/>
    <m/>
  </r>
  <r>
    <x v="0"/>
    <x v="0"/>
    <x v="2"/>
    <x v="3"/>
    <m/>
    <m/>
    <m/>
    <m/>
    <m/>
    <m/>
    <m/>
    <m/>
    <m/>
    <m/>
    <m/>
    <m/>
    <m/>
    <m/>
    <m/>
    <m/>
    <m/>
    <m/>
    <m/>
    <m/>
    <m/>
    <m/>
    <m/>
    <m/>
    <m/>
    <m/>
    <m/>
    <m/>
    <m/>
    <m/>
    <m/>
  </r>
  <r>
    <x v="0"/>
    <x v="0"/>
    <x v="3"/>
    <x v="3"/>
    <m/>
    <m/>
    <m/>
    <m/>
    <m/>
    <m/>
    <m/>
    <m/>
    <m/>
    <m/>
    <m/>
    <m/>
    <m/>
    <m/>
    <m/>
    <m/>
    <m/>
    <m/>
    <m/>
    <m/>
    <m/>
    <m/>
    <m/>
    <m/>
    <m/>
    <m/>
    <m/>
    <m/>
    <m/>
    <m/>
    <m/>
  </r>
  <r>
    <x v="0"/>
    <x v="0"/>
    <x v="4"/>
    <x v="3"/>
    <m/>
    <m/>
    <m/>
    <m/>
    <m/>
    <m/>
    <m/>
    <m/>
    <m/>
    <m/>
    <m/>
    <m/>
    <m/>
    <m/>
    <m/>
    <m/>
    <m/>
    <m/>
    <m/>
    <m/>
    <m/>
    <m/>
    <m/>
    <m/>
    <m/>
    <m/>
    <m/>
    <m/>
    <m/>
    <m/>
    <m/>
  </r>
  <r>
    <x v="0"/>
    <x v="0"/>
    <x v="5"/>
    <x v="3"/>
    <m/>
    <m/>
    <m/>
    <m/>
    <m/>
    <m/>
    <m/>
    <m/>
    <m/>
    <m/>
    <m/>
    <m/>
    <m/>
    <m/>
    <m/>
    <m/>
    <m/>
    <m/>
    <m/>
    <m/>
    <m/>
    <m/>
    <m/>
    <m/>
    <m/>
    <m/>
    <m/>
    <m/>
    <m/>
    <m/>
    <m/>
  </r>
  <r>
    <x v="0"/>
    <x v="0"/>
    <x v="6"/>
    <x v="3"/>
    <m/>
    <m/>
    <m/>
    <m/>
    <m/>
    <m/>
    <m/>
    <m/>
    <m/>
    <m/>
    <m/>
    <m/>
    <m/>
    <m/>
    <m/>
    <m/>
    <m/>
    <m/>
    <m/>
    <m/>
    <m/>
    <m/>
    <m/>
    <m/>
    <m/>
    <m/>
    <m/>
    <m/>
    <m/>
    <m/>
    <m/>
  </r>
  <r>
    <x v="0"/>
    <x v="0"/>
    <x v="7"/>
    <x v="3"/>
    <m/>
    <m/>
    <m/>
    <m/>
    <m/>
    <m/>
    <m/>
    <m/>
    <m/>
    <m/>
    <m/>
    <m/>
    <m/>
    <m/>
    <m/>
    <m/>
    <m/>
    <m/>
    <m/>
    <m/>
    <m/>
    <m/>
    <m/>
    <m/>
    <m/>
    <m/>
    <m/>
    <m/>
    <m/>
    <m/>
    <m/>
  </r>
  <r>
    <x v="0"/>
    <x v="0"/>
    <x v="8"/>
    <x v="3"/>
    <m/>
    <m/>
    <m/>
    <m/>
    <m/>
    <m/>
    <m/>
    <m/>
    <m/>
    <m/>
    <m/>
    <m/>
    <m/>
    <m/>
    <m/>
    <m/>
    <m/>
    <m/>
    <m/>
    <m/>
    <m/>
    <m/>
    <m/>
    <m/>
    <m/>
    <m/>
    <m/>
    <m/>
    <m/>
    <m/>
    <m/>
  </r>
  <r>
    <x v="0"/>
    <x v="0"/>
    <x v="9"/>
    <x v="3"/>
    <m/>
    <m/>
    <m/>
    <m/>
    <m/>
    <m/>
    <m/>
    <m/>
    <m/>
    <m/>
    <m/>
    <m/>
    <m/>
    <m/>
    <m/>
    <m/>
    <m/>
    <m/>
    <m/>
    <m/>
    <m/>
    <m/>
    <m/>
    <m/>
    <m/>
    <m/>
    <m/>
    <m/>
    <m/>
    <m/>
    <m/>
  </r>
  <r>
    <x v="0"/>
    <x v="0"/>
    <x v="10"/>
    <x v="3"/>
    <m/>
    <m/>
    <m/>
    <m/>
    <m/>
    <m/>
    <m/>
    <m/>
    <m/>
    <m/>
    <m/>
    <m/>
    <m/>
    <m/>
    <m/>
    <m/>
    <m/>
    <m/>
    <m/>
    <m/>
    <m/>
    <m/>
    <m/>
    <m/>
    <m/>
    <m/>
    <m/>
    <m/>
    <m/>
    <m/>
    <m/>
  </r>
  <r>
    <x v="0"/>
    <x v="0"/>
    <x v="11"/>
    <x v="3"/>
    <m/>
    <m/>
    <m/>
    <m/>
    <m/>
    <m/>
    <m/>
    <m/>
    <m/>
    <m/>
    <m/>
    <m/>
    <m/>
    <m/>
    <m/>
    <m/>
    <m/>
    <m/>
    <m/>
    <m/>
    <m/>
    <m/>
    <m/>
    <m/>
    <m/>
    <m/>
    <m/>
    <m/>
    <m/>
    <m/>
    <m/>
  </r>
  <r>
    <x v="0"/>
    <x v="0"/>
    <x v="12"/>
    <x v="3"/>
    <m/>
    <m/>
    <m/>
    <m/>
    <m/>
    <m/>
    <m/>
    <m/>
    <m/>
    <m/>
    <m/>
    <m/>
    <m/>
    <m/>
    <m/>
    <m/>
    <m/>
    <m/>
    <m/>
    <m/>
    <m/>
    <m/>
    <m/>
    <m/>
    <m/>
    <m/>
    <m/>
    <m/>
    <m/>
    <m/>
    <m/>
  </r>
  <r>
    <x v="0"/>
    <x v="0"/>
    <x v="13"/>
    <x v="3"/>
    <m/>
    <m/>
    <m/>
    <m/>
    <m/>
    <m/>
    <m/>
    <m/>
    <m/>
    <m/>
    <m/>
    <m/>
    <m/>
    <m/>
    <m/>
    <m/>
    <m/>
    <m/>
    <m/>
    <m/>
    <m/>
    <m/>
    <m/>
    <m/>
    <m/>
    <m/>
    <m/>
    <m/>
    <m/>
    <m/>
    <m/>
  </r>
  <r>
    <x v="0"/>
    <x v="1"/>
    <x v="14"/>
    <x v="3"/>
    <m/>
    <m/>
    <m/>
    <n v="0"/>
    <m/>
    <m/>
    <m/>
    <m/>
    <m/>
    <m/>
    <m/>
    <m/>
    <m/>
    <m/>
    <m/>
    <m/>
    <m/>
    <m/>
    <m/>
    <m/>
    <m/>
    <m/>
    <m/>
    <m/>
    <m/>
    <m/>
    <m/>
    <m/>
    <m/>
    <m/>
    <m/>
  </r>
  <r>
    <x v="0"/>
    <x v="1"/>
    <x v="15"/>
    <x v="3"/>
    <m/>
    <m/>
    <m/>
    <n v="0"/>
    <m/>
    <m/>
    <m/>
    <m/>
    <m/>
    <m/>
    <m/>
    <m/>
    <m/>
    <m/>
    <m/>
    <m/>
    <m/>
    <m/>
    <m/>
    <m/>
    <m/>
    <m/>
    <m/>
    <m/>
    <m/>
    <m/>
    <m/>
    <m/>
    <m/>
    <m/>
    <m/>
  </r>
  <r>
    <x v="0"/>
    <x v="1"/>
    <x v="16"/>
    <x v="3"/>
    <m/>
    <m/>
    <m/>
    <n v="0"/>
    <m/>
    <m/>
    <m/>
    <m/>
    <m/>
    <m/>
    <m/>
    <m/>
    <m/>
    <m/>
    <m/>
    <m/>
    <m/>
    <m/>
    <m/>
    <m/>
    <m/>
    <m/>
    <m/>
    <m/>
    <m/>
    <m/>
    <m/>
    <m/>
    <m/>
    <m/>
    <m/>
  </r>
  <r>
    <x v="0"/>
    <x v="1"/>
    <x v="17"/>
    <x v="3"/>
    <m/>
    <m/>
    <m/>
    <n v="0"/>
    <m/>
    <m/>
    <m/>
    <m/>
    <m/>
    <m/>
    <m/>
    <m/>
    <m/>
    <m/>
    <m/>
    <m/>
    <m/>
    <m/>
    <m/>
    <m/>
    <m/>
    <m/>
    <m/>
    <m/>
    <m/>
    <m/>
    <m/>
    <m/>
    <m/>
    <m/>
    <m/>
  </r>
  <r>
    <x v="0"/>
    <x v="1"/>
    <x v="18"/>
    <x v="3"/>
    <n v="98626"/>
    <m/>
    <m/>
    <n v="0"/>
    <m/>
    <m/>
    <m/>
    <m/>
    <m/>
    <m/>
    <m/>
    <m/>
    <m/>
    <m/>
    <m/>
    <m/>
    <m/>
    <m/>
    <m/>
    <m/>
    <m/>
    <m/>
    <m/>
    <m/>
    <m/>
    <m/>
    <m/>
    <m/>
    <m/>
    <m/>
    <m/>
  </r>
  <r>
    <x v="0"/>
    <x v="1"/>
    <x v="19"/>
    <x v="3"/>
    <m/>
    <m/>
    <m/>
    <n v="0"/>
    <m/>
    <m/>
    <m/>
    <m/>
    <m/>
    <m/>
    <m/>
    <m/>
    <m/>
    <m/>
    <m/>
    <m/>
    <m/>
    <m/>
    <m/>
    <m/>
    <m/>
    <m/>
    <m/>
    <m/>
    <m/>
    <m/>
    <m/>
    <m/>
    <m/>
    <m/>
    <m/>
  </r>
  <r>
    <x v="0"/>
    <x v="0"/>
    <x v="0"/>
    <x v="4"/>
    <m/>
    <n v="0"/>
    <n v="0"/>
    <m/>
    <m/>
    <m/>
    <m/>
    <m/>
    <m/>
    <m/>
    <m/>
    <m/>
    <m/>
    <m/>
    <m/>
    <m/>
    <m/>
    <m/>
    <m/>
    <m/>
    <m/>
    <m/>
    <m/>
    <m/>
    <m/>
    <m/>
    <m/>
    <m/>
    <m/>
    <m/>
    <m/>
  </r>
  <r>
    <x v="0"/>
    <x v="0"/>
    <x v="1"/>
    <x v="4"/>
    <n v="22141884"/>
    <n v="0"/>
    <n v="0"/>
    <m/>
    <m/>
    <m/>
    <m/>
    <m/>
    <m/>
    <m/>
    <m/>
    <m/>
    <m/>
    <m/>
    <m/>
    <m/>
    <m/>
    <m/>
    <m/>
    <m/>
    <m/>
    <m/>
    <m/>
    <m/>
    <m/>
    <m/>
    <m/>
    <m/>
    <m/>
    <m/>
    <m/>
  </r>
  <r>
    <x v="0"/>
    <x v="0"/>
    <x v="2"/>
    <x v="4"/>
    <n v="22577701"/>
    <n v="0"/>
    <n v="3598475"/>
    <m/>
    <m/>
    <m/>
    <m/>
    <m/>
    <m/>
    <m/>
    <m/>
    <m/>
    <m/>
    <m/>
    <m/>
    <m/>
    <m/>
    <m/>
    <m/>
    <m/>
    <m/>
    <m/>
    <m/>
    <m/>
    <m/>
    <m/>
    <m/>
    <m/>
    <m/>
    <m/>
    <m/>
  </r>
  <r>
    <x v="0"/>
    <x v="0"/>
    <x v="3"/>
    <x v="4"/>
    <n v="30656223"/>
    <n v="0"/>
    <n v="0"/>
    <m/>
    <m/>
    <m/>
    <m/>
    <m/>
    <m/>
    <m/>
    <m/>
    <m/>
    <m/>
    <m/>
    <m/>
    <m/>
    <m/>
    <m/>
    <m/>
    <m/>
    <m/>
    <m/>
    <m/>
    <m/>
    <m/>
    <m/>
    <m/>
    <m/>
    <m/>
    <m/>
    <m/>
  </r>
  <r>
    <x v="0"/>
    <x v="0"/>
    <x v="4"/>
    <x v="4"/>
    <m/>
    <n v="0"/>
    <n v="0"/>
    <m/>
    <m/>
    <m/>
    <m/>
    <m/>
    <m/>
    <m/>
    <m/>
    <m/>
    <m/>
    <m/>
    <m/>
    <m/>
    <m/>
    <m/>
    <m/>
    <m/>
    <m/>
    <m/>
    <m/>
    <m/>
    <m/>
    <m/>
    <m/>
    <m/>
    <m/>
    <m/>
    <m/>
  </r>
  <r>
    <x v="0"/>
    <x v="0"/>
    <x v="5"/>
    <x v="4"/>
    <n v="11375477"/>
    <n v="0"/>
    <n v="0"/>
    <m/>
    <m/>
    <m/>
    <m/>
    <m/>
    <m/>
    <m/>
    <m/>
    <m/>
    <m/>
    <m/>
    <m/>
    <m/>
    <m/>
    <m/>
    <m/>
    <m/>
    <m/>
    <m/>
    <m/>
    <m/>
    <m/>
    <m/>
    <m/>
    <m/>
    <m/>
    <m/>
    <m/>
  </r>
  <r>
    <x v="0"/>
    <x v="0"/>
    <x v="6"/>
    <x v="4"/>
    <m/>
    <n v="0"/>
    <n v="0"/>
    <m/>
    <m/>
    <m/>
    <m/>
    <m/>
    <m/>
    <m/>
    <m/>
    <m/>
    <m/>
    <m/>
    <m/>
    <m/>
    <m/>
    <m/>
    <m/>
    <m/>
    <m/>
    <m/>
    <m/>
    <m/>
    <m/>
    <m/>
    <m/>
    <m/>
    <m/>
    <m/>
    <m/>
  </r>
  <r>
    <x v="0"/>
    <x v="0"/>
    <x v="7"/>
    <x v="4"/>
    <n v="19537800"/>
    <n v="0"/>
    <n v="4058045"/>
    <m/>
    <m/>
    <m/>
    <m/>
    <m/>
    <m/>
    <m/>
    <m/>
    <m/>
    <m/>
    <m/>
    <m/>
    <m/>
    <m/>
    <m/>
    <m/>
    <m/>
    <m/>
    <m/>
    <m/>
    <m/>
    <m/>
    <m/>
    <m/>
    <m/>
    <m/>
    <m/>
    <m/>
  </r>
  <r>
    <x v="0"/>
    <x v="0"/>
    <x v="8"/>
    <x v="4"/>
    <m/>
    <n v="0"/>
    <n v="0"/>
    <m/>
    <m/>
    <m/>
    <m/>
    <m/>
    <m/>
    <m/>
    <m/>
    <m/>
    <m/>
    <m/>
    <m/>
    <m/>
    <m/>
    <m/>
    <m/>
    <m/>
    <m/>
    <m/>
    <m/>
    <m/>
    <m/>
    <m/>
    <m/>
    <m/>
    <m/>
    <m/>
    <m/>
  </r>
  <r>
    <x v="0"/>
    <x v="0"/>
    <x v="9"/>
    <x v="4"/>
    <n v="23397814"/>
    <n v="0"/>
    <n v="3298602"/>
    <m/>
    <m/>
    <m/>
    <m/>
    <m/>
    <m/>
    <m/>
    <m/>
    <m/>
    <m/>
    <m/>
    <m/>
    <m/>
    <m/>
    <m/>
    <m/>
    <m/>
    <m/>
    <m/>
    <m/>
    <m/>
    <m/>
    <m/>
    <m/>
    <m/>
    <m/>
    <m/>
    <m/>
  </r>
  <r>
    <x v="0"/>
    <x v="0"/>
    <x v="10"/>
    <x v="4"/>
    <m/>
    <n v="10211379"/>
    <n v="0"/>
    <m/>
    <m/>
    <m/>
    <m/>
    <m/>
    <m/>
    <m/>
    <m/>
    <m/>
    <m/>
    <m/>
    <m/>
    <m/>
    <m/>
    <m/>
    <m/>
    <m/>
    <m/>
    <m/>
    <m/>
    <m/>
    <m/>
    <m/>
    <m/>
    <m/>
    <m/>
    <m/>
    <m/>
  </r>
  <r>
    <x v="0"/>
    <x v="0"/>
    <x v="11"/>
    <x v="4"/>
    <n v="24097554"/>
    <n v="0"/>
    <n v="0"/>
    <m/>
    <m/>
    <m/>
    <m/>
    <m/>
    <m/>
    <m/>
    <m/>
    <m/>
    <m/>
    <m/>
    <m/>
    <m/>
    <m/>
    <m/>
    <m/>
    <m/>
    <m/>
    <m/>
    <m/>
    <m/>
    <m/>
    <m/>
    <m/>
    <m/>
    <m/>
    <m/>
    <m/>
  </r>
  <r>
    <x v="0"/>
    <x v="0"/>
    <x v="12"/>
    <x v="4"/>
    <m/>
    <n v="0"/>
    <n v="0"/>
    <m/>
    <m/>
    <m/>
    <m/>
    <m/>
    <m/>
    <m/>
    <m/>
    <m/>
    <m/>
    <m/>
    <m/>
    <m/>
    <m/>
    <m/>
    <m/>
    <m/>
    <m/>
    <m/>
    <m/>
    <m/>
    <m/>
    <m/>
    <m/>
    <m/>
    <m/>
    <m/>
    <m/>
  </r>
  <r>
    <x v="0"/>
    <x v="0"/>
    <x v="13"/>
    <x v="4"/>
    <m/>
    <n v="0"/>
    <n v="0"/>
    <m/>
    <m/>
    <m/>
    <m/>
    <m/>
    <m/>
    <m/>
    <m/>
    <m/>
    <m/>
    <m/>
    <m/>
    <m/>
    <m/>
    <m/>
    <m/>
    <m/>
    <m/>
    <m/>
    <m/>
    <m/>
    <m/>
    <m/>
    <m/>
    <m/>
    <m/>
    <m/>
    <m/>
  </r>
  <r>
    <x v="0"/>
    <x v="1"/>
    <x v="14"/>
    <x v="4"/>
    <m/>
    <n v="0"/>
    <n v="4747988"/>
    <n v="0"/>
    <m/>
    <m/>
    <m/>
    <m/>
    <m/>
    <m/>
    <m/>
    <m/>
    <m/>
    <m/>
    <m/>
    <m/>
    <m/>
    <m/>
    <m/>
    <m/>
    <m/>
    <m/>
    <m/>
    <m/>
    <m/>
    <m/>
    <m/>
    <m/>
    <m/>
    <m/>
    <m/>
  </r>
  <r>
    <x v="0"/>
    <x v="1"/>
    <x v="15"/>
    <x v="4"/>
    <n v="34520379"/>
    <n v="12088225"/>
    <n v="2511897"/>
    <n v="0"/>
    <m/>
    <m/>
    <m/>
    <m/>
    <m/>
    <m/>
    <m/>
    <m/>
    <m/>
    <m/>
    <m/>
    <m/>
    <m/>
    <m/>
    <m/>
    <m/>
    <m/>
    <m/>
    <m/>
    <m/>
    <m/>
    <m/>
    <m/>
    <m/>
    <m/>
    <m/>
    <m/>
  </r>
  <r>
    <x v="0"/>
    <x v="1"/>
    <x v="16"/>
    <x v="4"/>
    <n v="6963430"/>
    <n v="0"/>
    <n v="0"/>
    <n v="0"/>
    <m/>
    <m/>
    <m/>
    <m/>
    <m/>
    <m/>
    <m/>
    <m/>
    <m/>
    <m/>
    <m/>
    <m/>
    <m/>
    <m/>
    <m/>
    <m/>
    <m/>
    <m/>
    <m/>
    <m/>
    <m/>
    <m/>
    <m/>
    <m/>
    <m/>
    <m/>
    <m/>
  </r>
  <r>
    <x v="0"/>
    <x v="1"/>
    <x v="17"/>
    <x v="4"/>
    <n v="3691066"/>
    <n v="0"/>
    <n v="4889000"/>
    <n v="0"/>
    <m/>
    <m/>
    <m/>
    <m/>
    <m/>
    <m/>
    <m/>
    <m/>
    <m/>
    <m/>
    <m/>
    <m/>
    <m/>
    <m/>
    <m/>
    <m/>
    <m/>
    <m/>
    <m/>
    <m/>
    <m/>
    <m/>
    <m/>
    <m/>
    <m/>
    <m/>
    <m/>
  </r>
  <r>
    <x v="0"/>
    <x v="1"/>
    <x v="18"/>
    <x v="4"/>
    <m/>
    <n v="0"/>
    <n v="0"/>
    <n v="0"/>
    <m/>
    <m/>
    <m/>
    <m/>
    <m/>
    <m/>
    <m/>
    <m/>
    <m/>
    <m/>
    <m/>
    <m/>
    <m/>
    <m/>
    <m/>
    <m/>
    <m/>
    <m/>
    <m/>
    <m/>
    <m/>
    <m/>
    <m/>
    <m/>
    <m/>
    <m/>
    <m/>
  </r>
  <r>
    <x v="0"/>
    <x v="1"/>
    <x v="19"/>
    <x v="4"/>
    <n v="14948152"/>
    <n v="0"/>
    <n v="2752827"/>
    <n v="0"/>
    <m/>
    <m/>
    <m/>
    <m/>
    <m/>
    <m/>
    <m/>
    <m/>
    <m/>
    <m/>
    <m/>
    <m/>
    <m/>
    <m/>
    <m/>
    <m/>
    <m/>
    <m/>
    <m/>
    <m/>
    <m/>
    <m/>
    <m/>
    <m/>
    <m/>
    <m/>
    <m/>
  </r>
  <r>
    <x v="0"/>
    <x v="0"/>
    <x v="0"/>
    <x v="5"/>
    <m/>
    <n v="3561718"/>
    <m/>
    <m/>
    <m/>
    <m/>
    <m/>
    <m/>
    <m/>
    <m/>
    <m/>
    <m/>
    <m/>
    <m/>
    <m/>
    <m/>
    <m/>
    <m/>
    <m/>
    <m/>
    <m/>
    <m/>
    <m/>
    <m/>
    <m/>
    <m/>
    <m/>
    <m/>
    <m/>
    <m/>
    <m/>
  </r>
  <r>
    <x v="0"/>
    <x v="0"/>
    <x v="1"/>
    <x v="5"/>
    <m/>
    <n v="5279526"/>
    <m/>
    <m/>
    <m/>
    <m/>
    <m/>
    <m/>
    <m/>
    <m/>
    <m/>
    <m/>
    <m/>
    <m/>
    <m/>
    <m/>
    <m/>
    <m/>
    <m/>
    <m/>
    <m/>
    <m/>
    <m/>
    <m/>
    <m/>
    <m/>
    <m/>
    <m/>
    <m/>
    <m/>
    <m/>
  </r>
  <r>
    <x v="0"/>
    <x v="0"/>
    <x v="2"/>
    <x v="5"/>
    <m/>
    <n v="3923897"/>
    <m/>
    <m/>
    <m/>
    <m/>
    <m/>
    <m/>
    <m/>
    <m/>
    <m/>
    <m/>
    <m/>
    <m/>
    <m/>
    <m/>
    <m/>
    <m/>
    <m/>
    <m/>
    <m/>
    <m/>
    <m/>
    <m/>
    <m/>
    <m/>
    <m/>
    <m/>
    <m/>
    <m/>
    <m/>
  </r>
  <r>
    <x v="0"/>
    <x v="0"/>
    <x v="3"/>
    <x v="5"/>
    <m/>
    <n v="597275"/>
    <m/>
    <m/>
    <m/>
    <m/>
    <m/>
    <m/>
    <m/>
    <m/>
    <m/>
    <m/>
    <m/>
    <m/>
    <m/>
    <m/>
    <m/>
    <m/>
    <m/>
    <m/>
    <m/>
    <m/>
    <m/>
    <m/>
    <m/>
    <m/>
    <m/>
    <m/>
    <m/>
    <m/>
    <m/>
  </r>
  <r>
    <x v="0"/>
    <x v="0"/>
    <x v="4"/>
    <x v="5"/>
    <m/>
    <n v="4203395"/>
    <m/>
    <m/>
    <m/>
    <m/>
    <m/>
    <m/>
    <m/>
    <m/>
    <m/>
    <m/>
    <m/>
    <m/>
    <m/>
    <m/>
    <m/>
    <m/>
    <m/>
    <m/>
    <m/>
    <m/>
    <m/>
    <m/>
    <m/>
    <m/>
    <m/>
    <m/>
    <m/>
    <m/>
    <m/>
  </r>
  <r>
    <x v="0"/>
    <x v="0"/>
    <x v="5"/>
    <x v="5"/>
    <m/>
    <n v="2760000"/>
    <m/>
    <m/>
    <m/>
    <m/>
    <m/>
    <m/>
    <m/>
    <m/>
    <m/>
    <m/>
    <m/>
    <m/>
    <m/>
    <m/>
    <m/>
    <m/>
    <m/>
    <m/>
    <m/>
    <m/>
    <m/>
    <m/>
    <m/>
    <m/>
    <m/>
    <m/>
    <m/>
    <m/>
    <m/>
  </r>
  <r>
    <x v="0"/>
    <x v="0"/>
    <x v="6"/>
    <x v="5"/>
    <m/>
    <n v="2468486"/>
    <m/>
    <m/>
    <m/>
    <m/>
    <m/>
    <m/>
    <m/>
    <m/>
    <m/>
    <m/>
    <m/>
    <m/>
    <m/>
    <m/>
    <m/>
    <m/>
    <m/>
    <m/>
    <m/>
    <m/>
    <m/>
    <m/>
    <m/>
    <m/>
    <m/>
    <m/>
    <m/>
    <m/>
    <m/>
  </r>
  <r>
    <x v="0"/>
    <x v="0"/>
    <x v="7"/>
    <x v="5"/>
    <m/>
    <n v="3925700"/>
    <m/>
    <m/>
    <m/>
    <m/>
    <m/>
    <m/>
    <m/>
    <m/>
    <m/>
    <m/>
    <m/>
    <m/>
    <m/>
    <m/>
    <m/>
    <m/>
    <m/>
    <m/>
    <m/>
    <m/>
    <m/>
    <m/>
    <m/>
    <m/>
    <m/>
    <m/>
    <m/>
    <m/>
    <m/>
  </r>
  <r>
    <x v="0"/>
    <x v="0"/>
    <x v="8"/>
    <x v="5"/>
    <m/>
    <n v="4374920"/>
    <m/>
    <m/>
    <m/>
    <m/>
    <m/>
    <m/>
    <m/>
    <m/>
    <m/>
    <m/>
    <m/>
    <m/>
    <m/>
    <m/>
    <m/>
    <m/>
    <m/>
    <m/>
    <m/>
    <m/>
    <m/>
    <m/>
    <m/>
    <m/>
    <m/>
    <m/>
    <m/>
    <m/>
    <m/>
  </r>
  <r>
    <x v="0"/>
    <x v="0"/>
    <x v="9"/>
    <x v="5"/>
    <m/>
    <n v="0"/>
    <m/>
    <m/>
    <m/>
    <m/>
    <m/>
    <m/>
    <m/>
    <m/>
    <m/>
    <m/>
    <m/>
    <m/>
    <m/>
    <m/>
    <m/>
    <m/>
    <m/>
    <m/>
    <m/>
    <m/>
    <m/>
    <m/>
    <m/>
    <m/>
    <m/>
    <m/>
    <m/>
    <m/>
    <m/>
  </r>
  <r>
    <x v="0"/>
    <x v="0"/>
    <x v="10"/>
    <x v="5"/>
    <m/>
    <n v="785500"/>
    <m/>
    <m/>
    <m/>
    <m/>
    <m/>
    <m/>
    <m/>
    <m/>
    <m/>
    <m/>
    <m/>
    <m/>
    <m/>
    <m/>
    <m/>
    <m/>
    <m/>
    <m/>
    <m/>
    <m/>
    <m/>
    <m/>
    <m/>
    <m/>
    <m/>
    <m/>
    <m/>
    <m/>
    <m/>
  </r>
  <r>
    <x v="0"/>
    <x v="0"/>
    <x v="11"/>
    <x v="5"/>
    <m/>
    <n v="4610048"/>
    <m/>
    <m/>
    <m/>
    <m/>
    <m/>
    <m/>
    <m/>
    <m/>
    <m/>
    <m/>
    <m/>
    <m/>
    <m/>
    <m/>
    <m/>
    <m/>
    <m/>
    <m/>
    <m/>
    <m/>
    <m/>
    <m/>
    <m/>
    <m/>
    <m/>
    <m/>
    <m/>
    <m/>
    <m/>
  </r>
  <r>
    <x v="0"/>
    <x v="0"/>
    <x v="12"/>
    <x v="5"/>
    <m/>
    <n v="420600"/>
    <m/>
    <m/>
    <m/>
    <m/>
    <m/>
    <m/>
    <m/>
    <m/>
    <m/>
    <m/>
    <m/>
    <m/>
    <m/>
    <m/>
    <m/>
    <m/>
    <m/>
    <m/>
    <m/>
    <m/>
    <m/>
    <m/>
    <m/>
    <m/>
    <m/>
    <m/>
    <m/>
    <m/>
    <m/>
  </r>
  <r>
    <x v="0"/>
    <x v="0"/>
    <x v="13"/>
    <x v="5"/>
    <m/>
    <n v="1360000"/>
    <m/>
    <m/>
    <m/>
    <m/>
    <m/>
    <m/>
    <m/>
    <m/>
    <m/>
    <m/>
    <m/>
    <m/>
    <m/>
    <m/>
    <m/>
    <m/>
    <m/>
    <m/>
    <m/>
    <m/>
    <m/>
    <m/>
    <m/>
    <m/>
    <m/>
    <m/>
    <m/>
    <m/>
    <m/>
  </r>
  <r>
    <x v="0"/>
    <x v="1"/>
    <x v="14"/>
    <x v="5"/>
    <m/>
    <n v="1764092"/>
    <m/>
    <n v="0"/>
    <m/>
    <m/>
    <m/>
    <m/>
    <m/>
    <m/>
    <m/>
    <m/>
    <m/>
    <m/>
    <m/>
    <m/>
    <m/>
    <m/>
    <m/>
    <m/>
    <m/>
    <m/>
    <m/>
    <m/>
    <m/>
    <m/>
    <m/>
    <m/>
    <m/>
    <m/>
    <m/>
  </r>
  <r>
    <x v="0"/>
    <x v="1"/>
    <x v="15"/>
    <x v="5"/>
    <m/>
    <n v="8148124"/>
    <m/>
    <n v="0"/>
    <m/>
    <m/>
    <m/>
    <m/>
    <m/>
    <m/>
    <m/>
    <m/>
    <m/>
    <m/>
    <m/>
    <m/>
    <m/>
    <m/>
    <m/>
    <m/>
    <m/>
    <m/>
    <m/>
    <m/>
    <m/>
    <m/>
    <m/>
    <m/>
    <m/>
    <m/>
    <m/>
  </r>
  <r>
    <x v="0"/>
    <x v="1"/>
    <x v="16"/>
    <x v="5"/>
    <m/>
    <n v="0"/>
    <m/>
    <n v="0"/>
    <m/>
    <m/>
    <m/>
    <m/>
    <m/>
    <m/>
    <m/>
    <m/>
    <m/>
    <m/>
    <m/>
    <m/>
    <m/>
    <m/>
    <m/>
    <m/>
    <m/>
    <m/>
    <m/>
    <m/>
    <m/>
    <m/>
    <m/>
    <m/>
    <m/>
    <m/>
    <m/>
  </r>
  <r>
    <x v="0"/>
    <x v="1"/>
    <x v="17"/>
    <x v="5"/>
    <m/>
    <n v="4639500"/>
    <m/>
    <n v="0"/>
    <m/>
    <m/>
    <m/>
    <m/>
    <m/>
    <m/>
    <m/>
    <m/>
    <m/>
    <m/>
    <m/>
    <m/>
    <m/>
    <m/>
    <m/>
    <m/>
    <m/>
    <m/>
    <m/>
    <m/>
    <m/>
    <m/>
    <m/>
    <m/>
    <m/>
    <m/>
    <m/>
  </r>
  <r>
    <x v="0"/>
    <x v="1"/>
    <x v="18"/>
    <x v="5"/>
    <m/>
    <n v="2140850"/>
    <m/>
    <n v="0"/>
    <m/>
    <m/>
    <m/>
    <m/>
    <m/>
    <m/>
    <m/>
    <m/>
    <m/>
    <m/>
    <m/>
    <m/>
    <m/>
    <m/>
    <m/>
    <m/>
    <m/>
    <m/>
    <m/>
    <m/>
    <m/>
    <m/>
    <m/>
    <m/>
    <m/>
    <m/>
    <m/>
  </r>
  <r>
    <x v="0"/>
    <x v="1"/>
    <x v="19"/>
    <x v="5"/>
    <m/>
    <n v="5119969"/>
    <m/>
    <n v="0"/>
    <m/>
    <m/>
    <m/>
    <m/>
    <m/>
    <m/>
    <m/>
    <m/>
    <m/>
    <m/>
    <m/>
    <m/>
    <m/>
    <m/>
    <m/>
    <m/>
    <m/>
    <m/>
    <m/>
    <m/>
    <m/>
    <m/>
    <m/>
    <m/>
    <m/>
    <m/>
    <m/>
  </r>
  <r>
    <x v="0"/>
    <x v="0"/>
    <x v="0"/>
    <x v="6"/>
    <m/>
    <n v="0"/>
    <m/>
    <n v="0"/>
    <m/>
    <m/>
    <m/>
    <m/>
    <m/>
    <m/>
    <m/>
    <m/>
    <m/>
    <m/>
    <m/>
    <m/>
    <m/>
    <m/>
    <n v="11486"/>
    <n v="4.21"/>
    <n v="64.680000000000007"/>
    <m/>
    <m/>
    <m/>
    <m/>
    <m/>
    <m/>
    <m/>
    <m/>
    <m/>
    <m/>
  </r>
  <r>
    <x v="0"/>
    <x v="0"/>
    <x v="1"/>
    <x v="6"/>
    <m/>
    <n v="0"/>
    <m/>
    <n v="0"/>
    <m/>
    <m/>
    <m/>
    <m/>
    <m/>
    <m/>
    <m/>
    <m/>
    <m/>
    <m/>
    <m/>
    <m/>
    <m/>
    <m/>
    <n v="9936"/>
    <n v="5.29"/>
    <n v="71.540000000000006"/>
    <m/>
    <m/>
    <m/>
    <m/>
    <m/>
    <m/>
    <m/>
    <m/>
    <m/>
    <m/>
  </r>
  <r>
    <x v="0"/>
    <x v="0"/>
    <x v="2"/>
    <x v="6"/>
    <m/>
    <n v="0"/>
    <m/>
    <n v="0"/>
    <m/>
    <m/>
    <m/>
    <m/>
    <m/>
    <m/>
    <m/>
    <m/>
    <m/>
    <m/>
    <m/>
    <m/>
    <m/>
    <m/>
    <n v="11015"/>
    <n v="4.9800000000000004"/>
    <n v="70.040000000000006"/>
    <m/>
    <m/>
    <m/>
    <m/>
    <m/>
    <m/>
    <m/>
    <m/>
    <m/>
    <m/>
  </r>
  <r>
    <x v="0"/>
    <x v="0"/>
    <x v="3"/>
    <x v="6"/>
    <m/>
    <n v="1174239"/>
    <m/>
    <n v="417358"/>
    <m/>
    <m/>
    <m/>
    <m/>
    <m/>
    <m/>
    <m/>
    <m/>
    <m/>
    <m/>
    <m/>
    <m/>
    <m/>
    <m/>
    <n v="13109"/>
    <n v="4.76"/>
    <n v="73.010000000000005"/>
    <m/>
    <m/>
    <m/>
    <m/>
    <m/>
    <m/>
    <m/>
    <m/>
    <m/>
    <m/>
  </r>
  <r>
    <x v="0"/>
    <x v="0"/>
    <x v="4"/>
    <x v="6"/>
    <m/>
    <n v="1313450"/>
    <m/>
    <n v="417358"/>
    <m/>
    <m/>
    <m/>
    <m/>
    <m/>
    <m/>
    <m/>
    <m/>
    <m/>
    <m/>
    <m/>
    <m/>
    <m/>
    <m/>
    <n v="11854"/>
    <n v="5.25"/>
    <n v="67.41"/>
    <m/>
    <m/>
    <m/>
    <m/>
    <m/>
    <m/>
    <m/>
    <m/>
    <m/>
    <m/>
  </r>
  <r>
    <x v="0"/>
    <x v="0"/>
    <x v="5"/>
    <x v="6"/>
    <m/>
    <n v="0"/>
    <m/>
    <n v="417358"/>
    <m/>
    <m/>
    <m/>
    <m/>
    <m/>
    <m/>
    <m/>
    <m/>
    <m/>
    <m/>
    <m/>
    <m/>
    <m/>
    <m/>
    <n v="14055"/>
    <n v="5.95"/>
    <n v="62.71"/>
    <m/>
    <m/>
    <m/>
    <m/>
    <m/>
    <m/>
    <m/>
    <m/>
    <m/>
    <m/>
  </r>
  <r>
    <x v="0"/>
    <x v="0"/>
    <x v="6"/>
    <x v="6"/>
    <m/>
    <n v="0"/>
    <m/>
    <n v="0"/>
    <m/>
    <m/>
    <m/>
    <m/>
    <m/>
    <m/>
    <m/>
    <m/>
    <m/>
    <m/>
    <m/>
    <m/>
    <m/>
    <m/>
    <n v="10548"/>
    <n v="5.69"/>
    <n v="64.55"/>
    <m/>
    <m/>
    <m/>
    <m/>
    <m/>
    <m/>
    <m/>
    <m/>
    <m/>
    <m/>
  </r>
  <r>
    <x v="0"/>
    <x v="0"/>
    <x v="7"/>
    <x v="6"/>
    <m/>
    <n v="1150000"/>
    <m/>
    <n v="0"/>
    <m/>
    <m/>
    <m/>
    <m/>
    <m/>
    <m/>
    <m/>
    <m/>
    <m/>
    <m/>
    <m/>
    <m/>
    <m/>
    <m/>
    <n v="9370"/>
    <n v="4.3"/>
    <n v="65.040000000000006"/>
    <m/>
    <m/>
    <m/>
    <m/>
    <m/>
    <m/>
    <m/>
    <m/>
    <m/>
    <m/>
  </r>
  <r>
    <x v="0"/>
    <x v="0"/>
    <x v="8"/>
    <x v="6"/>
    <m/>
    <n v="0"/>
    <m/>
    <n v="0"/>
    <m/>
    <m/>
    <m/>
    <m/>
    <m/>
    <m/>
    <m/>
    <m/>
    <m/>
    <m/>
    <m/>
    <m/>
    <m/>
    <m/>
    <n v="8674"/>
    <n v="4.7"/>
    <n v="65.5"/>
    <m/>
    <m/>
    <m/>
    <m/>
    <m/>
    <m/>
    <m/>
    <m/>
    <m/>
    <m/>
  </r>
  <r>
    <x v="0"/>
    <x v="0"/>
    <x v="9"/>
    <x v="6"/>
    <m/>
    <n v="0"/>
    <m/>
    <n v="0"/>
    <m/>
    <m/>
    <m/>
    <m/>
    <m/>
    <m/>
    <m/>
    <m/>
    <m/>
    <m/>
    <m/>
    <m/>
    <m/>
    <m/>
    <n v="11190"/>
    <n v="2.83"/>
    <n v="70.5"/>
    <m/>
    <m/>
    <m/>
    <m/>
    <m/>
    <m/>
    <m/>
    <m/>
    <m/>
    <m/>
  </r>
  <r>
    <x v="0"/>
    <x v="0"/>
    <x v="10"/>
    <x v="6"/>
    <m/>
    <n v="0"/>
    <m/>
    <n v="0"/>
    <m/>
    <m/>
    <m/>
    <m/>
    <m/>
    <m/>
    <m/>
    <m/>
    <m/>
    <m/>
    <m/>
    <m/>
    <m/>
    <m/>
    <n v="10793"/>
    <n v="2.4900000000000002"/>
    <n v="71.22"/>
    <m/>
    <m/>
    <m/>
    <m/>
    <m/>
    <m/>
    <m/>
    <m/>
    <m/>
    <m/>
  </r>
  <r>
    <x v="0"/>
    <x v="0"/>
    <x v="11"/>
    <x v="6"/>
    <m/>
    <n v="0"/>
    <m/>
    <n v="0"/>
    <m/>
    <m/>
    <m/>
    <m/>
    <m/>
    <m/>
    <m/>
    <m/>
    <m/>
    <m/>
    <m/>
    <m/>
    <m/>
    <m/>
    <n v="10047"/>
    <n v="2.63"/>
    <n v="72.77"/>
    <m/>
    <m/>
    <m/>
    <m/>
    <m/>
    <m/>
    <m/>
    <m/>
    <m/>
    <m/>
  </r>
  <r>
    <x v="0"/>
    <x v="0"/>
    <x v="12"/>
    <x v="6"/>
    <m/>
    <n v="0"/>
    <m/>
    <n v="0"/>
    <m/>
    <m/>
    <m/>
    <m/>
    <m/>
    <m/>
    <m/>
    <m/>
    <m/>
    <m/>
    <m/>
    <m/>
    <m/>
    <m/>
    <n v="10419"/>
    <n v="3.1"/>
    <n v="63.93"/>
    <m/>
    <m/>
    <m/>
    <m/>
    <m/>
    <m/>
    <m/>
    <m/>
    <m/>
    <m/>
  </r>
  <r>
    <x v="0"/>
    <x v="0"/>
    <x v="13"/>
    <x v="6"/>
    <m/>
    <n v="0"/>
    <m/>
    <n v="417358"/>
    <m/>
    <m/>
    <m/>
    <m/>
    <m/>
    <m/>
    <m/>
    <m/>
    <m/>
    <m/>
    <m/>
    <m/>
    <m/>
    <m/>
    <n v="11319"/>
    <n v="2.91"/>
    <n v="77.73"/>
    <m/>
    <m/>
    <m/>
    <m/>
    <m/>
    <m/>
    <m/>
    <m/>
    <m/>
    <m/>
  </r>
  <r>
    <x v="0"/>
    <x v="1"/>
    <x v="14"/>
    <x v="6"/>
    <m/>
    <n v="0"/>
    <m/>
    <n v="0"/>
    <m/>
    <m/>
    <m/>
    <m/>
    <m/>
    <m/>
    <m/>
    <m/>
    <m/>
    <m/>
    <m/>
    <m/>
    <m/>
    <m/>
    <n v="8789"/>
    <n v="3.66"/>
    <n v="67.14"/>
    <m/>
    <m/>
    <m/>
    <m/>
    <m/>
    <m/>
    <m/>
    <m/>
    <m/>
    <m/>
  </r>
  <r>
    <x v="0"/>
    <x v="1"/>
    <x v="15"/>
    <x v="6"/>
    <m/>
    <n v="0"/>
    <m/>
    <n v="417358"/>
    <m/>
    <m/>
    <m/>
    <m/>
    <m/>
    <m/>
    <m/>
    <m/>
    <m/>
    <m/>
    <m/>
    <m/>
    <m/>
    <m/>
    <n v="10020"/>
    <n v="3.41"/>
    <n v="65.88"/>
    <m/>
    <m/>
    <m/>
    <m/>
    <m/>
    <m/>
    <m/>
    <m/>
    <m/>
    <m/>
  </r>
  <r>
    <x v="0"/>
    <x v="1"/>
    <x v="16"/>
    <x v="6"/>
    <m/>
    <n v="0"/>
    <m/>
    <n v="417358"/>
    <m/>
    <m/>
    <m/>
    <m/>
    <m/>
    <m/>
    <m/>
    <m/>
    <m/>
    <m/>
    <m/>
    <m/>
    <m/>
    <m/>
    <n v="12278"/>
    <n v="6.52"/>
    <n v="64.25"/>
    <m/>
    <m/>
    <m/>
    <m/>
    <m/>
    <m/>
    <m/>
    <m/>
    <m/>
    <m/>
  </r>
  <r>
    <x v="0"/>
    <x v="1"/>
    <x v="17"/>
    <x v="6"/>
    <m/>
    <n v="878450"/>
    <m/>
    <n v="0"/>
    <m/>
    <m/>
    <m/>
    <m/>
    <m/>
    <m/>
    <m/>
    <m/>
    <m/>
    <m/>
    <m/>
    <m/>
    <m/>
    <m/>
    <n v="10255"/>
    <n v="3.1"/>
    <n v="70.88"/>
    <m/>
    <m/>
    <m/>
    <m/>
    <m/>
    <m/>
    <m/>
    <m/>
    <m/>
    <m/>
  </r>
  <r>
    <x v="0"/>
    <x v="1"/>
    <x v="18"/>
    <x v="6"/>
    <m/>
    <n v="3109075"/>
    <m/>
    <n v="0"/>
    <m/>
    <m/>
    <m/>
    <m/>
    <m/>
    <m/>
    <m/>
    <m/>
    <m/>
    <m/>
    <m/>
    <m/>
    <m/>
    <m/>
    <n v="10052"/>
    <n v="4.4800000000000004"/>
    <n v="63.68"/>
    <m/>
    <m/>
    <m/>
    <m/>
    <m/>
    <m/>
    <m/>
    <m/>
    <m/>
    <m/>
  </r>
  <r>
    <x v="0"/>
    <x v="1"/>
    <x v="19"/>
    <x v="6"/>
    <m/>
    <n v="0"/>
    <m/>
    <n v="0"/>
    <m/>
    <m/>
    <m/>
    <m/>
    <m/>
    <m/>
    <m/>
    <m/>
    <m/>
    <m/>
    <m/>
    <m/>
    <m/>
    <m/>
    <n v="8921"/>
    <n v="5.0999999999999996"/>
    <n v="69.62"/>
    <m/>
    <m/>
    <m/>
    <m/>
    <m/>
    <m/>
    <m/>
    <m/>
    <m/>
    <m/>
  </r>
  <r>
    <x v="0"/>
    <x v="0"/>
    <x v="0"/>
    <x v="7"/>
    <m/>
    <n v="958646"/>
    <m/>
    <m/>
    <m/>
    <m/>
    <m/>
    <m/>
    <m/>
    <m/>
    <m/>
    <m/>
    <m/>
    <m/>
    <m/>
    <m/>
    <m/>
    <m/>
    <m/>
    <m/>
    <m/>
    <m/>
    <m/>
    <m/>
    <m/>
    <m/>
    <m/>
    <m/>
    <m/>
    <m/>
    <m/>
  </r>
  <r>
    <x v="0"/>
    <x v="0"/>
    <x v="1"/>
    <x v="7"/>
    <m/>
    <n v="1244498"/>
    <m/>
    <m/>
    <m/>
    <m/>
    <m/>
    <m/>
    <m/>
    <m/>
    <m/>
    <m/>
    <m/>
    <m/>
    <m/>
    <m/>
    <m/>
    <m/>
    <m/>
    <m/>
    <m/>
    <m/>
    <m/>
    <m/>
    <m/>
    <m/>
    <m/>
    <m/>
    <m/>
    <m/>
    <m/>
  </r>
  <r>
    <x v="0"/>
    <x v="0"/>
    <x v="2"/>
    <x v="7"/>
    <m/>
    <n v="1880588"/>
    <m/>
    <m/>
    <m/>
    <m/>
    <m/>
    <m/>
    <m/>
    <m/>
    <m/>
    <m/>
    <m/>
    <m/>
    <m/>
    <m/>
    <m/>
    <m/>
    <m/>
    <m/>
    <m/>
    <m/>
    <m/>
    <m/>
    <m/>
    <m/>
    <m/>
    <m/>
    <m/>
    <m/>
    <m/>
  </r>
  <r>
    <x v="0"/>
    <x v="0"/>
    <x v="3"/>
    <x v="7"/>
    <m/>
    <n v="1447608"/>
    <m/>
    <m/>
    <m/>
    <m/>
    <m/>
    <m/>
    <m/>
    <m/>
    <m/>
    <m/>
    <m/>
    <m/>
    <m/>
    <m/>
    <m/>
    <m/>
    <m/>
    <m/>
    <m/>
    <m/>
    <m/>
    <m/>
    <m/>
    <m/>
    <m/>
    <m/>
    <m/>
    <m/>
    <m/>
  </r>
  <r>
    <x v="0"/>
    <x v="0"/>
    <x v="4"/>
    <x v="7"/>
    <m/>
    <n v="1934419"/>
    <m/>
    <m/>
    <m/>
    <m/>
    <m/>
    <m/>
    <m/>
    <m/>
    <m/>
    <m/>
    <m/>
    <m/>
    <m/>
    <m/>
    <m/>
    <m/>
    <m/>
    <m/>
    <m/>
    <m/>
    <m/>
    <m/>
    <m/>
    <m/>
    <m/>
    <m/>
    <m/>
    <m/>
    <m/>
  </r>
  <r>
    <x v="0"/>
    <x v="0"/>
    <x v="5"/>
    <x v="7"/>
    <m/>
    <n v="972993"/>
    <m/>
    <m/>
    <m/>
    <m/>
    <m/>
    <m/>
    <m/>
    <m/>
    <m/>
    <m/>
    <m/>
    <m/>
    <m/>
    <m/>
    <m/>
    <m/>
    <m/>
    <m/>
    <m/>
    <m/>
    <m/>
    <m/>
    <m/>
    <m/>
    <m/>
    <m/>
    <m/>
    <m/>
    <m/>
  </r>
  <r>
    <x v="0"/>
    <x v="0"/>
    <x v="6"/>
    <x v="7"/>
    <m/>
    <n v="935874"/>
    <m/>
    <m/>
    <m/>
    <m/>
    <m/>
    <m/>
    <m/>
    <m/>
    <m/>
    <m/>
    <m/>
    <m/>
    <m/>
    <m/>
    <m/>
    <m/>
    <m/>
    <m/>
    <m/>
    <m/>
    <m/>
    <m/>
    <m/>
    <m/>
    <m/>
    <m/>
    <m/>
    <m/>
    <m/>
  </r>
  <r>
    <x v="0"/>
    <x v="0"/>
    <x v="7"/>
    <x v="7"/>
    <m/>
    <n v="1201964"/>
    <m/>
    <m/>
    <m/>
    <m/>
    <m/>
    <m/>
    <m/>
    <m/>
    <m/>
    <m/>
    <m/>
    <m/>
    <m/>
    <m/>
    <m/>
    <m/>
    <m/>
    <m/>
    <m/>
    <m/>
    <m/>
    <m/>
    <m/>
    <m/>
    <m/>
    <m/>
    <m/>
    <m/>
    <m/>
  </r>
  <r>
    <x v="0"/>
    <x v="0"/>
    <x v="8"/>
    <x v="7"/>
    <m/>
    <n v="1334963"/>
    <m/>
    <m/>
    <m/>
    <m/>
    <m/>
    <m/>
    <m/>
    <m/>
    <m/>
    <m/>
    <m/>
    <m/>
    <m/>
    <m/>
    <m/>
    <m/>
    <m/>
    <m/>
    <m/>
    <m/>
    <m/>
    <m/>
    <m/>
    <m/>
    <m/>
    <m/>
    <m/>
    <m/>
    <m/>
  </r>
  <r>
    <x v="0"/>
    <x v="0"/>
    <x v="9"/>
    <x v="7"/>
    <m/>
    <m/>
    <m/>
    <m/>
    <m/>
    <m/>
    <m/>
    <m/>
    <m/>
    <m/>
    <m/>
    <m/>
    <m/>
    <m/>
    <m/>
    <m/>
    <m/>
    <m/>
    <m/>
    <m/>
    <m/>
    <m/>
    <m/>
    <m/>
    <m/>
    <m/>
    <m/>
    <m/>
    <m/>
    <m/>
    <m/>
  </r>
  <r>
    <x v="0"/>
    <x v="0"/>
    <x v="10"/>
    <x v="7"/>
    <m/>
    <n v="980830"/>
    <m/>
    <m/>
    <m/>
    <m/>
    <m/>
    <m/>
    <m/>
    <m/>
    <m/>
    <m/>
    <m/>
    <m/>
    <m/>
    <m/>
    <m/>
    <m/>
    <m/>
    <m/>
    <m/>
    <m/>
    <m/>
    <m/>
    <m/>
    <m/>
    <m/>
    <m/>
    <m/>
    <m/>
    <m/>
  </r>
  <r>
    <x v="0"/>
    <x v="0"/>
    <x v="11"/>
    <x v="7"/>
    <m/>
    <n v="1376561"/>
    <m/>
    <m/>
    <m/>
    <m/>
    <m/>
    <m/>
    <m/>
    <m/>
    <m/>
    <m/>
    <m/>
    <m/>
    <m/>
    <m/>
    <m/>
    <m/>
    <m/>
    <m/>
    <m/>
    <m/>
    <m/>
    <m/>
    <m/>
    <m/>
    <m/>
    <m/>
    <m/>
    <m/>
    <m/>
  </r>
  <r>
    <x v="0"/>
    <x v="0"/>
    <x v="12"/>
    <x v="7"/>
    <m/>
    <n v="699900"/>
    <m/>
    <m/>
    <m/>
    <m/>
    <m/>
    <m/>
    <m/>
    <m/>
    <m/>
    <m/>
    <m/>
    <m/>
    <m/>
    <m/>
    <m/>
    <m/>
    <m/>
    <m/>
    <m/>
    <m/>
    <m/>
    <m/>
    <m/>
    <m/>
    <m/>
    <m/>
    <m/>
    <m/>
    <m/>
  </r>
  <r>
    <x v="0"/>
    <x v="0"/>
    <x v="13"/>
    <x v="7"/>
    <m/>
    <n v="1005928"/>
    <m/>
    <m/>
    <m/>
    <m/>
    <m/>
    <m/>
    <m/>
    <m/>
    <m/>
    <m/>
    <m/>
    <m/>
    <m/>
    <m/>
    <m/>
    <m/>
    <m/>
    <m/>
    <m/>
    <m/>
    <m/>
    <m/>
    <m/>
    <m/>
    <m/>
    <m/>
    <m/>
    <m/>
    <m/>
  </r>
  <r>
    <x v="0"/>
    <x v="1"/>
    <x v="14"/>
    <x v="7"/>
    <m/>
    <n v="1257866"/>
    <m/>
    <n v="0"/>
    <m/>
    <m/>
    <m/>
    <m/>
    <m/>
    <m/>
    <m/>
    <m/>
    <m/>
    <m/>
    <m/>
    <m/>
    <m/>
    <m/>
    <m/>
    <m/>
    <m/>
    <m/>
    <m/>
    <m/>
    <m/>
    <m/>
    <m/>
    <m/>
    <m/>
    <m/>
    <m/>
  </r>
  <r>
    <x v="0"/>
    <x v="1"/>
    <x v="15"/>
    <x v="7"/>
    <m/>
    <n v="2126452"/>
    <m/>
    <n v="0"/>
    <m/>
    <m/>
    <m/>
    <m/>
    <m/>
    <m/>
    <m/>
    <m/>
    <m/>
    <m/>
    <m/>
    <m/>
    <m/>
    <m/>
    <m/>
    <m/>
    <m/>
    <m/>
    <m/>
    <m/>
    <m/>
    <m/>
    <m/>
    <m/>
    <m/>
    <m/>
    <m/>
  </r>
  <r>
    <x v="0"/>
    <x v="1"/>
    <x v="16"/>
    <x v="7"/>
    <m/>
    <n v="1045999"/>
    <m/>
    <n v="0"/>
    <m/>
    <m/>
    <m/>
    <m/>
    <m/>
    <m/>
    <m/>
    <m/>
    <m/>
    <m/>
    <m/>
    <m/>
    <m/>
    <m/>
    <m/>
    <m/>
    <m/>
    <m/>
    <m/>
    <m/>
    <m/>
    <m/>
    <m/>
    <m/>
    <m/>
    <m/>
    <m/>
  </r>
  <r>
    <x v="0"/>
    <x v="1"/>
    <x v="17"/>
    <x v="7"/>
    <m/>
    <n v="2165375"/>
    <m/>
    <n v="0"/>
    <m/>
    <m/>
    <m/>
    <m/>
    <m/>
    <m/>
    <m/>
    <m/>
    <m/>
    <m/>
    <m/>
    <m/>
    <m/>
    <m/>
    <m/>
    <m/>
    <m/>
    <m/>
    <m/>
    <m/>
    <m/>
    <m/>
    <m/>
    <m/>
    <m/>
    <m/>
    <m/>
  </r>
  <r>
    <x v="0"/>
    <x v="1"/>
    <x v="18"/>
    <x v="7"/>
    <m/>
    <n v="1425614"/>
    <m/>
    <n v="0"/>
    <m/>
    <m/>
    <m/>
    <m/>
    <m/>
    <m/>
    <m/>
    <m/>
    <m/>
    <m/>
    <m/>
    <m/>
    <m/>
    <m/>
    <m/>
    <m/>
    <m/>
    <m/>
    <m/>
    <m/>
    <m/>
    <m/>
    <m/>
    <m/>
    <m/>
    <m/>
    <m/>
  </r>
  <r>
    <x v="0"/>
    <x v="1"/>
    <x v="19"/>
    <x v="7"/>
    <m/>
    <n v="1754320"/>
    <m/>
    <n v="0"/>
    <m/>
    <m/>
    <m/>
    <m/>
    <m/>
    <m/>
    <m/>
    <m/>
    <m/>
    <m/>
    <m/>
    <m/>
    <m/>
    <m/>
    <m/>
    <m/>
    <m/>
    <m/>
    <m/>
    <m/>
    <m/>
    <m/>
    <m/>
    <m/>
    <m/>
    <m/>
    <m/>
  </r>
  <r>
    <x v="0"/>
    <x v="0"/>
    <x v="0"/>
    <x v="8"/>
    <m/>
    <m/>
    <m/>
    <n v="0"/>
    <m/>
    <m/>
    <m/>
    <m/>
    <m/>
    <m/>
    <m/>
    <m/>
    <m/>
    <m/>
    <m/>
    <m/>
    <m/>
    <m/>
    <m/>
    <m/>
    <m/>
    <m/>
    <m/>
    <m/>
    <m/>
    <m/>
    <m/>
    <m/>
    <m/>
    <m/>
    <m/>
  </r>
  <r>
    <x v="0"/>
    <x v="0"/>
    <x v="1"/>
    <x v="8"/>
    <m/>
    <n v="1453325"/>
    <m/>
    <n v="0"/>
    <m/>
    <m/>
    <m/>
    <m/>
    <m/>
    <m/>
    <m/>
    <m/>
    <m/>
    <m/>
    <m/>
    <m/>
    <m/>
    <m/>
    <m/>
    <m/>
    <m/>
    <m/>
    <m/>
    <m/>
    <m/>
    <m/>
    <m/>
    <m/>
    <m/>
    <m/>
    <m/>
  </r>
  <r>
    <x v="0"/>
    <x v="0"/>
    <x v="2"/>
    <x v="8"/>
    <m/>
    <m/>
    <m/>
    <n v="255870"/>
    <m/>
    <m/>
    <m/>
    <m/>
    <m/>
    <m/>
    <m/>
    <m/>
    <m/>
    <m/>
    <m/>
    <m/>
    <m/>
    <m/>
    <m/>
    <m/>
    <m/>
    <m/>
    <m/>
    <m/>
    <m/>
    <m/>
    <m/>
    <m/>
    <m/>
    <m/>
    <m/>
  </r>
  <r>
    <x v="0"/>
    <x v="0"/>
    <x v="3"/>
    <x v="8"/>
    <m/>
    <n v="1296614"/>
    <m/>
    <n v="344050"/>
    <m/>
    <m/>
    <m/>
    <m/>
    <m/>
    <m/>
    <m/>
    <m/>
    <m/>
    <m/>
    <m/>
    <m/>
    <m/>
    <m/>
    <m/>
    <m/>
    <m/>
    <m/>
    <m/>
    <m/>
    <m/>
    <m/>
    <m/>
    <m/>
    <m/>
    <m/>
    <m/>
  </r>
  <r>
    <x v="0"/>
    <x v="0"/>
    <x v="4"/>
    <x v="8"/>
    <m/>
    <n v="3333677"/>
    <m/>
    <n v="0"/>
    <m/>
    <m/>
    <m/>
    <m/>
    <m/>
    <m/>
    <m/>
    <m/>
    <m/>
    <m/>
    <m/>
    <m/>
    <m/>
    <m/>
    <m/>
    <m/>
    <m/>
    <m/>
    <m/>
    <m/>
    <m/>
    <m/>
    <m/>
    <m/>
    <m/>
    <m/>
    <m/>
  </r>
  <r>
    <x v="0"/>
    <x v="0"/>
    <x v="5"/>
    <x v="8"/>
    <m/>
    <n v="2234427"/>
    <m/>
    <n v="344050"/>
    <m/>
    <m/>
    <m/>
    <m/>
    <m/>
    <m/>
    <m/>
    <m/>
    <m/>
    <m/>
    <m/>
    <m/>
    <m/>
    <m/>
    <m/>
    <m/>
    <m/>
    <m/>
    <m/>
    <m/>
    <m/>
    <m/>
    <m/>
    <m/>
    <m/>
    <m/>
    <m/>
  </r>
  <r>
    <x v="0"/>
    <x v="0"/>
    <x v="6"/>
    <x v="8"/>
    <m/>
    <n v="2487006"/>
    <m/>
    <n v="100000"/>
    <m/>
    <m/>
    <m/>
    <m/>
    <m/>
    <m/>
    <m/>
    <m/>
    <m/>
    <m/>
    <m/>
    <m/>
    <m/>
    <m/>
    <m/>
    <m/>
    <m/>
    <m/>
    <m/>
    <m/>
    <m/>
    <m/>
    <m/>
    <m/>
    <m/>
    <m/>
    <m/>
  </r>
  <r>
    <x v="0"/>
    <x v="0"/>
    <x v="7"/>
    <x v="8"/>
    <m/>
    <n v="1646587"/>
    <m/>
    <n v="344050"/>
    <m/>
    <m/>
    <m/>
    <m/>
    <m/>
    <m/>
    <m/>
    <m/>
    <m/>
    <m/>
    <m/>
    <m/>
    <m/>
    <m/>
    <m/>
    <m/>
    <m/>
    <m/>
    <m/>
    <m/>
    <m/>
    <m/>
    <m/>
    <m/>
    <m/>
    <m/>
    <m/>
  </r>
  <r>
    <x v="0"/>
    <x v="0"/>
    <x v="8"/>
    <x v="8"/>
    <m/>
    <n v="3416386"/>
    <m/>
    <n v="0"/>
    <m/>
    <m/>
    <m/>
    <m/>
    <m/>
    <m/>
    <m/>
    <m/>
    <m/>
    <m/>
    <m/>
    <m/>
    <m/>
    <m/>
    <m/>
    <m/>
    <m/>
    <m/>
    <m/>
    <m/>
    <m/>
    <m/>
    <m/>
    <m/>
    <m/>
    <m/>
    <m/>
  </r>
  <r>
    <x v="0"/>
    <x v="0"/>
    <x v="9"/>
    <x v="8"/>
    <m/>
    <m/>
    <m/>
    <n v="0"/>
    <m/>
    <m/>
    <m/>
    <m/>
    <m/>
    <m/>
    <m/>
    <m/>
    <m/>
    <m/>
    <m/>
    <m/>
    <m/>
    <m/>
    <m/>
    <m/>
    <m/>
    <m/>
    <m/>
    <m/>
    <m/>
    <m/>
    <m/>
    <m/>
    <m/>
    <m/>
    <m/>
  </r>
  <r>
    <x v="0"/>
    <x v="0"/>
    <x v="10"/>
    <x v="8"/>
    <m/>
    <m/>
    <m/>
    <n v="0"/>
    <m/>
    <m/>
    <m/>
    <m/>
    <m/>
    <m/>
    <m/>
    <m/>
    <m/>
    <m/>
    <m/>
    <m/>
    <m/>
    <m/>
    <m/>
    <m/>
    <m/>
    <m/>
    <m/>
    <m/>
    <m/>
    <m/>
    <m/>
    <m/>
    <m/>
    <m/>
    <m/>
  </r>
  <r>
    <x v="0"/>
    <x v="0"/>
    <x v="11"/>
    <x v="8"/>
    <m/>
    <n v="2546006"/>
    <m/>
    <n v="344050"/>
    <m/>
    <m/>
    <m/>
    <m/>
    <m/>
    <m/>
    <m/>
    <m/>
    <m/>
    <m/>
    <m/>
    <m/>
    <m/>
    <m/>
    <m/>
    <m/>
    <m/>
    <m/>
    <m/>
    <m/>
    <m/>
    <m/>
    <m/>
    <m/>
    <m/>
    <m/>
    <m/>
  </r>
  <r>
    <x v="0"/>
    <x v="0"/>
    <x v="12"/>
    <x v="8"/>
    <m/>
    <m/>
    <m/>
    <n v="0"/>
    <m/>
    <m/>
    <m/>
    <m/>
    <m/>
    <m/>
    <m/>
    <m/>
    <m/>
    <m/>
    <m/>
    <m/>
    <m/>
    <m/>
    <m/>
    <m/>
    <m/>
    <m/>
    <m/>
    <m/>
    <m/>
    <m/>
    <m/>
    <m/>
    <m/>
    <m/>
    <m/>
  </r>
  <r>
    <x v="0"/>
    <x v="0"/>
    <x v="13"/>
    <x v="8"/>
    <m/>
    <m/>
    <m/>
    <n v="0"/>
    <m/>
    <m/>
    <m/>
    <m/>
    <m/>
    <m/>
    <m/>
    <m/>
    <m/>
    <m/>
    <m/>
    <m/>
    <m/>
    <m/>
    <m/>
    <m/>
    <m/>
    <m/>
    <m/>
    <m/>
    <m/>
    <m/>
    <m/>
    <m/>
    <m/>
    <m/>
    <m/>
  </r>
  <r>
    <x v="0"/>
    <x v="1"/>
    <x v="14"/>
    <x v="8"/>
    <m/>
    <n v="1558739"/>
    <m/>
    <n v="575870"/>
    <m/>
    <m/>
    <m/>
    <m/>
    <m/>
    <m/>
    <m/>
    <m/>
    <m/>
    <m/>
    <m/>
    <m/>
    <m/>
    <m/>
    <m/>
    <m/>
    <m/>
    <m/>
    <m/>
    <m/>
    <m/>
    <m/>
    <m/>
    <m/>
    <m/>
    <m/>
    <m/>
  </r>
  <r>
    <x v="0"/>
    <x v="1"/>
    <x v="15"/>
    <x v="8"/>
    <m/>
    <n v="1313225"/>
    <m/>
    <n v="664050"/>
    <m/>
    <m/>
    <m/>
    <m/>
    <m/>
    <m/>
    <m/>
    <m/>
    <m/>
    <m/>
    <m/>
    <m/>
    <m/>
    <m/>
    <m/>
    <m/>
    <m/>
    <m/>
    <m/>
    <m/>
    <m/>
    <m/>
    <m/>
    <m/>
    <m/>
    <m/>
    <m/>
  </r>
  <r>
    <x v="0"/>
    <x v="1"/>
    <x v="16"/>
    <x v="8"/>
    <m/>
    <m/>
    <m/>
    <n v="344050"/>
    <m/>
    <m/>
    <m/>
    <m/>
    <m/>
    <m/>
    <m/>
    <m/>
    <m/>
    <m/>
    <m/>
    <m/>
    <m/>
    <m/>
    <m/>
    <m/>
    <m/>
    <m/>
    <m/>
    <m/>
    <m/>
    <m/>
    <m/>
    <m/>
    <m/>
    <m/>
    <m/>
  </r>
  <r>
    <x v="0"/>
    <x v="1"/>
    <x v="17"/>
    <x v="8"/>
    <m/>
    <m/>
    <m/>
    <n v="100000"/>
    <m/>
    <m/>
    <m/>
    <m/>
    <m/>
    <m/>
    <m/>
    <m/>
    <m/>
    <m/>
    <m/>
    <m/>
    <m/>
    <m/>
    <m/>
    <m/>
    <m/>
    <m/>
    <m/>
    <m/>
    <m/>
    <m/>
    <m/>
    <m/>
    <m/>
    <m/>
    <m/>
  </r>
  <r>
    <x v="0"/>
    <x v="1"/>
    <x v="18"/>
    <x v="8"/>
    <m/>
    <n v="2703582"/>
    <m/>
    <n v="344050"/>
    <m/>
    <m/>
    <m/>
    <m/>
    <m/>
    <m/>
    <m/>
    <m/>
    <m/>
    <m/>
    <m/>
    <m/>
    <m/>
    <m/>
    <m/>
    <m/>
    <m/>
    <m/>
    <m/>
    <m/>
    <m/>
    <m/>
    <m/>
    <m/>
    <m/>
    <m/>
    <m/>
  </r>
  <r>
    <x v="0"/>
    <x v="1"/>
    <x v="19"/>
    <x v="8"/>
    <m/>
    <m/>
    <m/>
    <n v="344050"/>
    <m/>
    <m/>
    <m/>
    <m/>
    <m/>
    <m/>
    <m/>
    <m/>
    <m/>
    <m/>
    <m/>
    <m/>
    <m/>
    <m/>
    <m/>
    <m/>
    <m/>
    <m/>
    <m/>
    <m/>
    <m/>
    <m/>
    <m/>
    <m/>
    <m/>
    <m/>
    <m/>
  </r>
  <r>
    <x v="0"/>
    <x v="0"/>
    <x v="0"/>
    <x v="9"/>
    <n v="12913201"/>
    <n v="1117460"/>
    <n v="0"/>
    <n v="0"/>
    <m/>
    <m/>
    <m/>
    <m/>
    <m/>
    <m/>
    <m/>
    <m/>
    <m/>
    <m/>
    <m/>
    <m/>
    <m/>
    <m/>
    <m/>
    <m/>
    <m/>
    <m/>
    <m/>
    <m/>
    <m/>
    <m/>
    <m/>
    <m/>
    <m/>
    <m/>
    <m/>
  </r>
  <r>
    <x v="0"/>
    <x v="0"/>
    <x v="1"/>
    <x v="9"/>
    <n v="4640865"/>
    <n v="1106968"/>
    <n v="0"/>
    <n v="0"/>
    <m/>
    <m/>
    <m/>
    <m/>
    <m/>
    <m/>
    <m/>
    <m/>
    <m/>
    <m/>
    <m/>
    <m/>
    <m/>
    <m/>
    <m/>
    <m/>
    <m/>
    <m/>
    <m/>
    <m/>
    <m/>
    <m/>
    <m/>
    <m/>
    <m/>
    <m/>
    <m/>
  </r>
  <r>
    <x v="0"/>
    <x v="0"/>
    <x v="2"/>
    <x v="9"/>
    <n v="22571674"/>
    <n v="6614975"/>
    <n v="5052472"/>
    <n v="0"/>
    <m/>
    <m/>
    <m/>
    <m/>
    <m/>
    <m/>
    <m/>
    <m/>
    <m/>
    <m/>
    <m/>
    <m/>
    <m/>
    <m/>
    <m/>
    <m/>
    <m/>
    <m/>
    <m/>
    <m/>
    <m/>
    <m/>
    <m/>
    <m/>
    <m/>
    <m/>
    <m/>
  </r>
  <r>
    <x v="0"/>
    <x v="0"/>
    <x v="3"/>
    <x v="9"/>
    <n v="12840192"/>
    <n v="7529533"/>
    <n v="0"/>
    <n v="0"/>
    <m/>
    <m/>
    <m/>
    <m/>
    <m/>
    <m/>
    <m/>
    <m/>
    <m/>
    <m/>
    <m/>
    <m/>
    <m/>
    <m/>
    <m/>
    <m/>
    <m/>
    <m/>
    <m/>
    <m/>
    <m/>
    <m/>
    <m/>
    <m/>
    <m/>
    <m/>
    <m/>
  </r>
  <r>
    <x v="0"/>
    <x v="0"/>
    <x v="4"/>
    <x v="9"/>
    <n v="2686875"/>
    <n v="2347326"/>
    <n v="0"/>
    <n v="0"/>
    <m/>
    <m/>
    <m/>
    <m/>
    <m/>
    <m/>
    <m/>
    <m/>
    <m/>
    <m/>
    <m/>
    <m/>
    <m/>
    <m/>
    <m/>
    <m/>
    <m/>
    <m/>
    <m/>
    <m/>
    <m/>
    <m/>
    <m/>
    <m/>
    <m/>
    <m/>
    <m/>
  </r>
  <r>
    <x v="0"/>
    <x v="0"/>
    <x v="5"/>
    <x v="9"/>
    <n v="2182031"/>
    <n v="0"/>
    <n v="0"/>
    <n v="0"/>
    <m/>
    <m/>
    <m/>
    <m/>
    <m/>
    <m/>
    <m/>
    <m/>
    <m/>
    <m/>
    <m/>
    <m/>
    <m/>
    <m/>
    <m/>
    <m/>
    <m/>
    <m/>
    <m/>
    <m/>
    <m/>
    <m/>
    <m/>
    <m/>
    <m/>
    <m/>
    <m/>
  </r>
  <r>
    <x v="0"/>
    <x v="0"/>
    <x v="6"/>
    <x v="9"/>
    <n v="4944973"/>
    <n v="490000"/>
    <n v="0"/>
    <n v="0"/>
    <m/>
    <m/>
    <m/>
    <m/>
    <m/>
    <m/>
    <m/>
    <m/>
    <m/>
    <m/>
    <m/>
    <m/>
    <m/>
    <m/>
    <m/>
    <m/>
    <m/>
    <m/>
    <m/>
    <m/>
    <m/>
    <m/>
    <m/>
    <m/>
    <m/>
    <m/>
    <m/>
  </r>
  <r>
    <x v="0"/>
    <x v="0"/>
    <x v="7"/>
    <x v="9"/>
    <n v="0"/>
    <n v="0"/>
    <n v="6898997"/>
    <n v="0"/>
    <m/>
    <m/>
    <m/>
    <m/>
    <m/>
    <m/>
    <m/>
    <m/>
    <m/>
    <m/>
    <m/>
    <m/>
    <m/>
    <m/>
    <m/>
    <m/>
    <m/>
    <m/>
    <m/>
    <m/>
    <m/>
    <m/>
    <m/>
    <m/>
    <m/>
    <m/>
    <m/>
  </r>
  <r>
    <x v="0"/>
    <x v="0"/>
    <x v="8"/>
    <x v="9"/>
    <n v="2871846"/>
    <n v="0"/>
    <n v="0"/>
    <n v="0"/>
    <m/>
    <m/>
    <m/>
    <m/>
    <m/>
    <m/>
    <m/>
    <m/>
    <m/>
    <m/>
    <m/>
    <m/>
    <m/>
    <m/>
    <m/>
    <m/>
    <m/>
    <m/>
    <m/>
    <m/>
    <m/>
    <m/>
    <m/>
    <m/>
    <m/>
    <m/>
    <m/>
  </r>
  <r>
    <x v="0"/>
    <x v="0"/>
    <x v="9"/>
    <x v="9"/>
    <n v="10161340"/>
    <n v="0"/>
    <n v="2016313"/>
    <n v="0"/>
    <m/>
    <m/>
    <m/>
    <m/>
    <m/>
    <m/>
    <m/>
    <m/>
    <m/>
    <m/>
    <m/>
    <m/>
    <m/>
    <m/>
    <m/>
    <m/>
    <m/>
    <m/>
    <m/>
    <m/>
    <m/>
    <m/>
    <m/>
    <m/>
    <m/>
    <m/>
    <m/>
  </r>
  <r>
    <x v="0"/>
    <x v="0"/>
    <x v="10"/>
    <x v="9"/>
    <n v="5075921"/>
    <n v="2050000"/>
    <n v="0"/>
    <n v="0"/>
    <m/>
    <m/>
    <m/>
    <m/>
    <m/>
    <m/>
    <m/>
    <m/>
    <m/>
    <m/>
    <m/>
    <m/>
    <m/>
    <m/>
    <m/>
    <m/>
    <m/>
    <m/>
    <m/>
    <m/>
    <m/>
    <m/>
    <m/>
    <m/>
    <m/>
    <m/>
    <m/>
  </r>
  <r>
    <x v="0"/>
    <x v="0"/>
    <x v="11"/>
    <x v="9"/>
    <n v="4612199"/>
    <n v="0"/>
    <n v="0"/>
    <n v="0"/>
    <m/>
    <m/>
    <m/>
    <m/>
    <m/>
    <m/>
    <m/>
    <m/>
    <m/>
    <m/>
    <m/>
    <m/>
    <m/>
    <m/>
    <m/>
    <m/>
    <m/>
    <m/>
    <m/>
    <m/>
    <m/>
    <m/>
    <m/>
    <m/>
    <m/>
    <m/>
    <m/>
  </r>
  <r>
    <x v="0"/>
    <x v="0"/>
    <x v="12"/>
    <x v="9"/>
    <n v="3280120"/>
    <n v="0"/>
    <n v="0"/>
    <n v="0"/>
    <m/>
    <m/>
    <m/>
    <m/>
    <m/>
    <m/>
    <m/>
    <m/>
    <m/>
    <m/>
    <m/>
    <m/>
    <m/>
    <m/>
    <m/>
    <m/>
    <m/>
    <m/>
    <m/>
    <m/>
    <m/>
    <m/>
    <m/>
    <m/>
    <m/>
    <m/>
    <m/>
  </r>
  <r>
    <x v="0"/>
    <x v="0"/>
    <x v="13"/>
    <x v="9"/>
    <n v="5952313"/>
    <n v="1200000"/>
    <n v="0"/>
    <n v="0"/>
    <m/>
    <m/>
    <m/>
    <m/>
    <m/>
    <m/>
    <m/>
    <m/>
    <m/>
    <m/>
    <m/>
    <m/>
    <m/>
    <m/>
    <m/>
    <m/>
    <m/>
    <m/>
    <m/>
    <m/>
    <m/>
    <m/>
    <m/>
    <m/>
    <m/>
    <m/>
    <m/>
  </r>
  <r>
    <x v="0"/>
    <x v="1"/>
    <x v="14"/>
    <x v="9"/>
    <n v="0"/>
    <n v="2146871"/>
    <n v="7699127"/>
    <n v="0"/>
    <m/>
    <m/>
    <m/>
    <m/>
    <m/>
    <m/>
    <m/>
    <m/>
    <m/>
    <m/>
    <m/>
    <m/>
    <m/>
    <m/>
    <m/>
    <m/>
    <m/>
    <m/>
    <m/>
    <m/>
    <m/>
    <m/>
    <m/>
    <m/>
    <m/>
    <m/>
    <m/>
  </r>
  <r>
    <x v="0"/>
    <x v="1"/>
    <x v="15"/>
    <x v="9"/>
    <n v="4006837"/>
    <n v="7782674"/>
    <n v="5192836"/>
    <n v="0"/>
    <m/>
    <m/>
    <m/>
    <m/>
    <m/>
    <m/>
    <m/>
    <m/>
    <m/>
    <m/>
    <m/>
    <m/>
    <m/>
    <m/>
    <m/>
    <m/>
    <m/>
    <m/>
    <m/>
    <m/>
    <m/>
    <m/>
    <m/>
    <m/>
    <m/>
    <m/>
    <m/>
  </r>
  <r>
    <x v="0"/>
    <x v="1"/>
    <x v="16"/>
    <x v="9"/>
    <n v="5015367"/>
    <n v="0"/>
    <n v="0"/>
    <n v="0"/>
    <m/>
    <m/>
    <m/>
    <m/>
    <m/>
    <m/>
    <m/>
    <m/>
    <m/>
    <m/>
    <m/>
    <m/>
    <m/>
    <m/>
    <m/>
    <m/>
    <m/>
    <m/>
    <m/>
    <m/>
    <m/>
    <m/>
    <m/>
    <m/>
    <m/>
    <m/>
    <m/>
  </r>
  <r>
    <x v="0"/>
    <x v="1"/>
    <x v="17"/>
    <x v="9"/>
    <n v="0"/>
    <n v="7847898"/>
    <n v="12177158"/>
    <n v="0"/>
    <m/>
    <m/>
    <m/>
    <m/>
    <m/>
    <m/>
    <m/>
    <m/>
    <m/>
    <m/>
    <m/>
    <m/>
    <m/>
    <m/>
    <m/>
    <m/>
    <m/>
    <m/>
    <m/>
    <m/>
    <m/>
    <m/>
    <m/>
    <m/>
    <m/>
    <m/>
    <m/>
  </r>
  <r>
    <x v="0"/>
    <x v="1"/>
    <x v="18"/>
    <x v="9"/>
    <n v="3548266"/>
    <n v="1910491"/>
    <n v="0"/>
    <n v="0"/>
    <m/>
    <m/>
    <m/>
    <m/>
    <m/>
    <m/>
    <m/>
    <m/>
    <m/>
    <m/>
    <m/>
    <m/>
    <m/>
    <m/>
    <m/>
    <m/>
    <m/>
    <m/>
    <m/>
    <m/>
    <m/>
    <m/>
    <m/>
    <m/>
    <m/>
    <m/>
    <m/>
  </r>
  <r>
    <x v="0"/>
    <x v="1"/>
    <x v="19"/>
    <x v="9"/>
    <n v="9920862"/>
    <n v="2575496"/>
    <n v="8257123"/>
    <n v="0"/>
    <m/>
    <m/>
    <m/>
    <m/>
    <m/>
    <m/>
    <m/>
    <m/>
    <m/>
    <m/>
    <m/>
    <m/>
    <m/>
    <m/>
    <m/>
    <m/>
    <m/>
    <m/>
    <m/>
    <m/>
    <m/>
    <m/>
    <m/>
    <m/>
    <m/>
    <m/>
    <m/>
  </r>
  <r>
    <x v="0"/>
    <x v="0"/>
    <x v="0"/>
    <x v="10"/>
    <m/>
    <m/>
    <m/>
    <n v="0"/>
    <m/>
    <m/>
    <m/>
    <m/>
    <m/>
    <m/>
    <m/>
    <m/>
    <m/>
    <m/>
    <m/>
    <m/>
    <m/>
    <m/>
    <m/>
    <m/>
    <m/>
    <m/>
    <m/>
    <m/>
    <m/>
    <m/>
    <m/>
    <m/>
    <m/>
    <m/>
    <m/>
  </r>
  <r>
    <x v="0"/>
    <x v="0"/>
    <x v="1"/>
    <x v="10"/>
    <m/>
    <m/>
    <m/>
    <m/>
    <m/>
    <m/>
    <m/>
    <m/>
    <m/>
    <m/>
    <m/>
    <m/>
    <m/>
    <m/>
    <m/>
    <m/>
    <m/>
    <m/>
    <m/>
    <m/>
    <m/>
    <m/>
    <m/>
    <m/>
    <m/>
    <m/>
    <m/>
    <m/>
    <m/>
    <m/>
    <m/>
  </r>
  <r>
    <x v="0"/>
    <x v="0"/>
    <x v="2"/>
    <x v="10"/>
    <m/>
    <m/>
    <m/>
    <n v="0"/>
    <m/>
    <m/>
    <m/>
    <m/>
    <m/>
    <m/>
    <m/>
    <m/>
    <m/>
    <m/>
    <m/>
    <m/>
    <m/>
    <m/>
    <m/>
    <m/>
    <m/>
    <m/>
    <m/>
    <m/>
    <m/>
    <m/>
    <m/>
    <m/>
    <m/>
    <m/>
    <m/>
  </r>
  <r>
    <x v="0"/>
    <x v="0"/>
    <x v="3"/>
    <x v="10"/>
    <m/>
    <m/>
    <m/>
    <n v="0"/>
    <m/>
    <m/>
    <m/>
    <m/>
    <m/>
    <m/>
    <m/>
    <m/>
    <m/>
    <m/>
    <m/>
    <m/>
    <m/>
    <m/>
    <m/>
    <m/>
    <m/>
    <m/>
    <m/>
    <m/>
    <m/>
    <m/>
    <m/>
    <m/>
    <m/>
    <m/>
    <m/>
  </r>
  <r>
    <x v="0"/>
    <x v="0"/>
    <x v="4"/>
    <x v="10"/>
    <m/>
    <m/>
    <m/>
    <n v="600000"/>
    <m/>
    <m/>
    <m/>
    <m/>
    <m/>
    <m/>
    <m/>
    <m/>
    <m/>
    <m/>
    <m/>
    <m/>
    <m/>
    <m/>
    <m/>
    <m/>
    <m/>
    <m/>
    <m/>
    <m/>
    <m/>
    <m/>
    <m/>
    <m/>
    <m/>
    <m/>
    <m/>
  </r>
  <r>
    <x v="0"/>
    <x v="0"/>
    <x v="5"/>
    <x v="10"/>
    <m/>
    <m/>
    <m/>
    <n v="0"/>
    <m/>
    <m/>
    <m/>
    <m/>
    <m/>
    <m/>
    <m/>
    <m/>
    <m/>
    <m/>
    <m/>
    <m/>
    <m/>
    <m/>
    <m/>
    <m/>
    <m/>
    <m/>
    <m/>
    <m/>
    <m/>
    <m/>
    <m/>
    <m/>
    <m/>
    <m/>
    <m/>
  </r>
  <r>
    <x v="0"/>
    <x v="0"/>
    <x v="6"/>
    <x v="10"/>
    <m/>
    <m/>
    <m/>
    <n v="0"/>
    <m/>
    <m/>
    <m/>
    <m/>
    <m/>
    <m/>
    <m/>
    <m/>
    <m/>
    <m/>
    <m/>
    <m/>
    <m/>
    <m/>
    <m/>
    <m/>
    <m/>
    <m/>
    <m/>
    <m/>
    <m/>
    <m/>
    <m/>
    <m/>
    <m/>
    <m/>
    <m/>
  </r>
  <r>
    <x v="0"/>
    <x v="0"/>
    <x v="7"/>
    <x v="10"/>
    <m/>
    <m/>
    <m/>
    <n v="0"/>
    <m/>
    <m/>
    <m/>
    <m/>
    <m/>
    <m/>
    <m/>
    <m/>
    <m/>
    <m/>
    <m/>
    <m/>
    <m/>
    <m/>
    <m/>
    <m/>
    <m/>
    <m/>
    <m/>
    <m/>
    <m/>
    <m/>
    <m/>
    <m/>
    <m/>
    <m/>
    <m/>
  </r>
  <r>
    <x v="0"/>
    <x v="0"/>
    <x v="8"/>
    <x v="10"/>
    <m/>
    <m/>
    <m/>
    <n v="0"/>
    <m/>
    <m/>
    <m/>
    <m/>
    <m/>
    <m/>
    <m/>
    <m/>
    <m/>
    <m/>
    <m/>
    <m/>
    <m/>
    <m/>
    <m/>
    <m/>
    <m/>
    <m/>
    <m/>
    <m/>
    <m/>
    <m/>
    <m/>
    <m/>
    <m/>
    <m/>
    <m/>
  </r>
  <r>
    <x v="0"/>
    <x v="0"/>
    <x v="9"/>
    <x v="10"/>
    <m/>
    <m/>
    <m/>
    <n v="0"/>
    <m/>
    <m/>
    <m/>
    <m/>
    <m/>
    <m/>
    <m/>
    <m/>
    <m/>
    <m/>
    <m/>
    <m/>
    <m/>
    <m/>
    <m/>
    <m/>
    <m/>
    <m/>
    <m/>
    <m/>
    <m/>
    <m/>
    <m/>
    <m/>
    <m/>
    <m/>
    <m/>
  </r>
  <r>
    <x v="0"/>
    <x v="0"/>
    <x v="10"/>
    <x v="10"/>
    <m/>
    <m/>
    <m/>
    <n v="0"/>
    <m/>
    <m/>
    <m/>
    <m/>
    <m/>
    <m/>
    <m/>
    <m/>
    <m/>
    <m/>
    <m/>
    <m/>
    <m/>
    <m/>
    <m/>
    <m/>
    <m/>
    <m/>
    <m/>
    <m/>
    <m/>
    <m/>
    <m/>
    <m/>
    <m/>
    <m/>
    <m/>
  </r>
  <r>
    <x v="0"/>
    <x v="0"/>
    <x v="11"/>
    <x v="10"/>
    <m/>
    <m/>
    <m/>
    <n v="0"/>
    <m/>
    <m/>
    <m/>
    <m/>
    <m/>
    <m/>
    <m/>
    <m/>
    <m/>
    <m/>
    <m/>
    <m/>
    <m/>
    <m/>
    <m/>
    <m/>
    <m/>
    <m/>
    <m/>
    <m/>
    <m/>
    <m/>
    <m/>
    <m/>
    <m/>
    <m/>
    <m/>
  </r>
  <r>
    <x v="0"/>
    <x v="0"/>
    <x v="12"/>
    <x v="10"/>
    <m/>
    <m/>
    <m/>
    <n v="0"/>
    <m/>
    <m/>
    <m/>
    <m/>
    <m/>
    <m/>
    <m/>
    <m/>
    <m/>
    <m/>
    <m/>
    <m/>
    <m/>
    <m/>
    <m/>
    <m/>
    <m/>
    <m/>
    <m/>
    <m/>
    <m/>
    <m/>
    <m/>
    <m/>
    <m/>
    <m/>
    <m/>
  </r>
  <r>
    <x v="0"/>
    <x v="0"/>
    <x v="13"/>
    <x v="10"/>
    <m/>
    <m/>
    <m/>
    <n v="0"/>
    <m/>
    <m/>
    <m/>
    <m/>
    <m/>
    <m/>
    <m/>
    <m/>
    <m/>
    <m/>
    <m/>
    <m/>
    <m/>
    <m/>
    <m/>
    <m/>
    <m/>
    <m/>
    <m/>
    <m/>
    <m/>
    <m/>
    <m/>
    <m/>
    <m/>
    <m/>
    <m/>
  </r>
  <r>
    <x v="0"/>
    <x v="1"/>
    <x v="14"/>
    <x v="10"/>
    <m/>
    <m/>
    <m/>
    <n v="0"/>
    <m/>
    <m/>
    <m/>
    <m/>
    <m/>
    <m/>
    <m/>
    <m/>
    <m/>
    <m/>
    <m/>
    <m/>
    <m/>
    <m/>
    <m/>
    <m/>
    <m/>
    <m/>
    <m/>
    <m/>
    <m/>
    <m/>
    <m/>
    <m/>
    <m/>
    <m/>
    <m/>
  </r>
  <r>
    <x v="0"/>
    <x v="1"/>
    <x v="15"/>
    <x v="10"/>
    <m/>
    <m/>
    <m/>
    <n v="0"/>
    <m/>
    <m/>
    <m/>
    <m/>
    <m/>
    <m/>
    <m/>
    <m/>
    <m/>
    <m/>
    <m/>
    <m/>
    <m/>
    <m/>
    <m/>
    <m/>
    <m/>
    <m/>
    <m/>
    <m/>
    <m/>
    <m/>
    <m/>
    <m/>
    <m/>
    <m/>
    <m/>
  </r>
  <r>
    <x v="0"/>
    <x v="1"/>
    <x v="16"/>
    <x v="10"/>
    <m/>
    <m/>
    <m/>
    <n v="0"/>
    <m/>
    <m/>
    <m/>
    <m/>
    <m/>
    <m/>
    <m/>
    <m/>
    <m/>
    <m/>
    <m/>
    <m/>
    <m/>
    <m/>
    <m/>
    <m/>
    <m/>
    <m/>
    <m/>
    <m/>
    <m/>
    <m/>
    <m/>
    <m/>
    <m/>
    <m/>
    <m/>
  </r>
  <r>
    <x v="0"/>
    <x v="1"/>
    <x v="17"/>
    <x v="10"/>
    <m/>
    <m/>
    <m/>
    <n v="0"/>
    <m/>
    <m/>
    <m/>
    <m/>
    <m/>
    <m/>
    <m/>
    <m/>
    <m/>
    <m/>
    <m/>
    <m/>
    <m/>
    <m/>
    <m/>
    <m/>
    <m/>
    <m/>
    <m/>
    <m/>
    <m/>
    <m/>
    <m/>
    <m/>
    <m/>
    <m/>
    <m/>
  </r>
  <r>
    <x v="0"/>
    <x v="1"/>
    <x v="18"/>
    <x v="10"/>
    <m/>
    <m/>
    <m/>
    <n v="0"/>
    <m/>
    <m/>
    <m/>
    <m/>
    <m/>
    <m/>
    <m/>
    <m/>
    <m/>
    <m/>
    <m/>
    <m/>
    <m/>
    <m/>
    <m/>
    <m/>
    <m/>
    <m/>
    <m/>
    <m/>
    <m/>
    <m/>
    <m/>
    <m/>
    <m/>
    <m/>
    <m/>
  </r>
  <r>
    <x v="0"/>
    <x v="1"/>
    <x v="19"/>
    <x v="10"/>
    <m/>
    <m/>
    <m/>
    <n v="0"/>
    <m/>
    <m/>
    <m/>
    <m/>
    <m/>
    <m/>
    <m/>
    <m/>
    <m/>
    <m/>
    <m/>
    <m/>
    <m/>
    <m/>
    <m/>
    <m/>
    <m/>
    <m/>
    <m/>
    <m/>
    <m/>
    <m/>
    <m/>
    <m/>
    <m/>
    <m/>
    <m/>
  </r>
  <r>
    <x v="1"/>
    <x v="0"/>
    <x v="0"/>
    <x v="0"/>
    <n v="0"/>
    <n v="0"/>
    <n v="0"/>
    <n v="884217"/>
    <n v="534162935"/>
    <n v="0"/>
    <n v="87391541"/>
    <n v="4504654"/>
    <n v="5962343"/>
    <n v="53018"/>
    <n v="41011471"/>
    <n v="6109607"/>
    <n v="1128319"/>
    <n v="0"/>
    <n v="70.540000000000006"/>
    <m/>
    <m/>
    <m/>
    <m/>
    <m/>
    <m/>
    <m/>
    <m/>
    <m/>
    <m/>
    <m/>
    <m/>
    <m/>
    <m/>
    <m/>
    <m/>
  </r>
  <r>
    <x v="1"/>
    <x v="0"/>
    <x v="1"/>
    <x v="0"/>
    <n v="0"/>
    <n v="0"/>
    <n v="0"/>
    <n v="937140"/>
    <n v="517637911"/>
    <n v="26028179"/>
    <n v="94476699"/>
    <n v="5686414"/>
    <n v="22793158"/>
    <n v="689241"/>
    <n v="96952424"/>
    <n v="12768876"/>
    <n v="1128319"/>
    <n v="0"/>
    <n v="70.790000000000006"/>
    <m/>
    <m/>
    <m/>
    <m/>
    <m/>
    <m/>
    <m/>
    <m/>
    <m/>
    <m/>
    <m/>
    <m/>
    <m/>
    <m/>
    <m/>
    <m/>
  </r>
  <r>
    <x v="1"/>
    <x v="0"/>
    <x v="2"/>
    <x v="0"/>
    <n v="0"/>
    <n v="0"/>
    <n v="0"/>
    <n v="1626212"/>
    <n v="803694028"/>
    <n v="17867218"/>
    <n v="191544301"/>
    <n v="6308068"/>
    <n v="21633693"/>
    <n v="53018"/>
    <n v="121827677"/>
    <n v="12713085"/>
    <n v="1128319"/>
    <n v="0"/>
    <n v="69.63"/>
    <m/>
    <m/>
    <m/>
    <m/>
    <m/>
    <m/>
    <m/>
    <m/>
    <m/>
    <m/>
    <m/>
    <m/>
    <m/>
    <m/>
    <m/>
    <m/>
  </r>
  <r>
    <x v="1"/>
    <x v="0"/>
    <x v="3"/>
    <x v="0"/>
    <n v="0"/>
    <n v="0"/>
    <n v="0"/>
    <n v="1055357"/>
    <n v="612889225"/>
    <n v="0"/>
    <n v="85301333"/>
    <n v="11490085"/>
    <n v="26679186"/>
    <n v="53018"/>
    <n v="24451618"/>
    <n v="11892514"/>
    <n v="1128319"/>
    <n v="0"/>
    <n v="73.069999999999993"/>
    <m/>
    <m/>
    <m/>
    <m/>
    <m/>
    <m/>
    <m/>
    <m/>
    <m/>
    <m/>
    <m/>
    <m/>
    <m/>
    <m/>
    <m/>
    <m/>
  </r>
  <r>
    <x v="1"/>
    <x v="0"/>
    <x v="4"/>
    <x v="0"/>
    <n v="0"/>
    <n v="0"/>
    <n v="0"/>
    <n v="1360970"/>
    <n v="786123576"/>
    <n v="0"/>
    <n v="162355206"/>
    <n v="14151632"/>
    <n v="50915724"/>
    <n v="53018"/>
    <n v="44166863"/>
    <n v="7894379"/>
    <n v="1128319"/>
    <n v="0"/>
    <n v="71.38"/>
    <m/>
    <m/>
    <m/>
    <m/>
    <m/>
    <m/>
    <m/>
    <m/>
    <m/>
    <m/>
    <m/>
    <m/>
    <m/>
    <m/>
    <m/>
    <m/>
  </r>
  <r>
    <x v="1"/>
    <x v="0"/>
    <x v="5"/>
    <x v="0"/>
    <n v="0"/>
    <n v="0"/>
    <n v="0"/>
    <n v="1073184"/>
    <n v="612076136"/>
    <n v="8305453"/>
    <n v="0"/>
    <n v="17170565"/>
    <n v="3947452"/>
    <n v="53018"/>
    <n v="23494320"/>
    <n v="5798594"/>
    <n v="1128319"/>
    <n v="0"/>
    <n v="80.819999999999993"/>
    <m/>
    <m/>
    <m/>
    <m/>
    <m/>
    <m/>
    <m/>
    <m/>
    <m/>
    <m/>
    <m/>
    <m/>
    <m/>
    <m/>
    <m/>
    <m/>
  </r>
  <r>
    <x v="1"/>
    <x v="0"/>
    <x v="6"/>
    <x v="0"/>
    <n v="0"/>
    <n v="0"/>
    <n v="0"/>
    <n v="956860"/>
    <n v="646667846"/>
    <n v="0"/>
    <n v="150640826"/>
    <n v="3867088"/>
    <n v="15609896"/>
    <n v="53018"/>
    <n v="32452898"/>
    <n v="15644898"/>
    <n v="1128319"/>
    <n v="0"/>
    <n v="68.89"/>
    <m/>
    <m/>
    <m/>
    <m/>
    <m/>
    <m/>
    <m/>
    <m/>
    <m/>
    <m/>
    <m/>
    <m/>
    <m/>
    <m/>
    <m/>
    <m/>
  </r>
  <r>
    <x v="1"/>
    <x v="0"/>
    <x v="7"/>
    <x v="0"/>
    <n v="0"/>
    <n v="0"/>
    <n v="0"/>
    <n v="1729440"/>
    <n v="578163594"/>
    <n v="8806688"/>
    <n v="111355806"/>
    <n v="4204446"/>
    <n v="31999987"/>
    <n v="53018"/>
    <n v="24578095"/>
    <n v="21946025"/>
    <n v="1128319"/>
    <n v="0"/>
    <n v="67.67"/>
    <m/>
    <m/>
    <m/>
    <m/>
    <m/>
    <m/>
    <m/>
    <m/>
    <m/>
    <m/>
    <m/>
    <m/>
    <m/>
    <m/>
    <m/>
    <m/>
  </r>
  <r>
    <x v="1"/>
    <x v="0"/>
    <x v="8"/>
    <x v="0"/>
    <n v="0"/>
    <n v="0"/>
    <n v="0"/>
    <n v="777664"/>
    <n v="394536235"/>
    <n v="20617442"/>
    <n v="39753175"/>
    <n v="3014340"/>
    <n v="8359047"/>
    <n v="53018"/>
    <n v="23811915"/>
    <n v="5803652"/>
    <n v="1128319"/>
    <n v="0"/>
    <n v="68.27"/>
    <m/>
    <m/>
    <m/>
    <m/>
    <m/>
    <m/>
    <m/>
    <m/>
    <m/>
    <m/>
    <m/>
    <m/>
    <m/>
    <m/>
    <m/>
    <m/>
  </r>
  <r>
    <x v="1"/>
    <x v="0"/>
    <x v="9"/>
    <x v="0"/>
    <n v="0"/>
    <n v="0"/>
    <n v="0"/>
    <n v="1096428"/>
    <n v="433340075"/>
    <n v="36683360"/>
    <n v="80758472"/>
    <n v="3512883"/>
    <n v="16886101"/>
    <n v="53018"/>
    <n v="29552289"/>
    <n v="9545369"/>
    <n v="1128319"/>
    <n v="0"/>
    <n v="70.58"/>
    <m/>
    <m/>
    <m/>
    <m/>
    <m/>
    <m/>
    <m/>
    <m/>
    <m/>
    <m/>
    <m/>
    <m/>
    <m/>
    <m/>
    <m/>
    <m/>
  </r>
  <r>
    <x v="1"/>
    <x v="0"/>
    <x v="10"/>
    <x v="0"/>
    <n v="0"/>
    <n v="0"/>
    <n v="0"/>
    <n v="1807993"/>
    <n v="527932477"/>
    <n v="40134798"/>
    <n v="106093349"/>
    <n v="3879432"/>
    <n v="14164050"/>
    <n v="53018"/>
    <n v="25168677"/>
    <n v="13412973"/>
    <n v="1128319"/>
    <n v="0"/>
    <n v="71.03"/>
    <m/>
    <m/>
    <m/>
    <m/>
    <m/>
    <m/>
    <m/>
    <m/>
    <m/>
    <m/>
    <m/>
    <m/>
    <m/>
    <m/>
    <m/>
    <m/>
  </r>
  <r>
    <x v="1"/>
    <x v="0"/>
    <x v="11"/>
    <x v="0"/>
    <n v="0"/>
    <n v="0"/>
    <n v="0"/>
    <n v="896080"/>
    <n v="532104386"/>
    <n v="33207666"/>
    <n v="96743984"/>
    <n v="3435229"/>
    <n v="8280265"/>
    <n v="53018"/>
    <n v="23490776"/>
    <n v="5859359"/>
    <n v="1128319"/>
    <n v="0"/>
    <n v="68.53"/>
    <m/>
    <m/>
    <m/>
    <m/>
    <m/>
    <m/>
    <m/>
    <m/>
    <m/>
    <m/>
    <m/>
    <m/>
    <m/>
    <m/>
    <m/>
    <m/>
  </r>
  <r>
    <x v="1"/>
    <x v="0"/>
    <x v="12"/>
    <x v="0"/>
    <n v="0"/>
    <n v="0"/>
    <n v="0"/>
    <n v="444111"/>
    <n v="635603443"/>
    <n v="9865812"/>
    <n v="133605766"/>
    <n v="2029412"/>
    <n v="13193630"/>
    <n v="53018"/>
    <n v="93887059"/>
    <n v="15264944"/>
    <n v="1128319"/>
    <n v="0"/>
    <n v="68.12"/>
    <m/>
    <m/>
    <m/>
    <m/>
    <m/>
    <m/>
    <m/>
    <m/>
    <m/>
    <m/>
    <m/>
    <m/>
    <m/>
    <m/>
    <m/>
    <m/>
  </r>
  <r>
    <x v="1"/>
    <x v="0"/>
    <x v="13"/>
    <x v="0"/>
    <n v="0"/>
    <n v="0"/>
    <n v="0"/>
    <n v="875836"/>
    <n v="451549564"/>
    <n v="19753148"/>
    <n v="86868818"/>
    <n v="6878325"/>
    <n v="8992282"/>
    <n v="53018"/>
    <n v="40938494"/>
    <n v="5861843"/>
    <n v="1128319"/>
    <n v="0"/>
    <n v="71.47"/>
    <m/>
    <m/>
    <m/>
    <m/>
    <m/>
    <m/>
    <m/>
    <m/>
    <m/>
    <m/>
    <m/>
    <m/>
    <m/>
    <m/>
    <m/>
    <m/>
  </r>
  <r>
    <x v="1"/>
    <x v="1"/>
    <x v="14"/>
    <x v="0"/>
    <n v="0"/>
    <n v="0"/>
    <n v="0"/>
    <n v="1085654"/>
    <n v="435796166"/>
    <n v="0"/>
    <n v="91843180"/>
    <n v="2390659"/>
    <n v="4473574"/>
    <n v="0"/>
    <n v="5990"/>
    <n v="198305"/>
    <n v="1128319"/>
    <n v="0"/>
    <n v="66.42"/>
    <m/>
    <m/>
    <m/>
    <m/>
    <m/>
    <m/>
    <m/>
    <m/>
    <m/>
    <m/>
    <m/>
    <m/>
    <m/>
    <m/>
    <m/>
    <m/>
  </r>
  <r>
    <x v="1"/>
    <x v="1"/>
    <x v="15"/>
    <x v="0"/>
    <n v="0"/>
    <n v="0"/>
    <n v="0"/>
    <n v="1657689"/>
    <n v="630646862"/>
    <n v="28850674"/>
    <n v="211803144"/>
    <n v="4497998"/>
    <n v="4459082"/>
    <n v="0"/>
    <n v="0"/>
    <n v="314468"/>
    <n v="1128319"/>
    <n v="0"/>
    <n v="69"/>
    <m/>
    <m/>
    <m/>
    <m/>
    <m/>
    <m/>
    <m/>
    <m/>
    <m/>
    <m/>
    <m/>
    <m/>
    <m/>
    <m/>
    <m/>
    <m/>
  </r>
  <r>
    <x v="1"/>
    <x v="1"/>
    <x v="16"/>
    <x v="0"/>
    <n v="0"/>
    <n v="0"/>
    <n v="0"/>
    <n v="1051556"/>
    <n v="497821062"/>
    <n v="48980868"/>
    <n v="0"/>
    <n v="8841714"/>
    <n v="3393328"/>
    <n v="0"/>
    <n v="0"/>
    <n v="183384"/>
    <n v="1128319"/>
    <n v="0"/>
    <n v="77.41"/>
    <m/>
    <m/>
    <m/>
    <m/>
    <m/>
    <m/>
    <m/>
    <m/>
    <m/>
    <m/>
    <m/>
    <m/>
    <m/>
    <m/>
    <m/>
    <m/>
  </r>
  <r>
    <x v="1"/>
    <x v="1"/>
    <x v="17"/>
    <x v="0"/>
    <n v="0"/>
    <n v="0"/>
    <n v="0"/>
    <n v="2053484"/>
    <n v="496856253"/>
    <n v="42082902"/>
    <n v="90324876"/>
    <n v="2569431"/>
    <n v="5059176"/>
    <n v="0"/>
    <n v="14874"/>
    <n v="485315"/>
    <n v="1128319"/>
    <n v="0"/>
    <n v="65.8"/>
    <m/>
    <m/>
    <m/>
    <m/>
    <m/>
    <m/>
    <m/>
    <m/>
    <m/>
    <m/>
    <m/>
    <m/>
    <m/>
    <m/>
    <m/>
    <m/>
  </r>
  <r>
    <x v="1"/>
    <x v="1"/>
    <x v="18"/>
    <x v="0"/>
    <n v="0"/>
    <n v="0"/>
    <n v="0"/>
    <n v="1031695"/>
    <n v="467100538"/>
    <n v="54186573"/>
    <n v="142176740"/>
    <n v="2941391"/>
    <n v="3817360"/>
    <n v="0"/>
    <n v="63808"/>
    <n v="191902"/>
    <n v="1128319"/>
    <n v="0"/>
    <n v="70.25"/>
    <m/>
    <m/>
    <m/>
    <m/>
    <m/>
    <m/>
    <m/>
    <m/>
    <m/>
    <m/>
    <m/>
    <m/>
    <m/>
    <m/>
    <m/>
    <m/>
  </r>
  <r>
    <x v="1"/>
    <x v="1"/>
    <x v="19"/>
    <x v="0"/>
    <n v="0"/>
    <n v="0"/>
    <n v="0"/>
    <n v="2016432"/>
    <n v="389377730"/>
    <n v="26221152"/>
    <n v="103010201"/>
    <n v="2258432"/>
    <n v="4624625"/>
    <n v="204030"/>
    <n v="11520"/>
    <n v="460466"/>
    <n v="1128319"/>
    <n v="0"/>
    <n v="65.209999999999994"/>
    <m/>
    <m/>
    <m/>
    <m/>
    <m/>
    <m/>
    <m/>
    <m/>
    <m/>
    <m/>
    <m/>
    <m/>
    <m/>
    <m/>
    <m/>
    <m/>
  </r>
  <r>
    <x v="1"/>
    <x v="0"/>
    <x v="0"/>
    <x v="1"/>
    <n v="11825386"/>
    <n v="0"/>
    <n v="0"/>
    <n v="57853168"/>
    <m/>
    <m/>
    <m/>
    <m/>
    <m/>
    <m/>
    <m/>
    <m/>
    <m/>
    <m/>
    <m/>
    <m/>
    <n v="12.66"/>
    <n v="8.9499999999999993"/>
    <m/>
    <m/>
    <m/>
    <m/>
    <m/>
    <n v="20.66"/>
    <n v="105.52"/>
    <n v="98.4"/>
    <n v="71.63"/>
    <n v="94.58"/>
    <n v="68.13"/>
    <n v="49.32"/>
    <m/>
  </r>
  <r>
    <x v="1"/>
    <x v="0"/>
    <x v="1"/>
    <x v="1"/>
    <n v="46810691"/>
    <n v="0"/>
    <n v="0"/>
    <n v="71854246"/>
    <m/>
    <m/>
    <m/>
    <m/>
    <m/>
    <m/>
    <m/>
    <m/>
    <m/>
    <m/>
    <m/>
    <m/>
    <n v="12.5"/>
    <n v="8.85"/>
    <m/>
    <m/>
    <m/>
    <m/>
    <m/>
    <n v="38.32"/>
    <n v="95.82"/>
    <n v="98.02"/>
    <n v="74.25"/>
    <n v="86.14"/>
    <n v="67.72"/>
    <n v="51.33"/>
    <m/>
  </r>
  <r>
    <x v="1"/>
    <x v="0"/>
    <x v="2"/>
    <x v="1"/>
    <n v="33891685"/>
    <n v="0"/>
    <n v="0"/>
    <n v="145783651"/>
    <m/>
    <m/>
    <m/>
    <m/>
    <m/>
    <m/>
    <m/>
    <m/>
    <m/>
    <m/>
    <m/>
    <m/>
    <n v="12.93"/>
    <n v="7.6"/>
    <m/>
    <m/>
    <m/>
    <m/>
    <m/>
    <n v="48.86"/>
    <n v="105.15"/>
    <n v="97.33"/>
    <n v="74.66"/>
    <n v="93.22"/>
    <n v="65.5"/>
    <n v="47.36"/>
    <m/>
  </r>
  <r>
    <x v="1"/>
    <x v="0"/>
    <x v="3"/>
    <x v="1"/>
    <n v="24335340"/>
    <n v="0"/>
    <n v="0"/>
    <n v="65115812"/>
    <m/>
    <m/>
    <m/>
    <m/>
    <m/>
    <m/>
    <m/>
    <m/>
    <m/>
    <m/>
    <m/>
    <m/>
    <n v="12.73"/>
    <n v="8.5299999999999994"/>
    <m/>
    <m/>
    <m/>
    <m/>
    <m/>
    <n v="38.56"/>
    <n v="104.29"/>
    <n v="98.81"/>
    <n v="99.71"/>
    <n v="97.41"/>
    <n v="80.27"/>
    <n v="78.27"/>
    <m/>
  </r>
  <r>
    <x v="1"/>
    <x v="0"/>
    <x v="4"/>
    <x v="1"/>
    <n v="18876617"/>
    <n v="0"/>
    <n v="0"/>
    <n v="89228845"/>
    <m/>
    <m/>
    <m/>
    <m/>
    <m/>
    <m/>
    <m/>
    <m/>
    <m/>
    <m/>
    <m/>
    <m/>
    <n v="12.85"/>
    <n v="8.15"/>
    <m/>
    <m/>
    <m/>
    <m/>
    <m/>
    <n v="52.15"/>
    <n v="103.87"/>
    <n v="99.91"/>
    <n v="98.18"/>
    <n v="95.13"/>
    <n v="75.069999999999993"/>
    <n v="70.400000000000006"/>
    <m/>
  </r>
  <r>
    <x v="1"/>
    <x v="0"/>
    <x v="5"/>
    <x v="1"/>
    <n v="22489909"/>
    <n v="0"/>
    <n v="0"/>
    <n v="85202026"/>
    <m/>
    <m/>
    <m/>
    <m/>
    <m/>
    <m/>
    <m/>
    <m/>
    <m/>
    <m/>
    <m/>
    <m/>
    <n v="14.96"/>
    <n v="11.53"/>
    <m/>
    <m/>
    <m/>
    <m/>
    <m/>
    <n v="44.11"/>
    <n v="103.51"/>
    <n v="108.03"/>
    <n v="108.1"/>
    <n v="95.64"/>
    <n v="74.19"/>
    <n v="69.09"/>
    <m/>
  </r>
  <r>
    <x v="1"/>
    <x v="0"/>
    <x v="6"/>
    <x v="1"/>
    <n v="9467458"/>
    <n v="0"/>
    <n v="0"/>
    <n v="69047297"/>
    <m/>
    <m/>
    <m/>
    <m/>
    <m/>
    <m/>
    <m/>
    <m/>
    <m/>
    <m/>
    <m/>
    <m/>
    <n v="12.81"/>
    <n v="8.68"/>
    <m/>
    <m/>
    <m/>
    <m/>
    <m/>
    <n v="47.73"/>
    <n v="96.74"/>
    <n v="98.46"/>
    <n v="87.94"/>
    <n v="86.84"/>
    <n v="70.75"/>
    <n v="58.62"/>
    <m/>
  </r>
  <r>
    <x v="1"/>
    <x v="0"/>
    <x v="7"/>
    <x v="1"/>
    <n v="14634208"/>
    <n v="0"/>
    <n v="0"/>
    <n v="33302530"/>
    <m/>
    <m/>
    <m/>
    <m/>
    <m/>
    <m/>
    <m/>
    <m/>
    <m/>
    <m/>
    <m/>
    <m/>
    <n v="12"/>
    <n v="7.96"/>
    <m/>
    <m/>
    <m/>
    <m/>
    <m/>
    <n v="62.69"/>
    <n v="103.35"/>
    <n v="98.57"/>
    <n v="97.74"/>
    <n v="92.43"/>
    <n v="71.709999999999994"/>
    <n v="65.86"/>
    <m/>
  </r>
  <r>
    <x v="1"/>
    <x v="0"/>
    <x v="8"/>
    <x v="1"/>
    <n v="3672710"/>
    <n v="0"/>
    <n v="0"/>
    <n v="17175291"/>
    <m/>
    <m/>
    <m/>
    <m/>
    <m/>
    <m/>
    <m/>
    <m/>
    <m/>
    <m/>
    <m/>
    <m/>
    <n v="12.13"/>
    <n v="8.09"/>
    <m/>
    <m/>
    <m/>
    <m/>
    <m/>
    <n v="42.86"/>
    <n v="97.81"/>
    <n v="100.63"/>
    <n v="61.49"/>
    <n v="88.85"/>
    <n v="75.44"/>
    <n v="41.71"/>
    <m/>
  </r>
  <r>
    <x v="1"/>
    <x v="0"/>
    <x v="9"/>
    <x v="1"/>
    <n v="8748371"/>
    <n v="0"/>
    <n v="0"/>
    <n v="33372062"/>
    <m/>
    <m/>
    <m/>
    <m/>
    <m/>
    <m/>
    <m/>
    <m/>
    <m/>
    <m/>
    <m/>
    <m/>
    <n v="12.49"/>
    <n v="8.43"/>
    <m/>
    <m/>
    <m/>
    <m/>
    <m/>
    <n v="76.02"/>
    <n v="105.4"/>
    <n v="95.56"/>
    <n v="86.68"/>
    <n v="95.52"/>
    <n v="74.099999999999994"/>
    <n v="61.78"/>
    <m/>
  </r>
  <r>
    <x v="1"/>
    <x v="0"/>
    <x v="10"/>
    <x v="1"/>
    <n v="31412881"/>
    <n v="0"/>
    <n v="0"/>
    <n v="57404832"/>
    <m/>
    <m/>
    <m/>
    <m/>
    <m/>
    <m/>
    <m/>
    <m/>
    <m/>
    <m/>
    <m/>
    <m/>
    <n v="11.9"/>
    <n v="9.18"/>
    <m/>
    <m/>
    <m/>
    <m/>
    <m/>
    <n v="90.63"/>
    <n v="101.59"/>
    <n v="98.51"/>
    <n v="100.37"/>
    <n v="91.31"/>
    <n v="69.150000000000006"/>
    <n v="68.41"/>
    <m/>
  </r>
  <r>
    <x v="1"/>
    <x v="0"/>
    <x v="11"/>
    <x v="1"/>
    <n v="12492871"/>
    <n v="0"/>
    <n v="0"/>
    <n v="63515092"/>
    <m/>
    <m/>
    <m/>
    <m/>
    <m/>
    <m/>
    <m/>
    <m/>
    <m/>
    <m/>
    <m/>
    <m/>
    <n v="12.42"/>
    <n v="8.19"/>
    <m/>
    <m/>
    <m/>
    <m/>
    <m/>
    <n v="19.8"/>
    <n v="98.87"/>
    <n v="99"/>
    <n v="79.819999999999993"/>
    <n v="89.74"/>
    <n v="71.430000000000007"/>
    <n v="56.34"/>
    <m/>
  </r>
  <r>
    <x v="1"/>
    <x v="0"/>
    <x v="12"/>
    <x v="1"/>
    <n v="9169074"/>
    <n v="0"/>
    <n v="0"/>
    <n v="55315085"/>
    <m/>
    <m/>
    <m/>
    <m/>
    <m/>
    <m/>
    <m/>
    <m/>
    <m/>
    <m/>
    <m/>
    <m/>
    <n v="11.76"/>
    <n v="7.61"/>
    <m/>
    <m/>
    <m/>
    <m/>
    <m/>
    <n v="90.63"/>
    <n v="104.8"/>
    <n v="99.56"/>
    <n v="102.59"/>
    <n v="91.91"/>
    <n v="66.5"/>
    <n v="60.01"/>
    <m/>
  </r>
  <r>
    <x v="1"/>
    <x v="0"/>
    <x v="13"/>
    <x v="1"/>
    <n v="35313959"/>
    <n v="0"/>
    <n v="0"/>
    <n v="53386110"/>
    <m/>
    <m/>
    <m/>
    <m/>
    <m/>
    <m/>
    <m/>
    <m/>
    <m/>
    <m/>
    <m/>
    <m/>
    <n v="12.84"/>
    <n v="9.23"/>
    <m/>
    <m/>
    <m/>
    <m/>
    <m/>
    <n v="38.17"/>
    <n v="98.09"/>
    <n v="99.37"/>
    <n v="73.87"/>
    <n v="89.36"/>
    <n v="72.36"/>
    <n v="48.12"/>
    <m/>
  </r>
  <r>
    <x v="1"/>
    <x v="1"/>
    <x v="14"/>
    <x v="1"/>
    <n v="37322377"/>
    <n v="0"/>
    <n v="0"/>
    <n v="44844117"/>
    <m/>
    <m/>
    <m/>
    <m/>
    <m/>
    <m/>
    <m/>
    <m/>
    <m/>
    <m/>
    <m/>
    <m/>
    <n v="12.45"/>
    <n v="7"/>
    <m/>
    <m/>
    <m/>
    <m/>
    <m/>
    <n v="78.98"/>
    <n v="97.86"/>
    <n v="99.25"/>
    <n v="92.65"/>
    <n v="87.9"/>
    <n v="75.05"/>
    <n v="70.67"/>
    <m/>
  </r>
  <r>
    <x v="1"/>
    <x v="1"/>
    <x v="15"/>
    <x v="1"/>
    <n v="25915447"/>
    <n v="0"/>
    <n v="0"/>
    <n v="104697249"/>
    <m/>
    <m/>
    <m/>
    <m/>
    <m/>
    <m/>
    <m/>
    <m/>
    <m/>
    <m/>
    <m/>
    <m/>
    <n v="13.11"/>
    <n v="7.9"/>
    <m/>
    <m/>
    <m/>
    <m/>
    <m/>
    <n v="39.369999999999997"/>
    <n v="98.29"/>
    <n v="99.65"/>
    <n v="95.81"/>
    <n v="87.26"/>
    <n v="70.19"/>
    <n v="66.650000000000006"/>
    <m/>
  </r>
  <r>
    <x v="1"/>
    <x v="1"/>
    <x v="16"/>
    <x v="1"/>
    <n v="33038424"/>
    <n v="0"/>
    <n v="0"/>
    <n v="62165948"/>
    <m/>
    <m/>
    <m/>
    <m/>
    <m/>
    <m/>
    <m/>
    <m/>
    <m/>
    <m/>
    <m/>
    <m/>
    <n v="14.5"/>
    <n v="10.37"/>
    <m/>
    <m/>
    <m/>
    <m/>
    <m/>
    <n v="29.19"/>
    <n v="99.09"/>
    <n v="104.7"/>
    <n v="127.61"/>
    <n v="87.94"/>
    <n v="73.290000000000006"/>
    <n v="88.27"/>
    <m/>
  </r>
  <r>
    <x v="1"/>
    <x v="1"/>
    <x v="17"/>
    <x v="1"/>
    <n v="12853622"/>
    <n v="0"/>
    <n v="0"/>
    <n v="43968910"/>
    <m/>
    <m/>
    <m/>
    <m/>
    <m/>
    <m/>
    <m/>
    <m/>
    <m/>
    <m/>
    <m/>
    <m/>
    <n v="12.38"/>
    <n v="7.26"/>
    <m/>
    <m/>
    <m/>
    <m/>
    <m/>
    <n v="129.65"/>
    <n v="106.66"/>
    <n v="103.31"/>
    <n v="101.5"/>
    <n v="95.87"/>
    <n v="74.66"/>
    <n v="70.95"/>
    <m/>
  </r>
  <r>
    <x v="1"/>
    <x v="1"/>
    <x v="18"/>
    <x v="1"/>
    <n v="56182710"/>
    <n v="0"/>
    <n v="0"/>
    <n v="54224453"/>
    <m/>
    <m/>
    <m/>
    <m/>
    <m/>
    <m/>
    <m/>
    <m/>
    <m/>
    <m/>
    <m/>
    <m/>
    <n v="13.65"/>
    <n v="8.32"/>
    <m/>
    <m/>
    <m/>
    <m/>
    <m/>
    <n v="84.53"/>
    <n v="101.6"/>
    <n v="102.5"/>
    <n v="99.5"/>
    <n v="90.42"/>
    <n v="75.23"/>
    <n v="70"/>
    <m/>
  </r>
  <r>
    <x v="1"/>
    <x v="1"/>
    <x v="19"/>
    <x v="1"/>
    <n v="22378190"/>
    <n v="0"/>
    <n v="0"/>
    <n v="39217049"/>
    <m/>
    <m/>
    <m/>
    <m/>
    <m/>
    <m/>
    <m/>
    <m/>
    <m/>
    <m/>
    <m/>
    <m/>
    <n v="12.46"/>
    <n v="7.15"/>
    <m/>
    <m/>
    <m/>
    <m/>
    <m/>
    <n v="73.06"/>
    <n v="94.2"/>
    <n v="100.61"/>
    <n v="91.16"/>
    <n v="83.85"/>
    <n v="71.61"/>
    <n v="63.4"/>
    <m/>
  </r>
  <r>
    <x v="1"/>
    <x v="0"/>
    <x v="0"/>
    <x v="10"/>
    <n v="0"/>
    <n v="0"/>
    <n v="0"/>
    <n v="0"/>
    <m/>
    <m/>
    <m/>
    <m/>
    <m/>
    <m/>
    <m/>
    <m/>
    <m/>
    <m/>
    <m/>
    <m/>
    <m/>
    <m/>
    <m/>
    <m/>
    <m/>
    <m/>
    <m/>
    <m/>
    <m/>
    <m/>
    <m/>
    <m/>
    <m/>
    <m/>
    <m/>
  </r>
  <r>
    <x v="1"/>
    <x v="0"/>
    <x v="1"/>
    <x v="10"/>
    <n v="0"/>
    <n v="0"/>
    <n v="0"/>
    <n v="0"/>
    <m/>
    <m/>
    <m/>
    <m/>
    <m/>
    <m/>
    <m/>
    <m/>
    <m/>
    <m/>
    <m/>
    <m/>
    <m/>
    <m/>
    <m/>
    <m/>
    <m/>
    <m/>
    <m/>
    <m/>
    <m/>
    <m/>
    <m/>
    <m/>
    <m/>
    <m/>
    <m/>
  </r>
  <r>
    <x v="1"/>
    <x v="0"/>
    <x v="2"/>
    <x v="10"/>
    <n v="0"/>
    <n v="0"/>
    <n v="0"/>
    <n v="0"/>
    <m/>
    <m/>
    <m/>
    <m/>
    <m/>
    <m/>
    <m/>
    <m/>
    <m/>
    <m/>
    <m/>
    <m/>
    <m/>
    <m/>
    <m/>
    <m/>
    <m/>
    <m/>
    <m/>
    <m/>
    <m/>
    <m/>
    <m/>
    <m/>
    <m/>
    <m/>
    <m/>
  </r>
  <r>
    <x v="1"/>
    <x v="0"/>
    <x v="3"/>
    <x v="10"/>
    <n v="0"/>
    <n v="0"/>
    <n v="0"/>
    <n v="0"/>
    <m/>
    <m/>
    <m/>
    <m/>
    <m/>
    <m/>
    <m/>
    <m/>
    <m/>
    <m/>
    <m/>
    <m/>
    <m/>
    <m/>
    <m/>
    <m/>
    <m/>
    <m/>
    <m/>
    <m/>
    <m/>
    <m/>
    <m/>
    <m/>
    <m/>
    <m/>
    <m/>
  </r>
  <r>
    <x v="1"/>
    <x v="0"/>
    <x v="4"/>
    <x v="10"/>
    <n v="0"/>
    <n v="0"/>
    <n v="0"/>
    <n v="600000"/>
    <m/>
    <m/>
    <m/>
    <m/>
    <m/>
    <m/>
    <m/>
    <m/>
    <m/>
    <m/>
    <m/>
    <m/>
    <m/>
    <m/>
    <m/>
    <m/>
    <m/>
    <m/>
    <m/>
    <m/>
    <m/>
    <m/>
    <m/>
    <m/>
    <m/>
    <m/>
    <m/>
  </r>
  <r>
    <x v="1"/>
    <x v="0"/>
    <x v="5"/>
    <x v="10"/>
    <n v="0"/>
    <n v="0"/>
    <n v="0"/>
    <n v="0"/>
    <m/>
    <m/>
    <m/>
    <m/>
    <m/>
    <m/>
    <m/>
    <m/>
    <m/>
    <m/>
    <m/>
    <m/>
    <m/>
    <m/>
    <m/>
    <m/>
    <m/>
    <m/>
    <m/>
    <m/>
    <m/>
    <m/>
    <m/>
    <m/>
    <m/>
    <m/>
    <m/>
  </r>
  <r>
    <x v="1"/>
    <x v="0"/>
    <x v="6"/>
    <x v="10"/>
    <n v="0"/>
    <n v="0"/>
    <n v="0"/>
    <n v="0"/>
    <m/>
    <m/>
    <m/>
    <m/>
    <m/>
    <m/>
    <m/>
    <m/>
    <m/>
    <m/>
    <m/>
    <m/>
    <m/>
    <m/>
    <m/>
    <m/>
    <m/>
    <m/>
    <m/>
    <m/>
    <m/>
    <m/>
    <m/>
    <m/>
    <m/>
    <m/>
    <m/>
  </r>
  <r>
    <x v="1"/>
    <x v="0"/>
    <x v="7"/>
    <x v="10"/>
    <n v="0"/>
    <n v="0"/>
    <n v="0"/>
    <n v="0"/>
    <m/>
    <m/>
    <m/>
    <m/>
    <m/>
    <m/>
    <m/>
    <m/>
    <m/>
    <m/>
    <m/>
    <m/>
    <m/>
    <m/>
    <m/>
    <m/>
    <m/>
    <m/>
    <m/>
    <m/>
    <m/>
    <m/>
    <m/>
    <m/>
    <m/>
    <m/>
    <m/>
  </r>
  <r>
    <x v="1"/>
    <x v="0"/>
    <x v="8"/>
    <x v="10"/>
    <n v="0"/>
    <n v="0"/>
    <n v="0"/>
    <n v="0"/>
    <m/>
    <m/>
    <m/>
    <m/>
    <m/>
    <m/>
    <m/>
    <m/>
    <m/>
    <m/>
    <m/>
    <m/>
    <m/>
    <m/>
    <m/>
    <m/>
    <m/>
    <m/>
    <m/>
    <m/>
    <m/>
    <m/>
    <m/>
    <m/>
    <m/>
    <m/>
    <m/>
  </r>
  <r>
    <x v="1"/>
    <x v="0"/>
    <x v="9"/>
    <x v="10"/>
    <n v="0"/>
    <n v="0"/>
    <n v="0"/>
    <n v="0"/>
    <m/>
    <m/>
    <m/>
    <m/>
    <m/>
    <m/>
    <m/>
    <m/>
    <m/>
    <m/>
    <m/>
    <m/>
    <m/>
    <m/>
    <m/>
    <m/>
    <m/>
    <m/>
    <m/>
    <m/>
    <m/>
    <m/>
    <m/>
    <m/>
    <m/>
    <m/>
    <m/>
  </r>
  <r>
    <x v="1"/>
    <x v="0"/>
    <x v="10"/>
    <x v="10"/>
    <n v="0"/>
    <n v="0"/>
    <n v="0"/>
    <n v="0"/>
    <m/>
    <m/>
    <m/>
    <m/>
    <m/>
    <m/>
    <m/>
    <m/>
    <m/>
    <m/>
    <m/>
    <m/>
    <m/>
    <m/>
    <m/>
    <m/>
    <m/>
    <m/>
    <m/>
    <m/>
    <m/>
    <m/>
    <m/>
    <m/>
    <m/>
    <m/>
    <m/>
  </r>
  <r>
    <x v="1"/>
    <x v="0"/>
    <x v="11"/>
    <x v="10"/>
    <n v="0"/>
    <n v="0"/>
    <n v="0"/>
    <n v="0"/>
    <m/>
    <m/>
    <m/>
    <m/>
    <m/>
    <m/>
    <m/>
    <m/>
    <m/>
    <m/>
    <m/>
    <m/>
    <m/>
    <m/>
    <m/>
    <m/>
    <m/>
    <m/>
    <m/>
    <m/>
    <m/>
    <m/>
    <m/>
    <m/>
    <m/>
    <m/>
    <m/>
  </r>
  <r>
    <x v="1"/>
    <x v="0"/>
    <x v="12"/>
    <x v="10"/>
    <n v="0"/>
    <n v="0"/>
    <n v="0"/>
    <n v="0"/>
    <m/>
    <m/>
    <m/>
    <m/>
    <m/>
    <m/>
    <m/>
    <m/>
    <m/>
    <m/>
    <m/>
    <m/>
    <m/>
    <m/>
    <m/>
    <m/>
    <m/>
    <m/>
    <m/>
    <m/>
    <m/>
    <m/>
    <m/>
    <m/>
    <m/>
    <m/>
    <m/>
  </r>
  <r>
    <x v="1"/>
    <x v="0"/>
    <x v="13"/>
    <x v="10"/>
    <n v="0"/>
    <n v="0"/>
    <n v="0"/>
    <n v="0"/>
    <m/>
    <m/>
    <m/>
    <m/>
    <m/>
    <m/>
    <m/>
    <m/>
    <m/>
    <m/>
    <m/>
    <m/>
    <m/>
    <m/>
    <m/>
    <m/>
    <m/>
    <m/>
    <m/>
    <m/>
    <m/>
    <m/>
    <m/>
    <m/>
    <m/>
    <m/>
    <m/>
  </r>
  <r>
    <x v="1"/>
    <x v="1"/>
    <x v="14"/>
    <x v="10"/>
    <n v="0"/>
    <n v="0"/>
    <n v="0"/>
    <n v="0"/>
    <m/>
    <m/>
    <m/>
    <m/>
    <m/>
    <m/>
    <m/>
    <m/>
    <m/>
    <m/>
    <m/>
    <m/>
    <m/>
    <m/>
    <m/>
    <m/>
    <m/>
    <m/>
    <m/>
    <m/>
    <m/>
    <m/>
    <m/>
    <m/>
    <m/>
    <m/>
    <m/>
  </r>
  <r>
    <x v="1"/>
    <x v="1"/>
    <x v="15"/>
    <x v="10"/>
    <n v="0"/>
    <n v="0"/>
    <n v="0"/>
    <n v="0"/>
    <m/>
    <m/>
    <m/>
    <m/>
    <m/>
    <m/>
    <m/>
    <m/>
    <m/>
    <m/>
    <m/>
    <m/>
    <m/>
    <m/>
    <m/>
    <m/>
    <m/>
    <m/>
    <m/>
    <m/>
    <m/>
    <m/>
    <m/>
    <m/>
    <m/>
    <m/>
    <m/>
  </r>
  <r>
    <x v="1"/>
    <x v="1"/>
    <x v="16"/>
    <x v="10"/>
    <n v="0"/>
    <n v="0"/>
    <n v="0"/>
    <n v="0"/>
    <m/>
    <m/>
    <m/>
    <m/>
    <m/>
    <m/>
    <m/>
    <m/>
    <m/>
    <m/>
    <m/>
    <m/>
    <m/>
    <m/>
    <m/>
    <m/>
    <m/>
    <m/>
    <m/>
    <m/>
    <m/>
    <m/>
    <m/>
    <m/>
    <m/>
    <m/>
    <m/>
  </r>
  <r>
    <x v="1"/>
    <x v="1"/>
    <x v="17"/>
    <x v="10"/>
    <n v="0"/>
    <n v="0"/>
    <n v="0"/>
    <n v="0"/>
    <m/>
    <m/>
    <m/>
    <m/>
    <m/>
    <m/>
    <m/>
    <m/>
    <m/>
    <m/>
    <m/>
    <m/>
    <m/>
    <m/>
    <m/>
    <m/>
    <m/>
    <m/>
    <m/>
    <m/>
    <m/>
    <m/>
    <m/>
    <m/>
    <m/>
    <m/>
    <m/>
  </r>
  <r>
    <x v="1"/>
    <x v="1"/>
    <x v="18"/>
    <x v="10"/>
    <n v="0"/>
    <n v="0"/>
    <n v="0"/>
    <n v="0"/>
    <m/>
    <m/>
    <m/>
    <m/>
    <m/>
    <m/>
    <m/>
    <m/>
    <m/>
    <m/>
    <m/>
    <m/>
    <m/>
    <m/>
    <m/>
    <m/>
    <m/>
    <m/>
    <m/>
    <m/>
    <m/>
    <m/>
    <m/>
    <m/>
    <m/>
    <m/>
    <m/>
  </r>
  <r>
    <x v="1"/>
    <x v="1"/>
    <x v="19"/>
    <x v="10"/>
    <n v="0"/>
    <n v="0"/>
    <n v="0"/>
    <n v="0"/>
    <m/>
    <m/>
    <m/>
    <m/>
    <m/>
    <m/>
    <m/>
    <m/>
    <m/>
    <m/>
    <m/>
    <m/>
    <m/>
    <m/>
    <m/>
    <m/>
    <m/>
    <m/>
    <m/>
    <m/>
    <m/>
    <m/>
    <m/>
    <m/>
    <m/>
    <m/>
    <m/>
  </r>
  <r>
    <x v="1"/>
    <x v="0"/>
    <x v="0"/>
    <x v="2"/>
    <n v="26645795"/>
    <n v="315000"/>
    <n v="0"/>
    <n v="18513393"/>
    <m/>
    <m/>
    <m/>
    <m/>
    <m/>
    <m/>
    <m/>
    <m/>
    <m/>
    <m/>
    <m/>
    <n v="67.19"/>
    <m/>
    <m/>
    <m/>
    <m/>
    <m/>
    <m/>
    <m/>
    <m/>
    <m/>
    <m/>
    <m/>
    <m/>
    <m/>
    <m/>
    <m/>
  </r>
  <r>
    <x v="1"/>
    <x v="0"/>
    <x v="1"/>
    <x v="2"/>
    <n v="14767647"/>
    <n v="0"/>
    <n v="0"/>
    <n v="22207161"/>
    <m/>
    <m/>
    <m/>
    <m/>
    <m/>
    <m/>
    <m/>
    <m/>
    <m/>
    <m/>
    <m/>
    <n v="71.3"/>
    <m/>
    <m/>
    <m/>
    <m/>
    <m/>
    <m/>
    <m/>
    <m/>
    <m/>
    <m/>
    <m/>
    <m/>
    <m/>
    <m/>
    <m/>
  </r>
  <r>
    <x v="1"/>
    <x v="0"/>
    <x v="2"/>
    <x v="2"/>
    <n v="21293155"/>
    <n v="315000"/>
    <n v="0"/>
    <n v="37518915"/>
    <m/>
    <m/>
    <m/>
    <m/>
    <m/>
    <m/>
    <m/>
    <m/>
    <m/>
    <m/>
    <m/>
    <n v="68.78"/>
    <m/>
    <m/>
    <m/>
    <m/>
    <m/>
    <m/>
    <m/>
    <m/>
    <m/>
    <m/>
    <m/>
    <m/>
    <m/>
    <m/>
    <m/>
  </r>
  <r>
    <x v="1"/>
    <x v="0"/>
    <x v="3"/>
    <x v="2"/>
    <n v="25312046"/>
    <n v="100231734"/>
    <n v="0"/>
    <n v="19653364"/>
    <m/>
    <m/>
    <m/>
    <m/>
    <m/>
    <m/>
    <m/>
    <m/>
    <m/>
    <m/>
    <m/>
    <n v="70.680000000000007"/>
    <m/>
    <m/>
    <m/>
    <m/>
    <m/>
    <m/>
    <m/>
    <m/>
    <m/>
    <m/>
    <m/>
    <m/>
    <m/>
    <m/>
    <m/>
  </r>
  <r>
    <x v="1"/>
    <x v="0"/>
    <x v="4"/>
    <x v="2"/>
    <n v="30009580"/>
    <n v="39511273"/>
    <n v="0"/>
    <n v="29160831"/>
    <m/>
    <m/>
    <m/>
    <m/>
    <m/>
    <m/>
    <m/>
    <m/>
    <m/>
    <m/>
    <m/>
    <n v="69.900000000000006"/>
    <m/>
    <m/>
    <m/>
    <m/>
    <m/>
    <m/>
    <m/>
    <m/>
    <m/>
    <m/>
    <m/>
    <m/>
    <m/>
    <m/>
    <m/>
  </r>
  <r>
    <x v="1"/>
    <x v="0"/>
    <x v="5"/>
    <x v="2"/>
    <n v="21134511"/>
    <n v="0"/>
    <n v="0"/>
    <n v="10431184"/>
    <m/>
    <m/>
    <m/>
    <m/>
    <m/>
    <m/>
    <m/>
    <m/>
    <m/>
    <m/>
    <m/>
    <n v="73.239999999999995"/>
    <m/>
    <m/>
    <m/>
    <m/>
    <m/>
    <m/>
    <m/>
    <m/>
    <m/>
    <m/>
    <m/>
    <m/>
    <m/>
    <m/>
    <m/>
  </r>
  <r>
    <x v="1"/>
    <x v="0"/>
    <x v="6"/>
    <x v="2"/>
    <n v="55205058"/>
    <n v="0"/>
    <n v="0"/>
    <n v="25271568"/>
    <m/>
    <m/>
    <m/>
    <m/>
    <m/>
    <m/>
    <m/>
    <m/>
    <m/>
    <m/>
    <m/>
    <n v="65.87"/>
    <m/>
    <m/>
    <m/>
    <m/>
    <m/>
    <m/>
    <m/>
    <m/>
    <m/>
    <m/>
    <m/>
    <m/>
    <m/>
    <m/>
    <m/>
  </r>
  <r>
    <x v="1"/>
    <x v="0"/>
    <x v="7"/>
    <x v="2"/>
    <n v="22877554"/>
    <n v="0"/>
    <n v="0"/>
    <n v="15504983"/>
    <m/>
    <m/>
    <m/>
    <m/>
    <m/>
    <m/>
    <m/>
    <m/>
    <m/>
    <m/>
    <m/>
    <n v="69.260000000000005"/>
    <m/>
    <m/>
    <m/>
    <m/>
    <m/>
    <m/>
    <m/>
    <m/>
    <m/>
    <m/>
    <m/>
    <m/>
    <m/>
    <m/>
    <m/>
  </r>
  <r>
    <x v="1"/>
    <x v="0"/>
    <x v="8"/>
    <x v="2"/>
    <n v="14194243"/>
    <n v="0"/>
    <n v="0"/>
    <n v="7406571"/>
    <m/>
    <m/>
    <m/>
    <m/>
    <m/>
    <m/>
    <m/>
    <m/>
    <m/>
    <m/>
    <m/>
    <n v="71.56"/>
    <m/>
    <m/>
    <m/>
    <m/>
    <m/>
    <m/>
    <m/>
    <m/>
    <m/>
    <m/>
    <m/>
    <m/>
    <m/>
    <m/>
    <m/>
  </r>
  <r>
    <x v="1"/>
    <x v="0"/>
    <x v="9"/>
    <x v="2"/>
    <n v="9196644"/>
    <n v="0"/>
    <n v="0"/>
    <n v="13269086"/>
    <m/>
    <m/>
    <m/>
    <m/>
    <m/>
    <m/>
    <m/>
    <m/>
    <m/>
    <m/>
    <m/>
    <n v="69.39"/>
    <m/>
    <m/>
    <m/>
    <m/>
    <m/>
    <m/>
    <m/>
    <m/>
    <m/>
    <m/>
    <m/>
    <m/>
    <m/>
    <m/>
    <m/>
  </r>
  <r>
    <x v="1"/>
    <x v="0"/>
    <x v="10"/>
    <x v="2"/>
    <n v="24314814"/>
    <n v="823500"/>
    <n v="0"/>
    <n v="22827955"/>
    <m/>
    <m/>
    <m/>
    <m/>
    <m/>
    <m/>
    <m/>
    <m/>
    <m/>
    <m/>
    <m/>
    <n v="70.459999999999994"/>
    <m/>
    <m/>
    <m/>
    <m/>
    <m/>
    <m/>
    <m/>
    <m/>
    <m/>
    <m/>
    <m/>
    <m/>
    <m/>
    <m/>
    <m/>
  </r>
  <r>
    <x v="1"/>
    <x v="0"/>
    <x v="11"/>
    <x v="2"/>
    <n v="11607343"/>
    <n v="0"/>
    <n v="0"/>
    <n v="17622572"/>
    <m/>
    <m/>
    <m/>
    <m/>
    <m/>
    <m/>
    <m/>
    <m/>
    <m/>
    <m/>
    <m/>
    <n v="68.099999999999994"/>
    <m/>
    <m/>
    <m/>
    <m/>
    <m/>
    <m/>
    <m/>
    <m/>
    <m/>
    <m/>
    <m/>
    <m/>
    <m/>
    <m/>
    <m/>
  </r>
  <r>
    <x v="1"/>
    <x v="0"/>
    <x v="12"/>
    <x v="2"/>
    <n v="24138026"/>
    <n v="14029924"/>
    <n v="0"/>
    <n v="20868000"/>
    <m/>
    <m/>
    <m/>
    <m/>
    <m/>
    <m/>
    <m/>
    <m/>
    <m/>
    <m/>
    <m/>
    <n v="69.53"/>
    <m/>
    <m/>
    <m/>
    <m/>
    <m/>
    <m/>
    <m/>
    <m/>
    <m/>
    <m/>
    <m/>
    <m/>
    <m/>
    <m/>
    <m/>
  </r>
  <r>
    <x v="1"/>
    <x v="0"/>
    <x v="13"/>
    <x v="2"/>
    <n v="23544117"/>
    <n v="775000"/>
    <n v="0"/>
    <n v="19352365"/>
    <m/>
    <m/>
    <m/>
    <m/>
    <m/>
    <m/>
    <m/>
    <m/>
    <m/>
    <m/>
    <m/>
    <n v="68.31"/>
    <m/>
    <m/>
    <m/>
    <m/>
    <m/>
    <m/>
    <m/>
    <m/>
    <m/>
    <m/>
    <m/>
    <m/>
    <m/>
    <m/>
    <m/>
  </r>
  <r>
    <x v="1"/>
    <x v="1"/>
    <x v="14"/>
    <x v="2"/>
    <n v="36022109"/>
    <n v="16107390"/>
    <n v="0"/>
    <n v="16782915"/>
    <m/>
    <m/>
    <m/>
    <m/>
    <m/>
    <m/>
    <m/>
    <m/>
    <m/>
    <m/>
    <m/>
    <n v="69.3"/>
    <m/>
    <m/>
    <m/>
    <m/>
    <m/>
    <m/>
    <m/>
    <m/>
    <m/>
    <m/>
    <m/>
    <m/>
    <m/>
    <m/>
    <m/>
  </r>
  <r>
    <x v="1"/>
    <x v="1"/>
    <x v="15"/>
    <x v="2"/>
    <n v="29247160"/>
    <n v="1249525"/>
    <n v="0"/>
    <n v="27533008"/>
    <m/>
    <m/>
    <m/>
    <m/>
    <m/>
    <m/>
    <m/>
    <m/>
    <m/>
    <m/>
    <m/>
    <n v="68.19"/>
    <m/>
    <m/>
    <m/>
    <m/>
    <m/>
    <m/>
    <m/>
    <m/>
    <m/>
    <m/>
    <m/>
    <m/>
    <m/>
    <m/>
    <m/>
  </r>
  <r>
    <x v="1"/>
    <x v="1"/>
    <x v="16"/>
    <x v="2"/>
    <n v="17313795"/>
    <n v="0"/>
    <n v="0"/>
    <n v="11474678"/>
    <m/>
    <m/>
    <m/>
    <m/>
    <m/>
    <m/>
    <m/>
    <m/>
    <m/>
    <m/>
    <m/>
    <n v="72.53"/>
    <m/>
    <m/>
    <m/>
    <m/>
    <m/>
    <m/>
    <m/>
    <m/>
    <m/>
    <m/>
    <m/>
    <m/>
    <m/>
    <m/>
    <m/>
  </r>
  <r>
    <x v="1"/>
    <x v="1"/>
    <x v="17"/>
    <x v="2"/>
    <n v="30314441"/>
    <n v="19942821"/>
    <n v="0"/>
    <n v="19753580"/>
    <m/>
    <m/>
    <m/>
    <m/>
    <m/>
    <m/>
    <m/>
    <m/>
    <m/>
    <m/>
    <m/>
    <n v="64.3"/>
    <m/>
    <m/>
    <m/>
    <m/>
    <m/>
    <m/>
    <m/>
    <m/>
    <m/>
    <m/>
    <m/>
    <m/>
    <m/>
    <m/>
    <m/>
  </r>
  <r>
    <x v="1"/>
    <x v="1"/>
    <x v="18"/>
    <x v="2"/>
    <n v="24967893"/>
    <n v="18969249"/>
    <n v="0"/>
    <n v="29427779"/>
    <m/>
    <m/>
    <m/>
    <m/>
    <m/>
    <m/>
    <m/>
    <m/>
    <m/>
    <m/>
    <m/>
    <n v="68.52"/>
    <m/>
    <m/>
    <m/>
    <m/>
    <m/>
    <m/>
    <m/>
    <m/>
    <m/>
    <m/>
    <m/>
    <m/>
    <m/>
    <m/>
    <m/>
  </r>
  <r>
    <x v="1"/>
    <x v="1"/>
    <x v="19"/>
    <x v="2"/>
    <n v="18312598"/>
    <n v="0"/>
    <n v="0"/>
    <n v="19047618"/>
    <m/>
    <m/>
    <m/>
    <m/>
    <m/>
    <m/>
    <m/>
    <m/>
    <m/>
    <m/>
    <m/>
    <n v="65.930000000000007"/>
    <m/>
    <m/>
    <m/>
    <m/>
    <m/>
    <m/>
    <m/>
    <m/>
    <m/>
    <m/>
    <m/>
    <m/>
    <m/>
    <m/>
    <m/>
  </r>
  <r>
    <x v="1"/>
    <x v="0"/>
    <x v="0"/>
    <x v="8"/>
    <n v="0"/>
    <m/>
    <n v="0"/>
    <n v="0"/>
    <m/>
    <m/>
    <m/>
    <m/>
    <m/>
    <m/>
    <m/>
    <m/>
    <m/>
    <m/>
    <m/>
    <m/>
    <m/>
    <m/>
    <m/>
    <m/>
    <m/>
    <m/>
    <m/>
    <m/>
    <m/>
    <m/>
    <m/>
    <m/>
    <m/>
    <m/>
    <m/>
  </r>
  <r>
    <x v="1"/>
    <x v="0"/>
    <x v="1"/>
    <x v="8"/>
    <n v="0"/>
    <m/>
    <n v="0"/>
    <n v="0"/>
    <m/>
    <m/>
    <m/>
    <m/>
    <m/>
    <m/>
    <m/>
    <m/>
    <m/>
    <m/>
    <m/>
    <m/>
    <m/>
    <m/>
    <m/>
    <m/>
    <m/>
    <m/>
    <m/>
    <m/>
    <m/>
    <m/>
    <m/>
    <m/>
    <m/>
    <m/>
    <m/>
  </r>
  <r>
    <x v="1"/>
    <x v="0"/>
    <x v="2"/>
    <x v="8"/>
    <n v="0"/>
    <m/>
    <n v="0"/>
    <n v="0"/>
    <m/>
    <m/>
    <m/>
    <m/>
    <m/>
    <m/>
    <m/>
    <m/>
    <m/>
    <m/>
    <m/>
    <m/>
    <m/>
    <m/>
    <m/>
    <m/>
    <m/>
    <m/>
    <m/>
    <m/>
    <m/>
    <m/>
    <m/>
    <m/>
    <m/>
    <m/>
    <m/>
  </r>
  <r>
    <x v="1"/>
    <x v="0"/>
    <x v="3"/>
    <x v="8"/>
    <n v="0"/>
    <m/>
    <n v="0"/>
    <n v="0"/>
    <m/>
    <m/>
    <m/>
    <m/>
    <m/>
    <m/>
    <m/>
    <m/>
    <m/>
    <m/>
    <m/>
    <m/>
    <m/>
    <m/>
    <m/>
    <m/>
    <m/>
    <m/>
    <m/>
    <m/>
    <m/>
    <m/>
    <m/>
    <m/>
    <m/>
    <m/>
    <m/>
  </r>
  <r>
    <x v="1"/>
    <x v="0"/>
    <x v="4"/>
    <x v="8"/>
    <n v="0"/>
    <m/>
    <n v="0"/>
    <n v="0"/>
    <m/>
    <m/>
    <m/>
    <m/>
    <m/>
    <m/>
    <m/>
    <m/>
    <m/>
    <m/>
    <m/>
    <m/>
    <m/>
    <m/>
    <m/>
    <m/>
    <m/>
    <m/>
    <m/>
    <m/>
    <m/>
    <m/>
    <m/>
    <m/>
    <m/>
    <m/>
    <m/>
  </r>
  <r>
    <x v="1"/>
    <x v="0"/>
    <x v="5"/>
    <x v="8"/>
    <n v="0"/>
    <m/>
    <n v="0"/>
    <n v="0"/>
    <m/>
    <m/>
    <m/>
    <m/>
    <m/>
    <m/>
    <m/>
    <m/>
    <m/>
    <m/>
    <m/>
    <m/>
    <m/>
    <m/>
    <m/>
    <m/>
    <m/>
    <m/>
    <m/>
    <m/>
    <m/>
    <m/>
    <m/>
    <m/>
    <m/>
    <m/>
    <m/>
  </r>
  <r>
    <x v="1"/>
    <x v="0"/>
    <x v="6"/>
    <x v="8"/>
    <n v="0"/>
    <m/>
    <n v="0"/>
    <n v="0"/>
    <m/>
    <m/>
    <m/>
    <m/>
    <m/>
    <m/>
    <m/>
    <m/>
    <m/>
    <m/>
    <m/>
    <m/>
    <m/>
    <m/>
    <m/>
    <m/>
    <m/>
    <m/>
    <m/>
    <m/>
    <m/>
    <m/>
    <m/>
    <m/>
    <m/>
    <m/>
    <m/>
  </r>
  <r>
    <x v="1"/>
    <x v="0"/>
    <x v="7"/>
    <x v="8"/>
    <n v="0"/>
    <m/>
    <n v="0"/>
    <n v="0"/>
    <m/>
    <m/>
    <m/>
    <m/>
    <m/>
    <m/>
    <m/>
    <m/>
    <m/>
    <m/>
    <m/>
    <m/>
    <m/>
    <m/>
    <m/>
    <m/>
    <m/>
    <m/>
    <m/>
    <m/>
    <m/>
    <m/>
    <m/>
    <m/>
    <m/>
    <m/>
    <m/>
  </r>
  <r>
    <x v="1"/>
    <x v="0"/>
    <x v="8"/>
    <x v="8"/>
    <n v="0"/>
    <m/>
    <n v="0"/>
    <n v="0"/>
    <m/>
    <m/>
    <m/>
    <m/>
    <m/>
    <m/>
    <m/>
    <m/>
    <m/>
    <m/>
    <m/>
    <m/>
    <m/>
    <m/>
    <m/>
    <m/>
    <m/>
    <m/>
    <m/>
    <m/>
    <m/>
    <m/>
    <m/>
    <m/>
    <m/>
    <m/>
    <m/>
  </r>
  <r>
    <x v="1"/>
    <x v="0"/>
    <x v="9"/>
    <x v="8"/>
    <n v="0"/>
    <m/>
    <n v="0"/>
    <n v="0"/>
    <m/>
    <m/>
    <m/>
    <m/>
    <m/>
    <m/>
    <m/>
    <m/>
    <m/>
    <m/>
    <m/>
    <m/>
    <m/>
    <m/>
    <m/>
    <m/>
    <m/>
    <m/>
    <m/>
    <m/>
    <m/>
    <m/>
    <m/>
    <m/>
    <m/>
    <m/>
    <m/>
  </r>
  <r>
    <x v="1"/>
    <x v="0"/>
    <x v="10"/>
    <x v="8"/>
    <n v="0"/>
    <m/>
    <n v="0"/>
    <n v="0"/>
    <m/>
    <m/>
    <m/>
    <m/>
    <m/>
    <m/>
    <m/>
    <m/>
    <m/>
    <m/>
    <m/>
    <m/>
    <m/>
    <m/>
    <m/>
    <m/>
    <m/>
    <m/>
    <m/>
    <m/>
    <m/>
    <m/>
    <m/>
    <m/>
    <m/>
    <m/>
    <m/>
  </r>
  <r>
    <x v="1"/>
    <x v="0"/>
    <x v="11"/>
    <x v="8"/>
    <n v="0"/>
    <m/>
    <n v="0"/>
    <n v="100000"/>
    <m/>
    <m/>
    <m/>
    <m/>
    <m/>
    <m/>
    <m/>
    <m/>
    <m/>
    <m/>
    <m/>
    <m/>
    <m/>
    <m/>
    <m/>
    <m/>
    <m/>
    <m/>
    <m/>
    <m/>
    <m/>
    <m/>
    <m/>
    <m/>
    <m/>
    <m/>
    <m/>
  </r>
  <r>
    <x v="1"/>
    <x v="0"/>
    <x v="12"/>
    <x v="8"/>
    <n v="0"/>
    <m/>
    <n v="0"/>
    <n v="0"/>
    <m/>
    <m/>
    <m/>
    <m/>
    <m/>
    <m/>
    <m/>
    <m/>
    <m/>
    <m/>
    <m/>
    <m/>
    <m/>
    <m/>
    <m/>
    <m/>
    <m/>
    <m/>
    <m/>
    <m/>
    <m/>
    <m/>
    <m/>
    <m/>
    <m/>
    <m/>
    <m/>
  </r>
  <r>
    <x v="1"/>
    <x v="0"/>
    <x v="13"/>
    <x v="8"/>
    <n v="0"/>
    <m/>
    <n v="0"/>
    <n v="0"/>
    <m/>
    <m/>
    <m/>
    <m/>
    <m/>
    <m/>
    <m/>
    <m/>
    <m/>
    <m/>
    <m/>
    <m/>
    <m/>
    <m/>
    <m/>
    <m/>
    <m/>
    <m/>
    <m/>
    <m/>
    <m/>
    <m/>
    <m/>
    <m/>
    <m/>
    <m/>
    <m/>
  </r>
  <r>
    <x v="1"/>
    <x v="1"/>
    <x v="14"/>
    <x v="8"/>
    <n v="0"/>
    <m/>
    <n v="0"/>
    <n v="0"/>
    <m/>
    <m/>
    <m/>
    <m/>
    <m/>
    <m/>
    <m/>
    <m/>
    <m/>
    <m/>
    <m/>
    <m/>
    <m/>
    <m/>
    <m/>
    <m/>
    <m/>
    <m/>
    <m/>
    <m/>
    <m/>
    <m/>
    <m/>
    <m/>
    <m/>
    <m/>
    <m/>
  </r>
  <r>
    <x v="1"/>
    <x v="1"/>
    <x v="15"/>
    <x v="8"/>
    <n v="0"/>
    <m/>
    <n v="0"/>
    <n v="0"/>
    <m/>
    <m/>
    <m/>
    <m/>
    <m/>
    <m/>
    <m/>
    <m/>
    <m/>
    <m/>
    <m/>
    <m/>
    <m/>
    <m/>
    <m/>
    <m/>
    <m/>
    <m/>
    <m/>
    <m/>
    <m/>
    <m/>
    <m/>
    <m/>
    <m/>
    <m/>
    <m/>
  </r>
  <r>
    <x v="1"/>
    <x v="1"/>
    <x v="16"/>
    <x v="8"/>
    <n v="0"/>
    <m/>
    <n v="0"/>
    <n v="0"/>
    <m/>
    <m/>
    <m/>
    <m/>
    <m/>
    <m/>
    <m/>
    <m/>
    <m/>
    <m/>
    <m/>
    <m/>
    <m/>
    <m/>
    <m/>
    <m/>
    <m/>
    <m/>
    <m/>
    <m/>
    <m/>
    <m/>
    <m/>
    <m/>
    <m/>
    <m/>
    <m/>
  </r>
  <r>
    <x v="1"/>
    <x v="1"/>
    <x v="17"/>
    <x v="8"/>
    <n v="0"/>
    <m/>
    <n v="0"/>
    <n v="0"/>
    <m/>
    <m/>
    <m/>
    <m/>
    <m/>
    <m/>
    <m/>
    <m/>
    <m/>
    <m/>
    <m/>
    <m/>
    <m/>
    <m/>
    <m/>
    <m/>
    <m/>
    <m/>
    <m/>
    <m/>
    <m/>
    <m/>
    <m/>
    <m/>
    <m/>
    <m/>
    <m/>
  </r>
  <r>
    <x v="1"/>
    <x v="1"/>
    <x v="18"/>
    <x v="8"/>
    <n v="0"/>
    <m/>
    <n v="0"/>
    <n v="100000"/>
    <m/>
    <m/>
    <m/>
    <m/>
    <m/>
    <m/>
    <m/>
    <m/>
    <m/>
    <m/>
    <m/>
    <m/>
    <m/>
    <m/>
    <m/>
    <m/>
    <m/>
    <m/>
    <m/>
    <m/>
    <m/>
    <m/>
    <m/>
    <m/>
    <m/>
    <m/>
    <m/>
  </r>
  <r>
    <x v="1"/>
    <x v="1"/>
    <x v="19"/>
    <x v="8"/>
    <n v="0"/>
    <m/>
    <n v="0"/>
    <n v="0"/>
    <m/>
    <m/>
    <m/>
    <m/>
    <m/>
    <m/>
    <m/>
    <m/>
    <m/>
    <m/>
    <m/>
    <m/>
    <m/>
    <m/>
    <m/>
    <m/>
    <m/>
    <m/>
    <m/>
    <m/>
    <m/>
    <m/>
    <m/>
    <m/>
    <m/>
    <m/>
    <m/>
  </r>
  <r>
    <x v="1"/>
    <x v="0"/>
    <x v="0"/>
    <x v="6"/>
    <n v="0"/>
    <m/>
    <n v="0"/>
    <n v="335173"/>
    <m/>
    <m/>
    <m/>
    <m/>
    <m/>
    <m/>
    <m/>
    <m/>
    <m/>
    <m/>
    <m/>
    <m/>
    <m/>
    <m/>
    <n v="11492"/>
    <n v="4.16"/>
    <n v="63.48"/>
    <m/>
    <m/>
    <m/>
    <m/>
    <m/>
    <m/>
    <m/>
    <m/>
    <m/>
    <m/>
  </r>
  <r>
    <x v="1"/>
    <x v="0"/>
    <x v="1"/>
    <x v="6"/>
    <n v="0"/>
    <n v="2200214"/>
    <n v="0"/>
    <n v="335173"/>
    <m/>
    <m/>
    <m/>
    <m/>
    <m/>
    <m/>
    <m/>
    <m/>
    <m/>
    <m/>
    <m/>
    <m/>
    <m/>
    <m/>
    <n v="9951"/>
    <n v="5.14"/>
    <n v="70.45"/>
    <m/>
    <m/>
    <m/>
    <m/>
    <m/>
    <m/>
    <m/>
    <m/>
    <m/>
    <m/>
  </r>
  <r>
    <x v="1"/>
    <x v="0"/>
    <x v="2"/>
    <x v="6"/>
    <n v="0"/>
    <n v="0"/>
    <n v="0"/>
    <n v="335173"/>
    <m/>
    <m/>
    <m/>
    <m/>
    <m/>
    <m/>
    <m/>
    <m/>
    <m/>
    <m/>
    <m/>
    <m/>
    <m/>
    <m/>
    <n v="11148"/>
    <n v="4.91"/>
    <n v="70.23"/>
    <m/>
    <m/>
    <m/>
    <m/>
    <m/>
    <m/>
    <m/>
    <m/>
    <m/>
    <m/>
  </r>
  <r>
    <x v="1"/>
    <x v="0"/>
    <x v="3"/>
    <x v="6"/>
    <n v="0"/>
    <n v="312430"/>
    <n v="0"/>
    <n v="725477"/>
    <m/>
    <m/>
    <m/>
    <m/>
    <m/>
    <m/>
    <m/>
    <m/>
    <m/>
    <m/>
    <m/>
    <m/>
    <m/>
    <m/>
    <n v="13117"/>
    <n v="4.7"/>
    <n v="70.010000000000005"/>
    <m/>
    <m/>
    <m/>
    <m/>
    <m/>
    <m/>
    <m/>
    <m/>
    <m/>
    <m/>
  </r>
  <r>
    <x v="1"/>
    <x v="0"/>
    <x v="4"/>
    <x v="6"/>
    <n v="0"/>
    <n v="0"/>
    <n v="0"/>
    <n v="725477"/>
    <m/>
    <m/>
    <m/>
    <m/>
    <m/>
    <m/>
    <m/>
    <m/>
    <m/>
    <m/>
    <m/>
    <m/>
    <m/>
    <m/>
    <n v="11866"/>
    <n v="5.15"/>
    <n v="66.569999999999993"/>
    <m/>
    <m/>
    <m/>
    <m/>
    <m/>
    <m/>
    <m/>
    <m/>
    <m/>
    <m/>
  </r>
  <r>
    <x v="1"/>
    <x v="0"/>
    <x v="5"/>
    <x v="6"/>
    <n v="0"/>
    <n v="0"/>
    <n v="0"/>
    <n v="725477"/>
    <m/>
    <m/>
    <m/>
    <m/>
    <m/>
    <m/>
    <m/>
    <m/>
    <m/>
    <m/>
    <m/>
    <m/>
    <m/>
    <m/>
    <n v="14070"/>
    <n v="5.86"/>
    <n v="63.3"/>
    <m/>
    <m/>
    <m/>
    <m/>
    <m/>
    <m/>
    <m/>
    <m/>
    <m/>
    <m/>
  </r>
  <r>
    <x v="1"/>
    <x v="0"/>
    <x v="6"/>
    <x v="6"/>
    <n v="0"/>
    <n v="0"/>
    <n v="0"/>
    <n v="725477"/>
    <m/>
    <m/>
    <m/>
    <m/>
    <m/>
    <m/>
    <m/>
    <m/>
    <m/>
    <m/>
    <m/>
    <m/>
    <m/>
    <m/>
    <n v="10568"/>
    <n v="5.5"/>
    <n v="64.38"/>
    <m/>
    <m/>
    <m/>
    <m/>
    <m/>
    <m/>
    <m/>
    <m/>
    <m/>
    <m/>
  </r>
  <r>
    <x v="1"/>
    <x v="0"/>
    <x v="7"/>
    <x v="6"/>
    <n v="0"/>
    <n v="11508201"/>
    <n v="0"/>
    <n v="381383"/>
    <m/>
    <m/>
    <m/>
    <m/>
    <m/>
    <m/>
    <m/>
    <m/>
    <m/>
    <m/>
    <m/>
    <m/>
    <m/>
    <m/>
    <n v="9420"/>
    <n v="4.25"/>
    <n v="71.459999999999994"/>
    <m/>
    <m/>
    <m/>
    <m/>
    <m/>
    <m/>
    <m/>
    <m/>
    <m/>
    <m/>
  </r>
  <r>
    <x v="1"/>
    <x v="0"/>
    <x v="8"/>
    <x v="6"/>
    <n v="0"/>
    <n v="0"/>
    <n v="0"/>
    <n v="335173"/>
    <m/>
    <m/>
    <m/>
    <m/>
    <m/>
    <m/>
    <m/>
    <m/>
    <m/>
    <m/>
    <m/>
    <m/>
    <m/>
    <m/>
    <n v="8773"/>
    <n v="4.6500000000000004"/>
    <n v="71.819999999999993"/>
    <m/>
    <m/>
    <m/>
    <m/>
    <m/>
    <m/>
    <m/>
    <m/>
    <m/>
    <m/>
  </r>
  <r>
    <x v="1"/>
    <x v="0"/>
    <x v="9"/>
    <x v="6"/>
    <n v="0"/>
    <n v="0"/>
    <n v="0"/>
    <n v="335173"/>
    <m/>
    <m/>
    <m/>
    <m/>
    <m/>
    <m/>
    <m/>
    <m/>
    <m/>
    <m/>
    <m/>
    <m/>
    <m/>
    <m/>
    <n v="11234"/>
    <n v="2.2999999999999998"/>
    <n v="70.44"/>
    <m/>
    <m/>
    <m/>
    <m/>
    <m/>
    <m/>
    <m/>
    <m/>
    <m/>
    <m/>
  </r>
  <r>
    <x v="1"/>
    <x v="0"/>
    <x v="10"/>
    <x v="6"/>
    <n v="0"/>
    <n v="0"/>
    <n v="0"/>
    <n v="335173"/>
    <m/>
    <m/>
    <m/>
    <m/>
    <m/>
    <m/>
    <m/>
    <m/>
    <m/>
    <m/>
    <m/>
    <m/>
    <m/>
    <m/>
    <n v="10809"/>
    <n v="3.11"/>
    <n v="69.7"/>
    <m/>
    <m/>
    <m/>
    <m/>
    <m/>
    <m/>
    <m/>
    <m/>
    <m/>
    <m/>
  </r>
  <r>
    <x v="1"/>
    <x v="0"/>
    <x v="11"/>
    <x v="6"/>
    <n v="0"/>
    <n v="0"/>
    <n v="0"/>
    <n v="335173"/>
    <m/>
    <m/>
    <m/>
    <m/>
    <m/>
    <m/>
    <m/>
    <m/>
    <m/>
    <m/>
    <m/>
    <m/>
    <m/>
    <m/>
    <n v="10082"/>
    <n v="2.6"/>
    <n v="73.45"/>
    <m/>
    <m/>
    <m/>
    <m/>
    <m/>
    <m/>
    <m/>
    <m/>
    <m/>
    <m/>
  </r>
  <r>
    <x v="1"/>
    <x v="0"/>
    <x v="12"/>
    <x v="6"/>
    <n v="0"/>
    <n v="4142403"/>
    <n v="0"/>
    <n v="381383"/>
    <m/>
    <m/>
    <m/>
    <m/>
    <m/>
    <m/>
    <m/>
    <m/>
    <m/>
    <m/>
    <m/>
    <m/>
    <m/>
    <m/>
    <n v="10449"/>
    <n v="3.03"/>
    <n v="67.62"/>
    <m/>
    <m/>
    <m/>
    <m/>
    <m/>
    <m/>
    <m/>
    <m/>
    <m/>
    <m/>
  </r>
  <r>
    <x v="1"/>
    <x v="0"/>
    <x v="13"/>
    <x v="6"/>
    <n v="0"/>
    <n v="0"/>
    <n v="0"/>
    <n v="725477"/>
    <m/>
    <m/>
    <m/>
    <m/>
    <m/>
    <m/>
    <m/>
    <m/>
    <m/>
    <m/>
    <m/>
    <m/>
    <m/>
    <m/>
    <n v="11322"/>
    <n v="3.22"/>
    <n v="78.400000000000006"/>
    <m/>
    <m/>
    <m/>
    <m/>
    <m/>
    <m/>
    <m/>
    <m/>
    <m/>
    <m/>
  </r>
  <r>
    <x v="1"/>
    <x v="1"/>
    <x v="14"/>
    <x v="6"/>
    <n v="0"/>
    <n v="0"/>
    <n v="0"/>
    <n v="322573"/>
    <m/>
    <m/>
    <m/>
    <m/>
    <m/>
    <m/>
    <m/>
    <m/>
    <m/>
    <m/>
    <m/>
    <m/>
    <m/>
    <m/>
    <n v="8940"/>
    <n v="3.57"/>
    <n v="65.56"/>
    <m/>
    <m/>
    <m/>
    <m/>
    <m/>
    <m/>
    <m/>
    <m/>
    <m/>
    <m/>
  </r>
  <r>
    <x v="1"/>
    <x v="1"/>
    <x v="15"/>
    <x v="6"/>
    <n v="0"/>
    <n v="16401597"/>
    <n v="0"/>
    <n v="712877"/>
    <m/>
    <m/>
    <m/>
    <m/>
    <m/>
    <m/>
    <m/>
    <m/>
    <m/>
    <m/>
    <m/>
    <m/>
    <m/>
    <m/>
    <n v="10157"/>
    <n v="2.12"/>
    <n v="65.13"/>
    <m/>
    <m/>
    <m/>
    <m/>
    <m/>
    <m/>
    <m/>
    <m/>
    <m/>
    <m/>
  </r>
  <r>
    <x v="1"/>
    <x v="1"/>
    <x v="16"/>
    <x v="6"/>
    <n v="0"/>
    <n v="850082"/>
    <n v="0"/>
    <n v="712877"/>
    <m/>
    <m/>
    <m/>
    <m/>
    <m/>
    <m/>
    <m/>
    <m/>
    <m/>
    <m/>
    <m/>
    <m/>
    <m/>
    <m/>
    <n v="12390"/>
    <n v="4.55"/>
    <n v="63.97"/>
    <m/>
    <m/>
    <m/>
    <m/>
    <m/>
    <m/>
    <m/>
    <m/>
    <m/>
    <m/>
  </r>
  <r>
    <x v="1"/>
    <x v="1"/>
    <x v="17"/>
    <x v="6"/>
    <n v="0"/>
    <n v="1078305"/>
    <n v="0"/>
    <n v="322573"/>
    <m/>
    <m/>
    <m/>
    <m/>
    <m/>
    <m/>
    <m/>
    <m/>
    <m/>
    <m/>
    <m/>
    <m/>
    <m/>
    <m/>
    <n v="10409"/>
    <n v="2.4500000000000002"/>
    <n v="70.09"/>
    <m/>
    <m/>
    <m/>
    <m/>
    <m/>
    <m/>
    <m/>
    <m/>
    <m/>
    <m/>
  </r>
  <r>
    <x v="1"/>
    <x v="1"/>
    <x v="18"/>
    <x v="6"/>
    <n v="0"/>
    <n v="2640257"/>
    <n v="0"/>
    <n v="322573"/>
    <m/>
    <m/>
    <m/>
    <m/>
    <m/>
    <m/>
    <m/>
    <m/>
    <m/>
    <m/>
    <m/>
    <m/>
    <m/>
    <m/>
    <n v="10198"/>
    <n v="3.45"/>
    <n v="65.09"/>
    <m/>
    <m/>
    <m/>
    <m/>
    <m/>
    <m/>
    <m/>
    <m/>
    <m/>
    <m/>
  </r>
  <r>
    <x v="1"/>
    <x v="1"/>
    <x v="19"/>
    <x v="6"/>
    <n v="0"/>
    <n v="0"/>
    <n v="0"/>
    <n v="322573"/>
    <m/>
    <m/>
    <m/>
    <m/>
    <m/>
    <m/>
    <m/>
    <m/>
    <m/>
    <m/>
    <m/>
    <m/>
    <m/>
    <m/>
    <n v="9064"/>
    <n v="2.2999999999999998"/>
    <n v="68.569999999999993"/>
    <m/>
    <m/>
    <m/>
    <m/>
    <m/>
    <m/>
    <m/>
    <m/>
    <m/>
    <m/>
  </r>
  <r>
    <x v="1"/>
    <x v="0"/>
    <x v="0"/>
    <x v="5"/>
    <n v="0"/>
    <n v="0"/>
    <n v="0"/>
    <n v="201500"/>
    <m/>
    <m/>
    <m/>
    <m/>
    <m/>
    <m/>
    <m/>
    <m/>
    <m/>
    <m/>
    <m/>
    <m/>
    <m/>
    <m/>
    <m/>
    <m/>
    <m/>
    <m/>
    <m/>
    <m/>
    <m/>
    <m/>
    <m/>
    <m/>
    <m/>
    <m/>
    <m/>
  </r>
  <r>
    <x v="1"/>
    <x v="0"/>
    <x v="1"/>
    <x v="5"/>
    <n v="0"/>
    <n v="0"/>
    <n v="0"/>
    <n v="621500"/>
    <m/>
    <m/>
    <m/>
    <m/>
    <m/>
    <m/>
    <m/>
    <m/>
    <m/>
    <m/>
    <m/>
    <m/>
    <m/>
    <m/>
    <m/>
    <m/>
    <m/>
    <m/>
    <m/>
    <m/>
    <m/>
    <m/>
    <m/>
    <m/>
    <m/>
    <m/>
    <m/>
  </r>
  <r>
    <x v="1"/>
    <x v="0"/>
    <x v="2"/>
    <x v="5"/>
    <n v="0"/>
    <n v="3862559"/>
    <n v="0"/>
    <n v="273250"/>
    <m/>
    <m/>
    <m/>
    <m/>
    <m/>
    <m/>
    <m/>
    <m/>
    <m/>
    <m/>
    <m/>
    <m/>
    <m/>
    <m/>
    <m/>
    <m/>
    <m/>
    <m/>
    <m/>
    <m/>
    <m/>
    <m/>
    <m/>
    <m/>
    <m/>
    <m/>
    <m/>
  </r>
  <r>
    <x v="1"/>
    <x v="0"/>
    <x v="3"/>
    <x v="5"/>
    <n v="0"/>
    <n v="0"/>
    <n v="0"/>
    <n v="621500"/>
    <m/>
    <m/>
    <m/>
    <m/>
    <m/>
    <m/>
    <m/>
    <m/>
    <m/>
    <m/>
    <m/>
    <m/>
    <m/>
    <m/>
    <m/>
    <m/>
    <m/>
    <m/>
    <m/>
    <m/>
    <m/>
    <m/>
    <m/>
    <m/>
    <m/>
    <m/>
    <m/>
  </r>
  <r>
    <x v="1"/>
    <x v="0"/>
    <x v="4"/>
    <x v="5"/>
    <n v="0"/>
    <n v="2399346"/>
    <n v="0"/>
    <n v="263000"/>
    <m/>
    <m/>
    <m/>
    <m/>
    <m/>
    <m/>
    <m/>
    <m/>
    <m/>
    <m/>
    <m/>
    <m/>
    <m/>
    <m/>
    <m/>
    <m/>
    <m/>
    <m/>
    <m/>
    <m/>
    <m/>
    <m/>
    <m/>
    <m/>
    <m/>
    <m/>
    <m/>
  </r>
  <r>
    <x v="1"/>
    <x v="0"/>
    <x v="5"/>
    <x v="5"/>
    <n v="0"/>
    <n v="0"/>
    <n v="0"/>
    <n v="560000"/>
    <m/>
    <m/>
    <m/>
    <m/>
    <m/>
    <m/>
    <m/>
    <m/>
    <m/>
    <m/>
    <m/>
    <m/>
    <m/>
    <m/>
    <m/>
    <m/>
    <m/>
    <m/>
    <m/>
    <m/>
    <m/>
    <m/>
    <m/>
    <m/>
    <m/>
    <m/>
    <m/>
  </r>
  <r>
    <x v="1"/>
    <x v="0"/>
    <x v="6"/>
    <x v="5"/>
    <n v="0"/>
    <n v="0"/>
    <n v="0"/>
    <n v="693250"/>
    <m/>
    <m/>
    <m/>
    <m/>
    <m/>
    <m/>
    <m/>
    <m/>
    <m/>
    <m/>
    <m/>
    <m/>
    <m/>
    <m/>
    <m/>
    <m/>
    <m/>
    <m/>
    <m/>
    <m/>
    <m/>
    <m/>
    <m/>
    <m/>
    <m/>
    <m/>
    <m/>
  </r>
  <r>
    <x v="1"/>
    <x v="0"/>
    <x v="7"/>
    <x v="5"/>
    <n v="0"/>
    <n v="0"/>
    <n v="0"/>
    <n v="242500"/>
    <m/>
    <m/>
    <m/>
    <m/>
    <m/>
    <m/>
    <m/>
    <m/>
    <m/>
    <m/>
    <m/>
    <m/>
    <m/>
    <m/>
    <m/>
    <m/>
    <m/>
    <m/>
    <m/>
    <m/>
    <m/>
    <m/>
    <m/>
    <m/>
    <m/>
    <m/>
    <m/>
  </r>
  <r>
    <x v="1"/>
    <x v="0"/>
    <x v="8"/>
    <x v="5"/>
    <n v="0"/>
    <n v="1308800"/>
    <n v="0"/>
    <n v="611250"/>
    <m/>
    <m/>
    <m/>
    <m/>
    <m/>
    <m/>
    <m/>
    <m/>
    <m/>
    <m/>
    <m/>
    <m/>
    <m/>
    <m/>
    <m/>
    <m/>
    <m/>
    <m/>
    <m/>
    <m/>
    <m/>
    <m/>
    <m/>
    <m/>
    <m/>
    <m/>
    <m/>
  </r>
  <r>
    <x v="1"/>
    <x v="0"/>
    <x v="9"/>
    <x v="5"/>
    <n v="0"/>
    <n v="1020000"/>
    <n v="0"/>
    <n v="642000"/>
    <m/>
    <m/>
    <m/>
    <m/>
    <m/>
    <m/>
    <m/>
    <m/>
    <m/>
    <m/>
    <m/>
    <m/>
    <m/>
    <m/>
    <m/>
    <m/>
    <m/>
    <m/>
    <m/>
    <m/>
    <m/>
    <m/>
    <m/>
    <m/>
    <m/>
    <m/>
    <m/>
  </r>
  <r>
    <x v="1"/>
    <x v="0"/>
    <x v="10"/>
    <x v="5"/>
    <n v="0"/>
    <n v="4435000"/>
    <n v="0"/>
    <n v="560000"/>
    <m/>
    <m/>
    <m/>
    <m/>
    <m/>
    <m/>
    <m/>
    <m/>
    <m/>
    <m/>
    <m/>
    <m/>
    <m/>
    <m/>
    <m/>
    <m/>
    <m/>
    <m/>
    <m/>
    <m/>
    <m/>
    <m/>
    <m/>
    <m/>
    <m/>
    <m/>
    <m/>
  </r>
  <r>
    <x v="1"/>
    <x v="0"/>
    <x v="11"/>
    <x v="5"/>
    <n v="0"/>
    <n v="0"/>
    <n v="0"/>
    <n v="222000"/>
    <m/>
    <m/>
    <m/>
    <m/>
    <m/>
    <m/>
    <m/>
    <m/>
    <m/>
    <m/>
    <m/>
    <m/>
    <m/>
    <m/>
    <m/>
    <m/>
    <m/>
    <m/>
    <m/>
    <m/>
    <m/>
    <m/>
    <m/>
    <m/>
    <m/>
    <m/>
    <m/>
  </r>
  <r>
    <x v="1"/>
    <x v="0"/>
    <x v="12"/>
    <x v="5"/>
    <n v="0"/>
    <n v="0"/>
    <n v="0"/>
    <n v="560000"/>
    <m/>
    <m/>
    <m/>
    <m/>
    <m/>
    <m/>
    <m/>
    <m/>
    <m/>
    <m/>
    <m/>
    <m/>
    <m/>
    <m/>
    <m/>
    <m/>
    <m/>
    <m/>
    <m/>
    <m/>
    <m/>
    <m/>
    <m/>
    <m/>
    <m/>
    <m/>
    <m/>
  </r>
  <r>
    <x v="1"/>
    <x v="0"/>
    <x v="13"/>
    <x v="5"/>
    <n v="0"/>
    <n v="5139750"/>
    <n v="0"/>
    <n v="662500"/>
    <m/>
    <m/>
    <m/>
    <m/>
    <m/>
    <m/>
    <m/>
    <m/>
    <m/>
    <m/>
    <m/>
    <m/>
    <m/>
    <m/>
    <m/>
    <m/>
    <m/>
    <m/>
    <m/>
    <m/>
    <m/>
    <m/>
    <m/>
    <m/>
    <m/>
    <m/>
    <m/>
  </r>
  <r>
    <x v="1"/>
    <x v="1"/>
    <x v="14"/>
    <x v="5"/>
    <n v="0"/>
    <n v="0"/>
    <n v="0"/>
    <n v="631750"/>
    <m/>
    <m/>
    <m/>
    <m/>
    <m/>
    <m/>
    <m/>
    <m/>
    <m/>
    <m/>
    <m/>
    <m/>
    <m/>
    <m/>
    <m/>
    <m/>
    <m/>
    <m/>
    <m/>
    <m/>
    <m/>
    <m/>
    <m/>
    <m/>
    <m/>
    <m/>
    <m/>
  </r>
  <r>
    <x v="1"/>
    <x v="1"/>
    <x v="15"/>
    <x v="5"/>
    <n v="0"/>
    <n v="2772525"/>
    <n v="0"/>
    <n v="334750"/>
    <m/>
    <m/>
    <m/>
    <m/>
    <m/>
    <m/>
    <m/>
    <m/>
    <m/>
    <m/>
    <m/>
    <m/>
    <m/>
    <m/>
    <m/>
    <m/>
    <m/>
    <m/>
    <m/>
    <m/>
    <m/>
    <m/>
    <m/>
    <m/>
    <m/>
    <m/>
    <m/>
  </r>
  <r>
    <x v="1"/>
    <x v="1"/>
    <x v="16"/>
    <x v="5"/>
    <n v="0"/>
    <n v="0"/>
    <n v="0"/>
    <n v="560000"/>
    <m/>
    <m/>
    <m/>
    <m/>
    <m/>
    <m/>
    <m/>
    <m/>
    <m/>
    <m/>
    <m/>
    <m/>
    <m/>
    <m/>
    <m/>
    <m/>
    <m/>
    <m/>
    <m/>
    <m/>
    <m/>
    <m/>
    <m/>
    <m/>
    <m/>
    <m/>
    <m/>
  </r>
  <r>
    <x v="1"/>
    <x v="1"/>
    <x v="17"/>
    <x v="5"/>
    <n v="0"/>
    <n v="0"/>
    <n v="0"/>
    <n v="273250"/>
    <m/>
    <m/>
    <m/>
    <m/>
    <m/>
    <m/>
    <m/>
    <m/>
    <m/>
    <m/>
    <m/>
    <m/>
    <m/>
    <m/>
    <m/>
    <m/>
    <m/>
    <m/>
    <m/>
    <m/>
    <m/>
    <m/>
    <m/>
    <m/>
    <m/>
    <m/>
    <m/>
  </r>
  <r>
    <x v="1"/>
    <x v="1"/>
    <x v="18"/>
    <x v="5"/>
    <n v="0"/>
    <n v="0"/>
    <n v="0"/>
    <n v="0"/>
    <m/>
    <m/>
    <m/>
    <m/>
    <m/>
    <m/>
    <m/>
    <m/>
    <m/>
    <m/>
    <m/>
    <m/>
    <m/>
    <m/>
    <m/>
    <m/>
    <m/>
    <m/>
    <m/>
    <m/>
    <m/>
    <m/>
    <m/>
    <m/>
    <m/>
    <m/>
    <m/>
  </r>
  <r>
    <x v="1"/>
    <x v="1"/>
    <x v="19"/>
    <x v="5"/>
    <n v="0"/>
    <n v="2480000"/>
    <n v="0"/>
    <n v="672750"/>
    <m/>
    <m/>
    <m/>
    <m/>
    <m/>
    <m/>
    <m/>
    <m/>
    <m/>
    <m/>
    <m/>
    <m/>
    <m/>
    <m/>
    <m/>
    <m/>
    <m/>
    <m/>
    <m/>
    <m/>
    <m/>
    <m/>
    <m/>
    <m/>
    <m/>
    <m/>
    <m/>
  </r>
  <r>
    <x v="1"/>
    <x v="0"/>
    <x v="0"/>
    <x v="4"/>
    <n v="17086797"/>
    <n v="13473482"/>
    <n v="0"/>
    <n v="0"/>
    <m/>
    <m/>
    <m/>
    <m/>
    <m/>
    <m/>
    <m/>
    <m/>
    <m/>
    <m/>
    <m/>
    <m/>
    <m/>
    <m/>
    <m/>
    <m/>
    <m/>
    <m/>
    <m/>
    <m/>
    <m/>
    <m/>
    <m/>
    <m/>
    <m/>
    <m/>
    <m/>
  </r>
  <r>
    <x v="1"/>
    <x v="0"/>
    <x v="1"/>
    <x v="4"/>
    <n v="16830782"/>
    <n v="8978797"/>
    <n v="0"/>
    <n v="0"/>
    <m/>
    <m/>
    <m/>
    <m/>
    <m/>
    <m/>
    <m/>
    <m/>
    <m/>
    <m/>
    <m/>
    <m/>
    <m/>
    <m/>
    <m/>
    <m/>
    <m/>
    <m/>
    <m/>
    <m/>
    <m/>
    <m/>
    <m/>
    <m/>
    <m/>
    <m/>
    <m/>
  </r>
  <r>
    <x v="1"/>
    <x v="0"/>
    <x v="2"/>
    <x v="4"/>
    <n v="41715894"/>
    <n v="39744482"/>
    <n v="0"/>
    <n v="0"/>
    <m/>
    <m/>
    <m/>
    <m/>
    <m/>
    <m/>
    <m/>
    <m/>
    <m/>
    <m/>
    <m/>
    <m/>
    <m/>
    <m/>
    <m/>
    <m/>
    <m/>
    <m/>
    <m/>
    <m/>
    <m/>
    <m/>
    <m/>
    <m/>
    <m/>
    <m/>
    <m/>
  </r>
  <r>
    <x v="1"/>
    <x v="0"/>
    <x v="3"/>
    <x v="4"/>
    <n v="44199671"/>
    <n v="34163338"/>
    <n v="0"/>
    <n v="0"/>
    <m/>
    <m/>
    <m/>
    <m/>
    <m/>
    <m/>
    <m/>
    <m/>
    <m/>
    <m/>
    <m/>
    <m/>
    <m/>
    <m/>
    <m/>
    <m/>
    <m/>
    <m/>
    <m/>
    <m/>
    <m/>
    <m/>
    <m/>
    <m/>
    <m/>
    <m/>
    <m/>
  </r>
  <r>
    <x v="1"/>
    <x v="0"/>
    <x v="4"/>
    <x v="4"/>
    <n v="23878306"/>
    <n v="12982095"/>
    <n v="0"/>
    <n v="0"/>
    <m/>
    <m/>
    <m/>
    <m/>
    <m/>
    <m/>
    <m/>
    <m/>
    <m/>
    <m/>
    <m/>
    <m/>
    <m/>
    <m/>
    <m/>
    <m/>
    <m/>
    <m/>
    <m/>
    <m/>
    <m/>
    <m/>
    <m/>
    <m/>
    <m/>
    <m/>
    <m/>
  </r>
  <r>
    <x v="1"/>
    <x v="0"/>
    <x v="5"/>
    <x v="4"/>
    <n v="11300295"/>
    <n v="10626975"/>
    <n v="0"/>
    <n v="0"/>
    <m/>
    <m/>
    <m/>
    <m/>
    <m/>
    <m/>
    <m/>
    <m/>
    <m/>
    <m/>
    <m/>
    <m/>
    <m/>
    <m/>
    <m/>
    <m/>
    <m/>
    <m/>
    <m/>
    <m/>
    <m/>
    <m/>
    <m/>
    <m/>
    <m/>
    <m/>
    <m/>
  </r>
  <r>
    <x v="1"/>
    <x v="0"/>
    <x v="6"/>
    <x v="4"/>
    <n v="33822774"/>
    <n v="8539161"/>
    <n v="0"/>
    <n v="0"/>
    <m/>
    <m/>
    <m/>
    <m/>
    <m/>
    <m/>
    <m/>
    <m/>
    <m/>
    <m/>
    <m/>
    <m/>
    <m/>
    <m/>
    <m/>
    <m/>
    <m/>
    <m/>
    <m/>
    <m/>
    <m/>
    <m/>
    <m/>
    <m/>
    <m/>
    <m/>
    <m/>
  </r>
  <r>
    <x v="1"/>
    <x v="0"/>
    <x v="7"/>
    <x v="4"/>
    <n v="21532534"/>
    <n v="13332446"/>
    <n v="0"/>
    <n v="0"/>
    <m/>
    <m/>
    <m/>
    <m/>
    <m/>
    <m/>
    <m/>
    <m/>
    <m/>
    <m/>
    <m/>
    <m/>
    <m/>
    <m/>
    <m/>
    <m/>
    <m/>
    <m/>
    <m/>
    <m/>
    <m/>
    <m/>
    <m/>
    <m/>
    <m/>
    <m/>
    <m/>
  </r>
  <r>
    <x v="1"/>
    <x v="0"/>
    <x v="8"/>
    <x v="4"/>
    <n v="12166419"/>
    <n v="8598258"/>
    <n v="0"/>
    <n v="0"/>
    <m/>
    <m/>
    <m/>
    <m/>
    <m/>
    <m/>
    <m/>
    <m/>
    <m/>
    <m/>
    <m/>
    <m/>
    <m/>
    <m/>
    <m/>
    <m/>
    <m/>
    <m/>
    <m/>
    <m/>
    <m/>
    <m/>
    <m/>
    <m/>
    <m/>
    <m/>
    <m/>
  </r>
  <r>
    <x v="1"/>
    <x v="0"/>
    <x v="9"/>
    <x v="4"/>
    <n v="12771104"/>
    <n v="27031811"/>
    <n v="0"/>
    <n v="0"/>
    <m/>
    <m/>
    <m/>
    <m/>
    <m/>
    <m/>
    <m/>
    <m/>
    <m/>
    <m/>
    <m/>
    <m/>
    <m/>
    <m/>
    <m/>
    <m/>
    <m/>
    <m/>
    <m/>
    <m/>
    <m/>
    <m/>
    <m/>
    <m/>
    <m/>
    <m/>
    <m/>
  </r>
  <r>
    <x v="1"/>
    <x v="0"/>
    <x v="10"/>
    <x v="4"/>
    <n v="15334091"/>
    <n v="20029504"/>
    <n v="0"/>
    <n v="0"/>
    <m/>
    <m/>
    <m/>
    <m/>
    <m/>
    <m/>
    <m/>
    <m/>
    <m/>
    <m/>
    <m/>
    <m/>
    <m/>
    <m/>
    <m/>
    <m/>
    <m/>
    <m/>
    <m/>
    <m/>
    <m/>
    <m/>
    <m/>
    <m/>
    <m/>
    <m/>
    <m/>
  </r>
  <r>
    <x v="1"/>
    <x v="0"/>
    <x v="11"/>
    <x v="4"/>
    <n v="11274908"/>
    <n v="20681695"/>
    <n v="0"/>
    <n v="0"/>
    <m/>
    <m/>
    <m/>
    <m/>
    <m/>
    <m/>
    <m/>
    <m/>
    <m/>
    <m/>
    <m/>
    <m/>
    <m/>
    <m/>
    <m/>
    <m/>
    <m/>
    <m/>
    <m/>
    <m/>
    <m/>
    <m/>
    <m/>
    <m/>
    <m/>
    <m/>
    <m/>
  </r>
  <r>
    <x v="1"/>
    <x v="0"/>
    <x v="12"/>
    <x v="4"/>
    <n v="21506703"/>
    <n v="5260434"/>
    <n v="0"/>
    <n v="0"/>
    <m/>
    <m/>
    <m/>
    <m/>
    <m/>
    <m/>
    <m/>
    <m/>
    <m/>
    <m/>
    <m/>
    <m/>
    <m/>
    <m/>
    <m/>
    <m/>
    <m/>
    <m/>
    <m/>
    <m/>
    <m/>
    <m/>
    <m/>
    <m/>
    <m/>
    <m/>
    <m/>
  </r>
  <r>
    <x v="1"/>
    <x v="0"/>
    <x v="13"/>
    <x v="4"/>
    <n v="9669703"/>
    <n v="13621614"/>
    <n v="0"/>
    <n v="0"/>
    <m/>
    <m/>
    <m/>
    <m/>
    <m/>
    <m/>
    <m/>
    <m/>
    <m/>
    <m/>
    <m/>
    <m/>
    <m/>
    <m/>
    <m/>
    <m/>
    <m/>
    <m/>
    <m/>
    <m/>
    <m/>
    <m/>
    <m/>
    <m/>
    <m/>
    <m/>
    <m/>
  </r>
  <r>
    <x v="1"/>
    <x v="1"/>
    <x v="14"/>
    <x v="4"/>
    <n v="12959400"/>
    <n v="38159320"/>
    <n v="0"/>
    <n v="0"/>
    <m/>
    <m/>
    <m/>
    <m/>
    <m/>
    <m/>
    <m/>
    <m/>
    <m/>
    <m/>
    <m/>
    <m/>
    <m/>
    <m/>
    <m/>
    <m/>
    <m/>
    <m/>
    <m/>
    <m/>
    <m/>
    <m/>
    <m/>
    <m/>
    <m/>
    <m/>
    <m/>
  </r>
  <r>
    <x v="1"/>
    <x v="1"/>
    <x v="15"/>
    <x v="4"/>
    <n v="22353267"/>
    <n v="42258292"/>
    <n v="0"/>
    <n v="0"/>
    <m/>
    <m/>
    <m/>
    <m/>
    <m/>
    <m/>
    <m/>
    <m/>
    <m/>
    <m/>
    <m/>
    <m/>
    <m/>
    <m/>
    <m/>
    <m/>
    <m/>
    <m/>
    <m/>
    <m/>
    <m/>
    <m/>
    <m/>
    <m/>
    <m/>
    <m/>
    <m/>
  </r>
  <r>
    <x v="1"/>
    <x v="1"/>
    <x v="16"/>
    <x v="4"/>
    <n v="5041618"/>
    <n v="7228875"/>
    <n v="0"/>
    <n v="0"/>
    <m/>
    <m/>
    <m/>
    <m/>
    <m/>
    <m/>
    <m/>
    <m/>
    <m/>
    <m/>
    <m/>
    <m/>
    <m/>
    <m/>
    <m/>
    <m/>
    <m/>
    <m/>
    <m/>
    <m/>
    <m/>
    <m/>
    <m/>
    <m/>
    <m/>
    <m/>
    <m/>
  </r>
  <r>
    <x v="1"/>
    <x v="1"/>
    <x v="17"/>
    <x v="4"/>
    <n v="14312445"/>
    <n v="22837162"/>
    <n v="0"/>
    <n v="0"/>
    <m/>
    <m/>
    <m/>
    <m/>
    <m/>
    <m/>
    <m/>
    <m/>
    <m/>
    <m/>
    <m/>
    <m/>
    <m/>
    <m/>
    <m/>
    <m/>
    <m/>
    <m/>
    <m/>
    <m/>
    <m/>
    <m/>
    <m/>
    <m/>
    <m/>
    <m/>
    <m/>
  </r>
  <r>
    <x v="1"/>
    <x v="1"/>
    <x v="18"/>
    <x v="4"/>
    <n v="9458902"/>
    <n v="25939077"/>
    <n v="0"/>
    <n v="0"/>
    <m/>
    <m/>
    <m/>
    <m/>
    <m/>
    <m/>
    <m/>
    <m/>
    <m/>
    <m/>
    <m/>
    <m/>
    <m/>
    <m/>
    <m/>
    <m/>
    <m/>
    <m/>
    <m/>
    <m/>
    <m/>
    <m/>
    <m/>
    <m/>
    <m/>
    <m/>
    <m/>
  </r>
  <r>
    <x v="1"/>
    <x v="1"/>
    <x v="19"/>
    <x v="4"/>
    <n v="14750423"/>
    <n v="29431517"/>
    <n v="0"/>
    <n v="0"/>
    <m/>
    <m/>
    <m/>
    <m/>
    <m/>
    <m/>
    <m/>
    <m/>
    <m/>
    <m/>
    <m/>
    <m/>
    <m/>
    <m/>
    <m/>
    <m/>
    <m/>
    <m/>
    <m/>
    <m/>
    <m/>
    <m/>
    <m/>
    <m/>
    <m/>
    <m/>
    <m/>
  </r>
  <r>
    <x v="1"/>
    <x v="0"/>
    <x v="0"/>
    <x v="7"/>
    <n v="0"/>
    <n v="946800"/>
    <n v="0"/>
    <n v="0"/>
    <m/>
    <m/>
    <m/>
    <m/>
    <m/>
    <m/>
    <m/>
    <m/>
    <m/>
    <m/>
    <m/>
    <m/>
    <m/>
    <m/>
    <m/>
    <m/>
    <m/>
    <m/>
    <m/>
    <m/>
    <m/>
    <m/>
    <m/>
    <m/>
    <m/>
    <m/>
    <m/>
  </r>
  <r>
    <x v="1"/>
    <x v="0"/>
    <x v="1"/>
    <x v="7"/>
    <n v="0"/>
    <n v="1052000"/>
    <n v="0"/>
    <n v="0"/>
    <m/>
    <m/>
    <m/>
    <m/>
    <m/>
    <m/>
    <m/>
    <m/>
    <m/>
    <m/>
    <m/>
    <m/>
    <m/>
    <m/>
    <m/>
    <m/>
    <m/>
    <m/>
    <m/>
    <m/>
    <m/>
    <m/>
    <m/>
    <m/>
    <m/>
    <m/>
    <m/>
  </r>
  <r>
    <x v="1"/>
    <x v="0"/>
    <x v="2"/>
    <x v="7"/>
    <n v="0"/>
    <n v="1645000"/>
    <n v="0"/>
    <n v="0"/>
    <m/>
    <m/>
    <m/>
    <m/>
    <m/>
    <m/>
    <m/>
    <m/>
    <m/>
    <m/>
    <m/>
    <m/>
    <m/>
    <m/>
    <m/>
    <m/>
    <m/>
    <m/>
    <m/>
    <m/>
    <m/>
    <m/>
    <m/>
    <m/>
    <m/>
    <m/>
    <m/>
  </r>
  <r>
    <x v="1"/>
    <x v="0"/>
    <x v="3"/>
    <x v="7"/>
    <n v="0"/>
    <n v="1208000"/>
    <n v="0"/>
    <n v="0"/>
    <m/>
    <m/>
    <m/>
    <m/>
    <m/>
    <m/>
    <m/>
    <m/>
    <m/>
    <m/>
    <m/>
    <m/>
    <m/>
    <m/>
    <m/>
    <m/>
    <m/>
    <m/>
    <m/>
    <m/>
    <m/>
    <m/>
    <m/>
    <m/>
    <m/>
    <m/>
    <m/>
  </r>
  <r>
    <x v="1"/>
    <x v="0"/>
    <x v="4"/>
    <x v="7"/>
    <n v="0"/>
    <n v="1506250"/>
    <n v="0"/>
    <n v="0"/>
    <m/>
    <m/>
    <m/>
    <m/>
    <m/>
    <m/>
    <m/>
    <m/>
    <m/>
    <m/>
    <m/>
    <m/>
    <m/>
    <m/>
    <m/>
    <m/>
    <m/>
    <m/>
    <m/>
    <m/>
    <m/>
    <m/>
    <m/>
    <m/>
    <m/>
    <m/>
    <m/>
  </r>
  <r>
    <x v="1"/>
    <x v="0"/>
    <x v="5"/>
    <x v="7"/>
    <n v="0"/>
    <n v="570750"/>
    <n v="0"/>
    <n v="0"/>
    <m/>
    <m/>
    <m/>
    <m/>
    <m/>
    <m/>
    <m/>
    <m/>
    <m/>
    <m/>
    <m/>
    <m/>
    <m/>
    <m/>
    <m/>
    <m/>
    <m/>
    <m/>
    <m/>
    <m/>
    <m/>
    <m/>
    <m/>
    <m/>
    <m/>
    <m/>
    <m/>
  </r>
  <r>
    <x v="1"/>
    <x v="0"/>
    <x v="6"/>
    <x v="7"/>
    <n v="0"/>
    <n v="946118"/>
    <n v="0"/>
    <n v="0"/>
    <m/>
    <m/>
    <m/>
    <m/>
    <m/>
    <m/>
    <m/>
    <m/>
    <m/>
    <m/>
    <m/>
    <m/>
    <m/>
    <m/>
    <m/>
    <m/>
    <m/>
    <m/>
    <m/>
    <m/>
    <m/>
    <m/>
    <m/>
    <m/>
    <m/>
    <m/>
    <m/>
  </r>
  <r>
    <x v="1"/>
    <x v="0"/>
    <x v="7"/>
    <x v="7"/>
    <n v="0"/>
    <n v="567000"/>
    <n v="0"/>
    <n v="0"/>
    <m/>
    <m/>
    <m/>
    <m/>
    <m/>
    <m/>
    <m/>
    <m/>
    <m/>
    <m/>
    <m/>
    <m/>
    <m/>
    <m/>
    <m/>
    <m/>
    <m/>
    <m/>
    <m/>
    <m/>
    <m/>
    <m/>
    <m/>
    <m/>
    <m/>
    <m/>
    <m/>
  </r>
  <r>
    <x v="1"/>
    <x v="0"/>
    <x v="8"/>
    <x v="7"/>
    <n v="0"/>
    <n v="1156000"/>
    <n v="0"/>
    <n v="0"/>
    <m/>
    <m/>
    <m/>
    <m/>
    <m/>
    <m/>
    <m/>
    <m/>
    <m/>
    <m/>
    <m/>
    <m/>
    <m/>
    <m/>
    <m/>
    <m/>
    <m/>
    <m/>
    <m/>
    <m/>
    <m/>
    <m/>
    <m/>
    <m/>
    <m/>
    <m/>
    <m/>
  </r>
  <r>
    <x v="1"/>
    <x v="0"/>
    <x v="9"/>
    <x v="7"/>
    <n v="0"/>
    <n v="0"/>
    <n v="0"/>
    <n v="0"/>
    <m/>
    <m/>
    <m/>
    <m/>
    <m/>
    <m/>
    <m/>
    <m/>
    <m/>
    <m/>
    <m/>
    <m/>
    <m/>
    <m/>
    <m/>
    <m/>
    <m/>
    <m/>
    <m/>
    <m/>
    <m/>
    <m/>
    <m/>
    <m/>
    <m/>
    <m/>
    <m/>
  </r>
  <r>
    <x v="1"/>
    <x v="0"/>
    <x v="10"/>
    <x v="7"/>
    <n v="0"/>
    <n v="999400"/>
    <n v="0"/>
    <n v="0"/>
    <m/>
    <m/>
    <m/>
    <m/>
    <m/>
    <m/>
    <m/>
    <m/>
    <m/>
    <m/>
    <m/>
    <m/>
    <m/>
    <m/>
    <m/>
    <m/>
    <m/>
    <m/>
    <m/>
    <m/>
    <m/>
    <m/>
    <m/>
    <m/>
    <m/>
    <m/>
    <m/>
  </r>
  <r>
    <x v="1"/>
    <x v="0"/>
    <x v="11"/>
    <x v="7"/>
    <n v="0"/>
    <n v="1034000"/>
    <n v="0"/>
    <n v="0"/>
    <m/>
    <m/>
    <m/>
    <m/>
    <m/>
    <m/>
    <m/>
    <m/>
    <m/>
    <m/>
    <m/>
    <m/>
    <m/>
    <m/>
    <m/>
    <m/>
    <m/>
    <m/>
    <m/>
    <m/>
    <m/>
    <m/>
    <m/>
    <m/>
    <m/>
    <m/>
    <m/>
  </r>
  <r>
    <x v="1"/>
    <x v="0"/>
    <x v="12"/>
    <x v="7"/>
    <n v="0"/>
    <n v="0"/>
    <n v="0"/>
    <n v="0"/>
    <m/>
    <m/>
    <m/>
    <m/>
    <m/>
    <m/>
    <m/>
    <m/>
    <m/>
    <m/>
    <m/>
    <m/>
    <m/>
    <m/>
    <m/>
    <m/>
    <m/>
    <m/>
    <m/>
    <m/>
    <m/>
    <m/>
    <m/>
    <m/>
    <m/>
    <m/>
    <m/>
  </r>
  <r>
    <x v="1"/>
    <x v="0"/>
    <x v="13"/>
    <x v="7"/>
    <n v="0"/>
    <n v="1046867"/>
    <n v="0"/>
    <n v="0"/>
    <m/>
    <m/>
    <m/>
    <m/>
    <m/>
    <m/>
    <m/>
    <m/>
    <m/>
    <m/>
    <m/>
    <m/>
    <m/>
    <m/>
    <m/>
    <m/>
    <m/>
    <m/>
    <m/>
    <m/>
    <m/>
    <m/>
    <m/>
    <m/>
    <m/>
    <m/>
    <m/>
  </r>
  <r>
    <x v="1"/>
    <x v="1"/>
    <x v="14"/>
    <x v="7"/>
    <n v="0"/>
    <n v="2028750"/>
    <n v="0"/>
    <n v="0"/>
    <m/>
    <m/>
    <m/>
    <m/>
    <m/>
    <m/>
    <m/>
    <m/>
    <m/>
    <m/>
    <m/>
    <m/>
    <m/>
    <m/>
    <m/>
    <m/>
    <m/>
    <m/>
    <m/>
    <m/>
    <m/>
    <m/>
    <m/>
    <m/>
    <m/>
    <m/>
    <m/>
  </r>
  <r>
    <x v="1"/>
    <x v="1"/>
    <x v="15"/>
    <x v="7"/>
    <n v="0"/>
    <n v="1866600"/>
    <n v="0"/>
    <n v="0"/>
    <m/>
    <m/>
    <m/>
    <m/>
    <m/>
    <m/>
    <m/>
    <m/>
    <m/>
    <m/>
    <m/>
    <m/>
    <m/>
    <m/>
    <m/>
    <m/>
    <m/>
    <m/>
    <m/>
    <m/>
    <m/>
    <m/>
    <m/>
    <m/>
    <m/>
    <m/>
    <m/>
  </r>
  <r>
    <x v="1"/>
    <x v="1"/>
    <x v="16"/>
    <x v="7"/>
    <n v="0"/>
    <n v="1104650"/>
    <n v="0"/>
    <n v="0"/>
    <m/>
    <m/>
    <m/>
    <m/>
    <m/>
    <m/>
    <m/>
    <m/>
    <m/>
    <m/>
    <m/>
    <m/>
    <m/>
    <m/>
    <m/>
    <m/>
    <m/>
    <m/>
    <m/>
    <m/>
    <m/>
    <m/>
    <m/>
    <m/>
    <m/>
    <m/>
    <m/>
  </r>
  <r>
    <x v="1"/>
    <x v="1"/>
    <x v="17"/>
    <x v="7"/>
    <n v="0"/>
    <n v="2215400"/>
    <n v="0"/>
    <n v="0"/>
    <m/>
    <m/>
    <m/>
    <m/>
    <m/>
    <m/>
    <m/>
    <m/>
    <m/>
    <m/>
    <m/>
    <m/>
    <m/>
    <m/>
    <m/>
    <m/>
    <m/>
    <m/>
    <m/>
    <m/>
    <m/>
    <m/>
    <m/>
    <m/>
    <m/>
    <m/>
    <m/>
  </r>
  <r>
    <x v="1"/>
    <x v="1"/>
    <x v="18"/>
    <x v="7"/>
    <n v="0"/>
    <n v="1295000"/>
    <n v="0"/>
    <n v="0"/>
    <m/>
    <m/>
    <m/>
    <m/>
    <m/>
    <m/>
    <m/>
    <m/>
    <m/>
    <m/>
    <m/>
    <m/>
    <m/>
    <m/>
    <m/>
    <m/>
    <m/>
    <m/>
    <m/>
    <m/>
    <m/>
    <m/>
    <m/>
    <m/>
    <m/>
    <m/>
    <m/>
  </r>
  <r>
    <x v="1"/>
    <x v="1"/>
    <x v="19"/>
    <x v="7"/>
    <n v="0"/>
    <n v="1605700"/>
    <n v="0"/>
    <n v="0"/>
    <m/>
    <m/>
    <m/>
    <m/>
    <m/>
    <m/>
    <m/>
    <m/>
    <m/>
    <m/>
    <m/>
    <m/>
    <m/>
    <m/>
    <m/>
    <m/>
    <m/>
    <m/>
    <m/>
    <m/>
    <m/>
    <m/>
    <m/>
    <m/>
    <m/>
    <m/>
    <m/>
  </r>
  <r>
    <x v="1"/>
    <x v="0"/>
    <x v="0"/>
    <x v="9"/>
    <n v="0"/>
    <n v="0"/>
    <n v="0"/>
    <n v="0"/>
    <m/>
    <m/>
    <m/>
    <m/>
    <m/>
    <m/>
    <m/>
    <m/>
    <m/>
    <m/>
    <m/>
    <m/>
    <m/>
    <m/>
    <m/>
    <m/>
    <m/>
    <m/>
    <m/>
    <m/>
    <m/>
    <m/>
    <m/>
    <m/>
    <m/>
    <m/>
    <m/>
  </r>
  <r>
    <x v="1"/>
    <x v="0"/>
    <x v="1"/>
    <x v="9"/>
    <n v="0"/>
    <n v="0"/>
    <n v="0"/>
    <n v="0"/>
    <m/>
    <m/>
    <m/>
    <m/>
    <m/>
    <m/>
    <m/>
    <m/>
    <m/>
    <m/>
    <m/>
    <m/>
    <m/>
    <m/>
    <m/>
    <m/>
    <m/>
    <m/>
    <m/>
    <m/>
    <m/>
    <m/>
    <m/>
    <m/>
    <m/>
    <m/>
    <m/>
  </r>
  <r>
    <x v="1"/>
    <x v="0"/>
    <x v="2"/>
    <x v="9"/>
    <n v="0"/>
    <n v="0"/>
    <n v="0"/>
    <n v="0"/>
    <m/>
    <m/>
    <m/>
    <m/>
    <m/>
    <m/>
    <m/>
    <m/>
    <m/>
    <m/>
    <m/>
    <m/>
    <m/>
    <m/>
    <m/>
    <m/>
    <m/>
    <m/>
    <m/>
    <m/>
    <m/>
    <m/>
    <m/>
    <m/>
    <m/>
    <m/>
    <m/>
  </r>
  <r>
    <x v="1"/>
    <x v="0"/>
    <x v="3"/>
    <x v="9"/>
    <n v="0"/>
    <n v="7313811"/>
    <n v="0"/>
    <n v="0"/>
    <m/>
    <m/>
    <m/>
    <m/>
    <m/>
    <m/>
    <m/>
    <m/>
    <m/>
    <m/>
    <m/>
    <m/>
    <m/>
    <m/>
    <m/>
    <m/>
    <m/>
    <m/>
    <m/>
    <m/>
    <m/>
    <m/>
    <m/>
    <m/>
    <m/>
    <m/>
    <m/>
  </r>
  <r>
    <x v="1"/>
    <x v="0"/>
    <x v="4"/>
    <x v="9"/>
    <n v="0"/>
    <n v="0"/>
    <n v="0"/>
    <n v="0"/>
    <m/>
    <m/>
    <m/>
    <m/>
    <m/>
    <m/>
    <m/>
    <m/>
    <m/>
    <m/>
    <m/>
    <m/>
    <m/>
    <m/>
    <m/>
    <m/>
    <m/>
    <m/>
    <m/>
    <m/>
    <m/>
    <m/>
    <m/>
    <m/>
    <m/>
    <m/>
    <m/>
  </r>
  <r>
    <x v="1"/>
    <x v="0"/>
    <x v="5"/>
    <x v="9"/>
    <n v="0"/>
    <n v="0"/>
    <n v="0"/>
    <n v="0"/>
    <m/>
    <m/>
    <m/>
    <m/>
    <m/>
    <m/>
    <m/>
    <m/>
    <m/>
    <m/>
    <m/>
    <m/>
    <m/>
    <m/>
    <m/>
    <m/>
    <m/>
    <m/>
    <m/>
    <m/>
    <m/>
    <m/>
    <m/>
    <m/>
    <m/>
    <m/>
    <m/>
  </r>
  <r>
    <x v="1"/>
    <x v="0"/>
    <x v="6"/>
    <x v="9"/>
    <n v="0"/>
    <n v="0"/>
    <n v="0"/>
    <n v="0"/>
    <m/>
    <m/>
    <m/>
    <m/>
    <m/>
    <m/>
    <m/>
    <m/>
    <m/>
    <m/>
    <m/>
    <m/>
    <m/>
    <m/>
    <m/>
    <m/>
    <m/>
    <m/>
    <m/>
    <m/>
    <m/>
    <m/>
    <m/>
    <m/>
    <m/>
    <m/>
    <m/>
  </r>
  <r>
    <x v="1"/>
    <x v="0"/>
    <x v="7"/>
    <x v="9"/>
    <n v="0"/>
    <n v="0"/>
    <n v="0"/>
    <n v="0"/>
    <m/>
    <m/>
    <m/>
    <m/>
    <m/>
    <m/>
    <m/>
    <m/>
    <m/>
    <m/>
    <m/>
    <m/>
    <m/>
    <m/>
    <m/>
    <m/>
    <m/>
    <m/>
    <m/>
    <m/>
    <m/>
    <m/>
    <m/>
    <m/>
    <m/>
    <m/>
    <m/>
  </r>
  <r>
    <x v="1"/>
    <x v="0"/>
    <x v="8"/>
    <x v="9"/>
    <n v="0"/>
    <n v="0"/>
    <n v="0"/>
    <n v="0"/>
    <m/>
    <m/>
    <m/>
    <m/>
    <m/>
    <m/>
    <m/>
    <m/>
    <m/>
    <m/>
    <m/>
    <m/>
    <m/>
    <m/>
    <m/>
    <m/>
    <m/>
    <m/>
    <m/>
    <m/>
    <m/>
    <m/>
    <m/>
    <m/>
    <m/>
    <m/>
    <m/>
  </r>
  <r>
    <x v="1"/>
    <x v="0"/>
    <x v="9"/>
    <x v="9"/>
    <n v="0"/>
    <n v="0"/>
    <n v="0"/>
    <n v="0"/>
    <m/>
    <m/>
    <m/>
    <m/>
    <m/>
    <m/>
    <m/>
    <m/>
    <m/>
    <m/>
    <m/>
    <m/>
    <m/>
    <m/>
    <m/>
    <m/>
    <m/>
    <m/>
    <m/>
    <m/>
    <m/>
    <m/>
    <m/>
    <m/>
    <m/>
    <m/>
    <m/>
  </r>
  <r>
    <x v="1"/>
    <x v="0"/>
    <x v="10"/>
    <x v="9"/>
    <n v="0"/>
    <n v="1300000"/>
    <n v="0"/>
    <n v="0"/>
    <m/>
    <m/>
    <m/>
    <m/>
    <m/>
    <m/>
    <m/>
    <m/>
    <m/>
    <m/>
    <m/>
    <m/>
    <m/>
    <m/>
    <m/>
    <m/>
    <m/>
    <m/>
    <m/>
    <m/>
    <m/>
    <m/>
    <m/>
    <m/>
    <m/>
    <m/>
    <m/>
  </r>
  <r>
    <x v="1"/>
    <x v="0"/>
    <x v="11"/>
    <x v="9"/>
    <n v="0"/>
    <n v="0"/>
    <n v="0"/>
    <n v="0"/>
    <m/>
    <m/>
    <m/>
    <m/>
    <m/>
    <m/>
    <m/>
    <m/>
    <m/>
    <m/>
    <m/>
    <m/>
    <m/>
    <m/>
    <m/>
    <m/>
    <m/>
    <m/>
    <m/>
    <m/>
    <m/>
    <m/>
    <m/>
    <m/>
    <m/>
    <m/>
    <m/>
  </r>
  <r>
    <x v="1"/>
    <x v="0"/>
    <x v="12"/>
    <x v="9"/>
    <n v="0"/>
    <n v="0"/>
    <n v="0"/>
    <n v="0"/>
    <m/>
    <m/>
    <m/>
    <m/>
    <m/>
    <m/>
    <m/>
    <m/>
    <m/>
    <m/>
    <m/>
    <m/>
    <m/>
    <m/>
    <m/>
    <m/>
    <m/>
    <m/>
    <m/>
    <m/>
    <m/>
    <m/>
    <m/>
    <m/>
    <m/>
    <m/>
    <m/>
  </r>
  <r>
    <x v="1"/>
    <x v="0"/>
    <x v="13"/>
    <x v="9"/>
    <n v="0"/>
    <n v="0"/>
    <n v="0"/>
    <n v="0"/>
    <m/>
    <m/>
    <m/>
    <m/>
    <m/>
    <m/>
    <m/>
    <m/>
    <m/>
    <m/>
    <m/>
    <m/>
    <m/>
    <m/>
    <m/>
    <m/>
    <m/>
    <m/>
    <m/>
    <m/>
    <m/>
    <m/>
    <m/>
    <m/>
    <m/>
    <m/>
    <m/>
  </r>
  <r>
    <x v="1"/>
    <x v="1"/>
    <x v="14"/>
    <x v="9"/>
    <n v="0"/>
    <n v="0"/>
    <n v="0"/>
    <n v="0"/>
    <m/>
    <m/>
    <m/>
    <m/>
    <m/>
    <m/>
    <m/>
    <m/>
    <m/>
    <m/>
    <m/>
    <m/>
    <m/>
    <m/>
    <m/>
    <m/>
    <m/>
    <m/>
    <m/>
    <m/>
    <m/>
    <m/>
    <m/>
    <m/>
    <m/>
    <m/>
    <m/>
  </r>
  <r>
    <x v="1"/>
    <x v="1"/>
    <x v="15"/>
    <x v="9"/>
    <n v="0"/>
    <n v="1300000"/>
    <n v="0"/>
    <n v="0"/>
    <m/>
    <m/>
    <m/>
    <m/>
    <m/>
    <m/>
    <m/>
    <m/>
    <m/>
    <m/>
    <m/>
    <m/>
    <m/>
    <m/>
    <m/>
    <m/>
    <m/>
    <m/>
    <m/>
    <m/>
    <m/>
    <m/>
    <m/>
    <m/>
    <m/>
    <m/>
    <m/>
  </r>
  <r>
    <x v="1"/>
    <x v="1"/>
    <x v="16"/>
    <x v="9"/>
    <n v="0"/>
    <n v="1375643"/>
    <n v="0"/>
    <n v="0"/>
    <m/>
    <m/>
    <m/>
    <m/>
    <m/>
    <m/>
    <m/>
    <m/>
    <m/>
    <m/>
    <m/>
    <m/>
    <m/>
    <m/>
    <m/>
    <m/>
    <m/>
    <m/>
    <m/>
    <m/>
    <m/>
    <m/>
    <m/>
    <m/>
    <m/>
    <m/>
    <m/>
  </r>
  <r>
    <x v="1"/>
    <x v="1"/>
    <x v="17"/>
    <x v="9"/>
    <n v="0"/>
    <n v="0"/>
    <n v="0"/>
    <n v="0"/>
    <m/>
    <m/>
    <m/>
    <m/>
    <m/>
    <m/>
    <m/>
    <m/>
    <m/>
    <m/>
    <m/>
    <m/>
    <m/>
    <m/>
    <m/>
    <m/>
    <m/>
    <m/>
    <m/>
    <m/>
    <m/>
    <m/>
    <m/>
    <m/>
    <m/>
    <m/>
    <m/>
  </r>
  <r>
    <x v="1"/>
    <x v="1"/>
    <x v="18"/>
    <x v="9"/>
    <n v="0"/>
    <n v="2600000"/>
    <n v="0"/>
    <n v="0"/>
    <m/>
    <m/>
    <m/>
    <m/>
    <m/>
    <m/>
    <m/>
    <m/>
    <m/>
    <m/>
    <m/>
    <m/>
    <m/>
    <m/>
    <m/>
    <m/>
    <m/>
    <m/>
    <m/>
    <m/>
    <m/>
    <m/>
    <m/>
    <m/>
    <m/>
    <m/>
    <m/>
  </r>
  <r>
    <x v="1"/>
    <x v="1"/>
    <x v="19"/>
    <x v="9"/>
    <n v="0"/>
    <n v="1132175"/>
    <n v="0"/>
    <n v="0"/>
    <m/>
    <m/>
    <m/>
    <m/>
    <m/>
    <m/>
    <m/>
    <m/>
    <m/>
    <m/>
    <m/>
    <m/>
    <m/>
    <m/>
    <m/>
    <m/>
    <m/>
    <m/>
    <m/>
    <m/>
    <m/>
    <m/>
    <m/>
    <m/>
    <m/>
    <m/>
    <m/>
  </r>
  <r>
    <x v="0"/>
    <x v="0"/>
    <x v="0"/>
    <x v="11"/>
    <m/>
    <m/>
    <m/>
    <m/>
    <m/>
    <m/>
    <m/>
    <m/>
    <m/>
    <m/>
    <m/>
    <n v="0"/>
    <m/>
    <m/>
    <m/>
    <m/>
    <m/>
    <m/>
    <m/>
    <m/>
    <m/>
    <n v="6.12"/>
    <n v="4.45"/>
    <m/>
    <m/>
    <m/>
    <m/>
    <m/>
    <m/>
    <m/>
    <m/>
  </r>
  <r>
    <x v="0"/>
    <x v="0"/>
    <x v="1"/>
    <x v="11"/>
    <m/>
    <m/>
    <m/>
    <m/>
    <m/>
    <m/>
    <m/>
    <m/>
    <m/>
    <m/>
    <m/>
    <n v="0"/>
    <m/>
    <m/>
    <m/>
    <m/>
    <m/>
    <m/>
    <m/>
    <m/>
    <m/>
    <n v="6.78"/>
    <n v="5.17"/>
    <m/>
    <m/>
    <m/>
    <m/>
    <m/>
    <m/>
    <m/>
    <m/>
  </r>
  <r>
    <x v="0"/>
    <x v="0"/>
    <x v="2"/>
    <x v="11"/>
    <m/>
    <m/>
    <m/>
    <m/>
    <m/>
    <m/>
    <m/>
    <m/>
    <m/>
    <m/>
    <m/>
    <n v="0"/>
    <m/>
    <m/>
    <m/>
    <m/>
    <m/>
    <m/>
    <m/>
    <m/>
    <m/>
    <n v="18.170000000000002"/>
    <n v="5.04"/>
    <m/>
    <m/>
    <m/>
    <m/>
    <m/>
    <m/>
    <m/>
    <m/>
  </r>
  <r>
    <x v="0"/>
    <x v="0"/>
    <x v="3"/>
    <x v="11"/>
    <m/>
    <m/>
    <m/>
    <m/>
    <m/>
    <m/>
    <m/>
    <m/>
    <m/>
    <m/>
    <m/>
    <n v="0"/>
    <m/>
    <m/>
    <m/>
    <m/>
    <m/>
    <m/>
    <m/>
    <m/>
    <m/>
    <n v="11.46"/>
    <n v="3.59"/>
    <m/>
    <m/>
    <m/>
    <m/>
    <m/>
    <m/>
    <m/>
    <m/>
  </r>
  <r>
    <x v="0"/>
    <x v="0"/>
    <x v="4"/>
    <x v="11"/>
    <m/>
    <m/>
    <m/>
    <m/>
    <m/>
    <m/>
    <m/>
    <m/>
    <m/>
    <m/>
    <m/>
    <n v="0"/>
    <m/>
    <m/>
    <m/>
    <m/>
    <m/>
    <m/>
    <m/>
    <m/>
    <m/>
    <n v="26.64"/>
    <n v="5.62"/>
    <m/>
    <m/>
    <m/>
    <m/>
    <m/>
    <m/>
    <m/>
    <m/>
  </r>
  <r>
    <x v="0"/>
    <x v="0"/>
    <x v="5"/>
    <x v="11"/>
    <m/>
    <m/>
    <m/>
    <m/>
    <m/>
    <m/>
    <m/>
    <m/>
    <m/>
    <m/>
    <m/>
    <n v="0"/>
    <m/>
    <m/>
    <m/>
    <m/>
    <m/>
    <m/>
    <m/>
    <m/>
    <m/>
    <n v="10.23"/>
    <n v="3.44"/>
    <m/>
    <m/>
    <m/>
    <m/>
    <m/>
    <m/>
    <m/>
    <m/>
  </r>
  <r>
    <x v="0"/>
    <x v="0"/>
    <x v="6"/>
    <x v="11"/>
    <m/>
    <m/>
    <m/>
    <m/>
    <m/>
    <m/>
    <m/>
    <m/>
    <m/>
    <m/>
    <m/>
    <n v="0"/>
    <m/>
    <m/>
    <m/>
    <m/>
    <m/>
    <m/>
    <m/>
    <m/>
    <m/>
    <n v="8.23"/>
    <n v="4.79"/>
    <m/>
    <m/>
    <m/>
    <m/>
    <m/>
    <m/>
    <m/>
    <m/>
  </r>
  <r>
    <x v="0"/>
    <x v="0"/>
    <x v="7"/>
    <x v="11"/>
    <m/>
    <m/>
    <m/>
    <m/>
    <m/>
    <m/>
    <m/>
    <m/>
    <m/>
    <m/>
    <m/>
    <n v="0"/>
    <m/>
    <m/>
    <m/>
    <m/>
    <m/>
    <m/>
    <m/>
    <m/>
    <m/>
    <n v="14.53"/>
    <n v="6.85"/>
    <m/>
    <m/>
    <m/>
    <m/>
    <m/>
    <m/>
    <m/>
    <m/>
  </r>
  <r>
    <x v="0"/>
    <x v="0"/>
    <x v="8"/>
    <x v="11"/>
    <m/>
    <m/>
    <m/>
    <m/>
    <m/>
    <m/>
    <m/>
    <m/>
    <m/>
    <m/>
    <m/>
    <n v="0"/>
    <m/>
    <m/>
    <m/>
    <m/>
    <m/>
    <m/>
    <m/>
    <m/>
    <m/>
    <n v="2.13"/>
    <n v="3.23"/>
    <m/>
    <m/>
    <m/>
    <m/>
    <m/>
    <m/>
    <m/>
    <m/>
  </r>
  <r>
    <x v="0"/>
    <x v="0"/>
    <x v="9"/>
    <x v="11"/>
    <m/>
    <m/>
    <m/>
    <m/>
    <m/>
    <m/>
    <m/>
    <m/>
    <m/>
    <m/>
    <m/>
    <n v="0"/>
    <m/>
    <m/>
    <m/>
    <m/>
    <m/>
    <m/>
    <m/>
    <m/>
    <m/>
    <n v="2.61"/>
    <n v="3.09"/>
    <m/>
    <m/>
    <m/>
    <m/>
    <m/>
    <m/>
    <m/>
    <m/>
  </r>
  <r>
    <x v="0"/>
    <x v="0"/>
    <x v="10"/>
    <x v="11"/>
    <m/>
    <m/>
    <m/>
    <m/>
    <m/>
    <m/>
    <m/>
    <m/>
    <m/>
    <m/>
    <m/>
    <n v="0"/>
    <m/>
    <m/>
    <m/>
    <m/>
    <m/>
    <m/>
    <m/>
    <m/>
    <m/>
    <n v="5.78"/>
    <n v="4.75"/>
    <m/>
    <m/>
    <m/>
    <m/>
    <m/>
    <m/>
    <m/>
    <m/>
  </r>
  <r>
    <x v="0"/>
    <x v="0"/>
    <x v="11"/>
    <x v="11"/>
    <m/>
    <m/>
    <m/>
    <m/>
    <m/>
    <m/>
    <m/>
    <m/>
    <m/>
    <m/>
    <m/>
    <n v="0"/>
    <m/>
    <m/>
    <m/>
    <m/>
    <m/>
    <m/>
    <m/>
    <m/>
    <m/>
    <n v="5.21"/>
    <n v="4.09"/>
    <m/>
    <m/>
    <m/>
    <m/>
    <m/>
    <m/>
    <m/>
    <m/>
  </r>
  <r>
    <x v="0"/>
    <x v="0"/>
    <x v="12"/>
    <x v="11"/>
    <m/>
    <m/>
    <m/>
    <m/>
    <m/>
    <m/>
    <m/>
    <m/>
    <m/>
    <m/>
    <m/>
    <n v="0"/>
    <m/>
    <m/>
    <m/>
    <m/>
    <m/>
    <m/>
    <m/>
    <m/>
    <m/>
    <n v="7.18"/>
    <n v="5.85"/>
    <m/>
    <m/>
    <m/>
    <m/>
    <m/>
    <m/>
    <m/>
    <m/>
  </r>
  <r>
    <x v="0"/>
    <x v="0"/>
    <x v="13"/>
    <x v="11"/>
    <m/>
    <m/>
    <m/>
    <m/>
    <m/>
    <m/>
    <m/>
    <m/>
    <m/>
    <m/>
    <m/>
    <n v="0"/>
    <m/>
    <m/>
    <m/>
    <m/>
    <m/>
    <m/>
    <m/>
    <m/>
    <m/>
    <n v="7.88"/>
    <n v="6.09"/>
    <m/>
    <m/>
    <m/>
    <m/>
    <m/>
    <m/>
    <m/>
    <m/>
  </r>
  <r>
    <x v="0"/>
    <x v="1"/>
    <x v="14"/>
    <x v="11"/>
    <m/>
    <m/>
    <m/>
    <m/>
    <m/>
    <m/>
    <m/>
    <m/>
    <m/>
    <m/>
    <m/>
    <n v="0"/>
    <m/>
    <m/>
    <m/>
    <m/>
    <m/>
    <m/>
    <m/>
    <m/>
    <m/>
    <n v="31.63"/>
    <n v="18.57"/>
    <m/>
    <m/>
    <m/>
    <m/>
    <m/>
    <m/>
    <m/>
    <m/>
  </r>
  <r>
    <x v="0"/>
    <x v="1"/>
    <x v="15"/>
    <x v="11"/>
    <m/>
    <m/>
    <m/>
    <m/>
    <m/>
    <m/>
    <m/>
    <m/>
    <m/>
    <m/>
    <m/>
    <n v="0"/>
    <m/>
    <m/>
    <m/>
    <m/>
    <m/>
    <m/>
    <m/>
    <m/>
    <m/>
    <n v="66.73"/>
    <n v="17.559999999999999"/>
    <m/>
    <m/>
    <m/>
    <m/>
    <m/>
    <m/>
    <m/>
    <m/>
  </r>
  <r>
    <x v="0"/>
    <x v="1"/>
    <x v="16"/>
    <x v="11"/>
    <m/>
    <m/>
    <m/>
    <m/>
    <m/>
    <m/>
    <m/>
    <m/>
    <m/>
    <m/>
    <m/>
    <n v="0"/>
    <m/>
    <m/>
    <m/>
    <m/>
    <m/>
    <m/>
    <m/>
    <m/>
    <m/>
    <n v="12.46"/>
    <n v="5.59"/>
    <m/>
    <m/>
    <m/>
    <m/>
    <m/>
    <m/>
    <m/>
    <m/>
  </r>
  <r>
    <x v="0"/>
    <x v="1"/>
    <x v="17"/>
    <x v="11"/>
    <m/>
    <m/>
    <m/>
    <m/>
    <m/>
    <m/>
    <m/>
    <m/>
    <m/>
    <m/>
    <m/>
    <n v="0"/>
    <m/>
    <m/>
    <m/>
    <m/>
    <m/>
    <m/>
    <m/>
    <m/>
    <m/>
    <n v="28.92"/>
    <n v="17.62"/>
    <m/>
    <m/>
    <m/>
    <m/>
    <m/>
    <m/>
    <m/>
    <m/>
  </r>
  <r>
    <x v="0"/>
    <x v="1"/>
    <x v="18"/>
    <x v="11"/>
    <m/>
    <m/>
    <m/>
    <m/>
    <m/>
    <m/>
    <m/>
    <m/>
    <m/>
    <m/>
    <m/>
    <n v="0"/>
    <m/>
    <m/>
    <m/>
    <m/>
    <m/>
    <m/>
    <m/>
    <m/>
    <m/>
    <n v="25.72"/>
    <n v="15.81"/>
    <m/>
    <m/>
    <m/>
    <m/>
    <m/>
    <m/>
    <m/>
    <m/>
  </r>
  <r>
    <x v="0"/>
    <x v="1"/>
    <x v="19"/>
    <x v="11"/>
    <m/>
    <m/>
    <m/>
    <m/>
    <m/>
    <m/>
    <m/>
    <m/>
    <m/>
    <m/>
    <m/>
    <n v="0"/>
    <m/>
    <m/>
    <m/>
    <m/>
    <m/>
    <m/>
    <m/>
    <m/>
    <m/>
    <n v="19.559999999999999"/>
    <n v="16.88"/>
    <m/>
    <m/>
    <m/>
    <m/>
    <m/>
    <m/>
    <m/>
    <m/>
  </r>
  <r>
    <x v="1"/>
    <x v="0"/>
    <x v="0"/>
    <x v="11"/>
    <m/>
    <m/>
    <m/>
    <m/>
    <m/>
    <m/>
    <m/>
    <m/>
    <m/>
    <m/>
    <m/>
    <m/>
    <m/>
    <m/>
    <m/>
    <m/>
    <m/>
    <m/>
    <m/>
    <m/>
    <m/>
    <n v="6.42"/>
    <n v="4.62"/>
    <m/>
    <m/>
    <m/>
    <m/>
    <m/>
    <m/>
    <m/>
    <m/>
  </r>
  <r>
    <x v="1"/>
    <x v="0"/>
    <x v="1"/>
    <x v="11"/>
    <m/>
    <m/>
    <m/>
    <m/>
    <m/>
    <m/>
    <m/>
    <m/>
    <m/>
    <m/>
    <m/>
    <m/>
    <m/>
    <m/>
    <m/>
    <m/>
    <m/>
    <m/>
    <m/>
    <m/>
    <m/>
    <n v="7.4"/>
    <n v="5.61"/>
    <m/>
    <m/>
    <m/>
    <m/>
    <m/>
    <m/>
    <m/>
    <m/>
  </r>
  <r>
    <x v="1"/>
    <x v="0"/>
    <x v="2"/>
    <x v="11"/>
    <m/>
    <m/>
    <m/>
    <m/>
    <m/>
    <m/>
    <m/>
    <m/>
    <m/>
    <m/>
    <m/>
    <m/>
    <m/>
    <m/>
    <m/>
    <m/>
    <m/>
    <m/>
    <m/>
    <m/>
    <m/>
    <n v="19.45"/>
    <n v="5.35"/>
    <m/>
    <m/>
    <m/>
    <m/>
    <m/>
    <m/>
    <m/>
    <m/>
  </r>
  <r>
    <x v="1"/>
    <x v="0"/>
    <x v="3"/>
    <x v="11"/>
    <m/>
    <m/>
    <m/>
    <m/>
    <m/>
    <m/>
    <m/>
    <m/>
    <m/>
    <m/>
    <m/>
    <m/>
    <m/>
    <m/>
    <m/>
    <m/>
    <m/>
    <m/>
    <m/>
    <m/>
    <m/>
    <n v="12.29"/>
    <n v="3.95"/>
    <m/>
    <m/>
    <m/>
    <m/>
    <m/>
    <m/>
    <m/>
    <m/>
  </r>
  <r>
    <x v="1"/>
    <x v="0"/>
    <x v="4"/>
    <x v="11"/>
    <m/>
    <m/>
    <m/>
    <m/>
    <m/>
    <m/>
    <m/>
    <m/>
    <m/>
    <m/>
    <m/>
    <m/>
    <m/>
    <m/>
    <m/>
    <m/>
    <m/>
    <m/>
    <m/>
    <m/>
    <m/>
    <n v="27.06"/>
    <n v="5.91"/>
    <m/>
    <m/>
    <m/>
    <m/>
    <m/>
    <m/>
    <m/>
    <m/>
  </r>
  <r>
    <x v="1"/>
    <x v="0"/>
    <x v="5"/>
    <x v="11"/>
    <m/>
    <m/>
    <m/>
    <m/>
    <m/>
    <m/>
    <m/>
    <m/>
    <m/>
    <m/>
    <m/>
    <m/>
    <m/>
    <m/>
    <m/>
    <m/>
    <m/>
    <m/>
    <m/>
    <m/>
    <m/>
    <n v="10.86"/>
    <n v="3.75"/>
    <m/>
    <m/>
    <m/>
    <m/>
    <m/>
    <m/>
    <m/>
    <m/>
  </r>
  <r>
    <x v="1"/>
    <x v="0"/>
    <x v="6"/>
    <x v="11"/>
    <m/>
    <m/>
    <m/>
    <m/>
    <m/>
    <m/>
    <m/>
    <m/>
    <m/>
    <m/>
    <m/>
    <m/>
    <m/>
    <m/>
    <m/>
    <m/>
    <m/>
    <m/>
    <m/>
    <m/>
    <m/>
    <n v="9.15"/>
    <n v="5.25"/>
    <m/>
    <m/>
    <m/>
    <m/>
    <m/>
    <m/>
    <m/>
    <m/>
  </r>
  <r>
    <x v="1"/>
    <x v="0"/>
    <x v="7"/>
    <x v="11"/>
    <m/>
    <m/>
    <m/>
    <m/>
    <m/>
    <m/>
    <m/>
    <m/>
    <m/>
    <m/>
    <m/>
    <m/>
    <m/>
    <m/>
    <m/>
    <m/>
    <m/>
    <m/>
    <m/>
    <m/>
    <m/>
    <n v="15.07"/>
    <n v="7.22"/>
    <m/>
    <m/>
    <m/>
    <m/>
    <m/>
    <m/>
    <m/>
    <m/>
  </r>
  <r>
    <x v="1"/>
    <x v="0"/>
    <x v="8"/>
    <x v="11"/>
    <m/>
    <m/>
    <m/>
    <m/>
    <m/>
    <m/>
    <m/>
    <m/>
    <m/>
    <m/>
    <m/>
    <m/>
    <m/>
    <m/>
    <m/>
    <m/>
    <m/>
    <m/>
    <m/>
    <m/>
    <m/>
    <n v="2.38"/>
    <n v="3.66"/>
    <m/>
    <m/>
    <m/>
    <m/>
    <m/>
    <m/>
    <m/>
    <m/>
  </r>
  <r>
    <x v="1"/>
    <x v="0"/>
    <x v="9"/>
    <x v="11"/>
    <m/>
    <m/>
    <m/>
    <m/>
    <m/>
    <m/>
    <m/>
    <m/>
    <m/>
    <m/>
    <m/>
    <m/>
    <m/>
    <m/>
    <m/>
    <m/>
    <m/>
    <m/>
    <m/>
    <m/>
    <m/>
    <n v="2.92"/>
    <n v="3.56"/>
    <m/>
    <m/>
    <m/>
    <m/>
    <m/>
    <m/>
    <m/>
    <m/>
  </r>
  <r>
    <x v="1"/>
    <x v="0"/>
    <x v="10"/>
    <x v="11"/>
    <m/>
    <m/>
    <m/>
    <m/>
    <m/>
    <m/>
    <m/>
    <m/>
    <m/>
    <m/>
    <m/>
    <m/>
    <m/>
    <m/>
    <m/>
    <m/>
    <m/>
    <m/>
    <m/>
    <m/>
    <m/>
    <n v="6.3"/>
    <n v="5.35"/>
    <m/>
    <m/>
    <m/>
    <m/>
    <m/>
    <m/>
    <m/>
    <m/>
  </r>
  <r>
    <x v="1"/>
    <x v="0"/>
    <x v="11"/>
    <x v="11"/>
    <m/>
    <m/>
    <m/>
    <m/>
    <m/>
    <m/>
    <m/>
    <m/>
    <m/>
    <m/>
    <m/>
    <m/>
    <m/>
    <m/>
    <m/>
    <m/>
    <m/>
    <m/>
    <m/>
    <m/>
    <m/>
    <n v="5.43"/>
    <n v="4.24"/>
    <m/>
    <m/>
    <m/>
    <m/>
    <m/>
    <m/>
    <m/>
    <m/>
  </r>
  <r>
    <x v="1"/>
    <x v="0"/>
    <x v="12"/>
    <x v="11"/>
    <m/>
    <m/>
    <m/>
    <m/>
    <m/>
    <m/>
    <m/>
    <m/>
    <m/>
    <m/>
    <m/>
    <m/>
    <m/>
    <m/>
    <m/>
    <m/>
    <m/>
    <m/>
    <m/>
    <m/>
    <m/>
    <n v="7.31"/>
    <n v="6.15"/>
    <m/>
    <m/>
    <m/>
    <m/>
    <m/>
    <m/>
    <m/>
    <m/>
  </r>
  <r>
    <x v="1"/>
    <x v="0"/>
    <x v="13"/>
    <x v="11"/>
    <m/>
    <m/>
    <m/>
    <m/>
    <m/>
    <m/>
    <m/>
    <m/>
    <m/>
    <m/>
    <m/>
    <m/>
    <m/>
    <m/>
    <m/>
    <m/>
    <m/>
    <m/>
    <m/>
    <m/>
    <m/>
    <n v="8.02"/>
    <n v="6.38"/>
    <m/>
    <m/>
    <m/>
    <m/>
    <m/>
    <m/>
    <m/>
    <m/>
  </r>
  <r>
    <x v="1"/>
    <x v="1"/>
    <x v="14"/>
    <x v="11"/>
    <m/>
    <m/>
    <m/>
    <m/>
    <m/>
    <m/>
    <m/>
    <m/>
    <m/>
    <m/>
    <m/>
    <m/>
    <m/>
    <m/>
    <m/>
    <m/>
    <m/>
    <m/>
    <m/>
    <m/>
    <m/>
    <n v="31.83"/>
    <n v="19"/>
    <m/>
    <m/>
    <m/>
    <m/>
    <m/>
    <m/>
    <m/>
    <m/>
  </r>
  <r>
    <x v="1"/>
    <x v="1"/>
    <x v="15"/>
    <x v="11"/>
    <m/>
    <m/>
    <m/>
    <m/>
    <m/>
    <m/>
    <m/>
    <m/>
    <m/>
    <m/>
    <m/>
    <m/>
    <m/>
    <m/>
    <m/>
    <m/>
    <m/>
    <m/>
    <m/>
    <m/>
    <m/>
    <n v="67.209999999999994"/>
    <n v="17.89"/>
    <m/>
    <m/>
    <m/>
    <m/>
    <m/>
    <m/>
    <m/>
    <m/>
  </r>
  <r>
    <x v="1"/>
    <x v="1"/>
    <x v="16"/>
    <x v="11"/>
    <m/>
    <m/>
    <m/>
    <m/>
    <m/>
    <m/>
    <m/>
    <m/>
    <m/>
    <m/>
    <m/>
    <m/>
    <m/>
    <m/>
    <m/>
    <m/>
    <m/>
    <m/>
    <m/>
    <m/>
    <m/>
    <n v="12.94"/>
    <n v="5.93"/>
    <m/>
    <m/>
    <m/>
    <m/>
    <m/>
    <m/>
    <m/>
    <m/>
  </r>
  <r>
    <x v="1"/>
    <x v="1"/>
    <x v="17"/>
    <x v="11"/>
    <m/>
    <m/>
    <m/>
    <m/>
    <m/>
    <m/>
    <m/>
    <m/>
    <m/>
    <m/>
    <m/>
    <m/>
    <m/>
    <m/>
    <m/>
    <m/>
    <m/>
    <m/>
    <m/>
    <m/>
    <m/>
    <n v="29.22"/>
    <n v="18.079999999999998"/>
    <m/>
    <m/>
    <m/>
    <m/>
    <m/>
    <m/>
    <m/>
    <m/>
  </r>
  <r>
    <x v="1"/>
    <x v="1"/>
    <x v="18"/>
    <x v="11"/>
    <m/>
    <m/>
    <m/>
    <m/>
    <m/>
    <m/>
    <m/>
    <m/>
    <m/>
    <m/>
    <m/>
    <m/>
    <m/>
    <m/>
    <m/>
    <m/>
    <m/>
    <m/>
    <m/>
    <m/>
    <m/>
    <n v="25.76"/>
    <n v="16.3"/>
    <m/>
    <m/>
    <m/>
    <m/>
    <m/>
    <m/>
    <m/>
    <m/>
  </r>
  <r>
    <x v="1"/>
    <x v="1"/>
    <x v="19"/>
    <x v="11"/>
    <m/>
    <m/>
    <m/>
    <m/>
    <m/>
    <m/>
    <m/>
    <m/>
    <m/>
    <m/>
    <m/>
    <m/>
    <m/>
    <m/>
    <m/>
    <m/>
    <m/>
    <m/>
    <m/>
    <m/>
    <m/>
    <n v="19.34"/>
    <n v="17.23"/>
    <m/>
    <m/>
    <m/>
    <m/>
    <m/>
    <m/>
    <m/>
    <m/>
  </r>
  <r>
    <x v="1"/>
    <x v="0"/>
    <x v="0"/>
    <x v="3"/>
    <m/>
    <m/>
    <m/>
    <n v="0"/>
    <m/>
    <m/>
    <m/>
    <m/>
    <m/>
    <m/>
    <m/>
    <m/>
    <m/>
    <m/>
    <m/>
    <m/>
    <m/>
    <m/>
    <m/>
    <m/>
    <m/>
    <m/>
    <m/>
    <m/>
    <m/>
    <m/>
    <m/>
    <m/>
    <m/>
    <m/>
    <m/>
  </r>
  <r>
    <x v="1"/>
    <x v="0"/>
    <x v="1"/>
    <x v="3"/>
    <m/>
    <m/>
    <m/>
    <n v="374195"/>
    <m/>
    <m/>
    <m/>
    <m/>
    <m/>
    <m/>
    <m/>
    <m/>
    <m/>
    <m/>
    <m/>
    <m/>
    <m/>
    <m/>
    <m/>
    <m/>
    <m/>
    <m/>
    <m/>
    <m/>
    <m/>
    <m/>
    <m/>
    <m/>
    <m/>
    <m/>
    <m/>
  </r>
  <r>
    <x v="1"/>
    <x v="0"/>
    <x v="2"/>
    <x v="3"/>
    <m/>
    <m/>
    <m/>
    <n v="0"/>
    <m/>
    <m/>
    <m/>
    <m/>
    <m/>
    <m/>
    <m/>
    <m/>
    <m/>
    <m/>
    <m/>
    <m/>
    <m/>
    <m/>
    <m/>
    <m/>
    <m/>
    <m/>
    <m/>
    <m/>
    <m/>
    <m/>
    <m/>
    <m/>
    <m/>
    <m/>
    <m/>
  </r>
  <r>
    <x v="1"/>
    <x v="0"/>
    <x v="3"/>
    <x v="3"/>
    <m/>
    <m/>
    <m/>
    <n v="0"/>
    <m/>
    <m/>
    <m/>
    <m/>
    <m/>
    <m/>
    <m/>
    <m/>
    <m/>
    <m/>
    <m/>
    <m/>
    <m/>
    <m/>
    <m/>
    <m/>
    <m/>
    <m/>
    <m/>
    <m/>
    <m/>
    <m/>
    <m/>
    <m/>
    <m/>
    <m/>
    <m/>
  </r>
  <r>
    <x v="1"/>
    <x v="0"/>
    <x v="4"/>
    <x v="3"/>
    <m/>
    <m/>
    <m/>
    <n v="323604"/>
    <m/>
    <m/>
    <m/>
    <m/>
    <m/>
    <m/>
    <m/>
    <m/>
    <m/>
    <m/>
    <m/>
    <m/>
    <m/>
    <m/>
    <m/>
    <m/>
    <m/>
    <m/>
    <m/>
    <m/>
    <m/>
    <m/>
    <m/>
    <m/>
    <m/>
    <m/>
    <m/>
  </r>
  <r>
    <x v="1"/>
    <x v="0"/>
    <x v="5"/>
    <x v="3"/>
    <m/>
    <m/>
    <m/>
    <n v="293992"/>
    <m/>
    <m/>
    <m/>
    <m/>
    <m/>
    <m/>
    <m/>
    <m/>
    <m/>
    <m/>
    <m/>
    <m/>
    <m/>
    <m/>
    <m/>
    <m/>
    <m/>
    <m/>
    <m/>
    <m/>
    <m/>
    <m/>
    <m/>
    <m/>
    <m/>
    <m/>
    <m/>
  </r>
  <r>
    <x v="1"/>
    <x v="0"/>
    <x v="6"/>
    <x v="3"/>
    <m/>
    <m/>
    <m/>
    <n v="0"/>
    <m/>
    <m/>
    <m/>
    <m/>
    <m/>
    <m/>
    <m/>
    <m/>
    <m/>
    <m/>
    <m/>
    <m/>
    <m/>
    <m/>
    <m/>
    <m/>
    <m/>
    <m/>
    <m/>
    <m/>
    <m/>
    <m/>
    <m/>
    <m/>
    <m/>
    <m/>
    <m/>
  </r>
  <r>
    <x v="1"/>
    <x v="0"/>
    <x v="7"/>
    <x v="3"/>
    <m/>
    <m/>
    <m/>
    <n v="0"/>
    <m/>
    <m/>
    <m/>
    <m/>
    <m/>
    <m/>
    <m/>
    <m/>
    <m/>
    <m/>
    <m/>
    <m/>
    <m/>
    <m/>
    <m/>
    <m/>
    <m/>
    <m/>
    <m/>
    <m/>
    <m/>
    <m/>
    <m/>
    <m/>
    <m/>
    <m/>
    <m/>
  </r>
  <r>
    <x v="1"/>
    <x v="0"/>
    <x v="8"/>
    <x v="3"/>
    <m/>
    <m/>
    <m/>
    <n v="0"/>
    <m/>
    <m/>
    <m/>
    <m/>
    <m/>
    <m/>
    <m/>
    <m/>
    <m/>
    <m/>
    <m/>
    <m/>
    <m/>
    <m/>
    <m/>
    <m/>
    <m/>
    <m/>
    <m/>
    <m/>
    <m/>
    <m/>
    <m/>
    <m/>
    <m/>
    <m/>
    <m/>
  </r>
  <r>
    <x v="1"/>
    <x v="0"/>
    <x v="9"/>
    <x v="3"/>
    <m/>
    <m/>
    <m/>
    <n v="0"/>
    <m/>
    <m/>
    <m/>
    <m/>
    <m/>
    <m/>
    <m/>
    <m/>
    <m/>
    <m/>
    <m/>
    <m/>
    <m/>
    <m/>
    <m/>
    <m/>
    <m/>
    <m/>
    <m/>
    <m/>
    <m/>
    <m/>
    <m/>
    <m/>
    <m/>
    <m/>
    <m/>
  </r>
  <r>
    <x v="1"/>
    <x v="0"/>
    <x v="10"/>
    <x v="3"/>
    <m/>
    <m/>
    <m/>
    <n v="0"/>
    <m/>
    <m/>
    <m/>
    <m/>
    <m/>
    <m/>
    <m/>
    <m/>
    <m/>
    <m/>
    <m/>
    <m/>
    <m/>
    <m/>
    <m/>
    <m/>
    <m/>
    <m/>
    <m/>
    <m/>
    <m/>
    <m/>
    <m/>
    <m/>
    <m/>
    <m/>
    <m/>
  </r>
  <r>
    <x v="1"/>
    <x v="0"/>
    <x v="11"/>
    <x v="3"/>
    <m/>
    <m/>
    <m/>
    <n v="0"/>
    <m/>
    <m/>
    <m/>
    <m/>
    <m/>
    <m/>
    <m/>
    <m/>
    <m/>
    <m/>
    <m/>
    <m/>
    <m/>
    <m/>
    <m/>
    <m/>
    <m/>
    <m/>
    <m/>
    <m/>
    <m/>
    <m/>
    <m/>
    <m/>
    <m/>
    <m/>
    <m/>
  </r>
  <r>
    <x v="1"/>
    <x v="0"/>
    <x v="12"/>
    <x v="3"/>
    <m/>
    <m/>
    <m/>
    <n v="0"/>
    <m/>
    <m/>
    <m/>
    <m/>
    <m/>
    <m/>
    <m/>
    <m/>
    <m/>
    <m/>
    <m/>
    <m/>
    <m/>
    <m/>
    <m/>
    <m/>
    <m/>
    <m/>
    <m/>
    <m/>
    <m/>
    <m/>
    <m/>
    <m/>
    <m/>
    <m/>
    <m/>
  </r>
  <r>
    <x v="1"/>
    <x v="0"/>
    <x v="13"/>
    <x v="3"/>
    <m/>
    <m/>
    <m/>
    <n v="0"/>
    <m/>
    <m/>
    <m/>
    <m/>
    <m/>
    <m/>
    <m/>
    <m/>
    <m/>
    <m/>
    <m/>
    <m/>
    <m/>
    <m/>
    <m/>
    <m/>
    <m/>
    <m/>
    <m/>
    <m/>
    <m/>
    <m/>
    <m/>
    <m/>
    <m/>
    <m/>
    <m/>
  </r>
  <r>
    <x v="1"/>
    <x v="1"/>
    <x v="14"/>
    <x v="3"/>
    <m/>
    <m/>
    <m/>
    <n v="292150"/>
    <m/>
    <m/>
    <m/>
    <m/>
    <m/>
    <m/>
    <m/>
    <m/>
    <m/>
    <m/>
    <m/>
    <m/>
    <m/>
    <m/>
    <m/>
    <m/>
    <m/>
    <m/>
    <m/>
    <m/>
    <m/>
    <m/>
    <m/>
    <m/>
    <m/>
    <m/>
    <m/>
  </r>
  <r>
    <x v="1"/>
    <x v="1"/>
    <x v="15"/>
    <x v="3"/>
    <m/>
    <m/>
    <m/>
    <n v="288296"/>
    <m/>
    <m/>
    <m/>
    <m/>
    <m/>
    <m/>
    <m/>
    <m/>
    <m/>
    <m/>
    <m/>
    <m/>
    <m/>
    <m/>
    <m/>
    <m/>
    <m/>
    <m/>
    <m/>
    <m/>
    <m/>
    <m/>
    <m/>
    <m/>
    <m/>
    <m/>
    <m/>
  </r>
  <r>
    <x v="1"/>
    <x v="1"/>
    <x v="16"/>
    <x v="3"/>
    <m/>
    <m/>
    <m/>
    <n v="441195"/>
    <m/>
    <m/>
    <m/>
    <m/>
    <m/>
    <m/>
    <m/>
    <m/>
    <m/>
    <m/>
    <m/>
    <m/>
    <m/>
    <m/>
    <m/>
    <m/>
    <m/>
    <m/>
    <m/>
    <m/>
    <m/>
    <m/>
    <m/>
    <m/>
    <m/>
    <m/>
    <m/>
  </r>
  <r>
    <x v="1"/>
    <x v="1"/>
    <x v="17"/>
    <x v="3"/>
    <m/>
    <m/>
    <m/>
    <n v="0"/>
    <m/>
    <m/>
    <m/>
    <m/>
    <m/>
    <m/>
    <m/>
    <m/>
    <m/>
    <m/>
    <m/>
    <m/>
    <m/>
    <m/>
    <m/>
    <m/>
    <m/>
    <m/>
    <m/>
    <m/>
    <m/>
    <m/>
    <m/>
    <m/>
    <m/>
    <m/>
    <m/>
  </r>
  <r>
    <x v="1"/>
    <x v="1"/>
    <x v="18"/>
    <x v="3"/>
    <m/>
    <m/>
    <m/>
    <n v="486763"/>
    <m/>
    <m/>
    <m/>
    <m/>
    <m/>
    <m/>
    <m/>
    <m/>
    <m/>
    <m/>
    <m/>
    <m/>
    <m/>
    <m/>
    <m/>
    <m/>
    <m/>
    <m/>
    <m/>
    <m/>
    <m/>
    <m/>
    <m/>
    <m/>
    <m/>
    <m/>
    <m/>
  </r>
  <r>
    <x v="1"/>
    <x v="1"/>
    <x v="19"/>
    <x v="3"/>
    <m/>
    <m/>
    <m/>
    <n v="288296"/>
    <m/>
    <m/>
    <m/>
    <m/>
    <m/>
    <m/>
    <m/>
    <m/>
    <m/>
    <m/>
    <m/>
    <m/>
    <m/>
    <m/>
    <m/>
    <m/>
    <m/>
    <m/>
    <m/>
    <m/>
    <m/>
    <m/>
    <m/>
    <m/>
    <m/>
    <m/>
    <m/>
  </r>
  <r>
    <x v="2"/>
    <x v="0"/>
    <x v="0"/>
    <x v="0"/>
    <m/>
    <m/>
    <m/>
    <m/>
    <n v="517055110"/>
    <n v="3659236"/>
    <n v="71563400"/>
    <n v="4731085"/>
    <n v="11157278"/>
    <n v="204030"/>
    <n v="101401514"/>
    <n v="6680631"/>
    <n v="1958311"/>
    <n v="0"/>
    <m/>
    <m/>
    <m/>
    <m/>
    <m/>
    <m/>
    <m/>
    <m/>
    <m/>
    <m/>
    <m/>
    <m/>
    <m/>
    <m/>
    <m/>
    <m/>
    <n v="1"/>
  </r>
  <r>
    <x v="2"/>
    <x v="0"/>
    <x v="1"/>
    <x v="0"/>
    <m/>
    <m/>
    <m/>
    <m/>
    <n v="501624803"/>
    <n v="2461865"/>
    <n v="77474633"/>
    <n v="6233012"/>
    <n v="44446224"/>
    <n v="2652430"/>
    <n v="219860429"/>
    <n v="12527805"/>
    <n v="1958311"/>
    <n v="0"/>
    <m/>
    <m/>
    <m/>
    <m/>
    <m/>
    <m/>
    <m/>
    <m/>
    <m/>
    <m/>
    <m/>
    <m/>
    <m/>
    <m/>
    <m/>
    <m/>
    <n v="1"/>
  </r>
  <r>
    <x v="2"/>
    <x v="0"/>
    <x v="2"/>
    <x v="0"/>
    <m/>
    <m/>
    <m/>
    <m/>
    <n v="778146334"/>
    <n v="1770863"/>
    <n v="182029827"/>
    <n v="6416305"/>
    <n v="43208570"/>
    <n v="204030"/>
    <n v="273178619"/>
    <n v="10651872"/>
    <n v="1958311"/>
    <n v="0"/>
    <m/>
    <m/>
    <m/>
    <m/>
    <m/>
    <m/>
    <m/>
    <m/>
    <m/>
    <m/>
    <m/>
    <m/>
    <m/>
    <m/>
    <m/>
    <m/>
    <n v="1"/>
  </r>
  <r>
    <x v="2"/>
    <x v="0"/>
    <x v="3"/>
    <x v="0"/>
    <m/>
    <m/>
    <m/>
    <m/>
    <n v="593355915"/>
    <n v="13214332"/>
    <n v="70631198"/>
    <n v="12517907"/>
    <n v="39499307"/>
    <n v="204030"/>
    <n v="52290066"/>
    <n v="6422910"/>
    <n v="1958311"/>
    <n v="0"/>
    <m/>
    <m/>
    <m/>
    <m/>
    <m/>
    <m/>
    <m/>
    <m/>
    <m/>
    <m/>
    <m/>
    <m/>
    <m/>
    <m/>
    <m/>
    <m/>
    <n v="10"/>
  </r>
  <r>
    <x v="2"/>
    <x v="0"/>
    <x v="4"/>
    <x v="0"/>
    <m/>
    <m/>
    <m/>
    <m/>
    <n v="761133294"/>
    <n v="0"/>
    <n v="144196324"/>
    <n v="14496918"/>
    <n v="68045113"/>
    <n v="204030"/>
    <n v="68741655"/>
    <n v="10255180"/>
    <n v="1958311"/>
    <n v="0"/>
    <m/>
    <m/>
    <m/>
    <m/>
    <m/>
    <m/>
    <m/>
    <m/>
    <m/>
    <m/>
    <m/>
    <m/>
    <m/>
    <m/>
    <m/>
    <m/>
    <n v="5"/>
  </r>
  <r>
    <x v="2"/>
    <x v="0"/>
    <x v="5"/>
    <x v="0"/>
    <m/>
    <m/>
    <m/>
    <m/>
    <n v="592472958"/>
    <n v="7471798"/>
    <n v="0"/>
    <n v="18410676"/>
    <n v="5016248"/>
    <n v="204030"/>
    <n v="51449932"/>
    <n v="4662396"/>
    <n v="1958311"/>
    <n v="0"/>
    <m/>
    <m/>
    <m/>
    <m/>
    <m/>
    <m/>
    <m/>
    <m/>
    <m/>
    <m/>
    <m/>
    <m/>
    <m/>
    <m/>
    <m/>
    <m/>
    <n v="1"/>
  </r>
  <r>
    <x v="2"/>
    <x v="0"/>
    <x v="6"/>
    <x v="0"/>
    <m/>
    <m/>
    <m/>
    <m/>
    <n v="627676390"/>
    <n v="1738575"/>
    <n v="129610032"/>
    <n v="4284833"/>
    <n v="23602270"/>
    <n v="204030"/>
    <n v="69234275"/>
    <n v="17426445"/>
    <n v="1958311"/>
    <n v="0"/>
    <m/>
    <m/>
    <m/>
    <m/>
    <m/>
    <m/>
    <m/>
    <m/>
    <m/>
    <m/>
    <m/>
    <m/>
    <m/>
    <m/>
    <m/>
    <m/>
    <n v="1"/>
  </r>
  <r>
    <x v="2"/>
    <x v="0"/>
    <x v="7"/>
    <x v="0"/>
    <m/>
    <m/>
    <m/>
    <m/>
    <n v="560402241"/>
    <n v="9687181"/>
    <n v="88601508"/>
    <n v="4614545"/>
    <n v="48011883"/>
    <n v="204030"/>
    <n v="51765905"/>
    <n v="15889810"/>
    <n v="1958311"/>
    <n v="0"/>
    <m/>
    <m/>
    <m/>
    <m/>
    <m/>
    <m/>
    <m/>
    <m/>
    <m/>
    <m/>
    <m/>
    <m/>
    <m/>
    <m/>
    <m/>
    <m/>
    <n v="1"/>
  </r>
  <r>
    <x v="2"/>
    <x v="0"/>
    <x v="8"/>
    <x v="0"/>
    <m/>
    <m/>
    <m/>
    <m/>
    <n v="382001321"/>
    <n v="2399568"/>
    <n v="24979655"/>
    <n v="4245419"/>
    <n v="10552352"/>
    <n v="204030"/>
    <n v="51356121"/>
    <n v="4719911"/>
    <n v="1958311"/>
    <n v="0"/>
    <m/>
    <m/>
    <m/>
    <m/>
    <m/>
    <m/>
    <m/>
    <m/>
    <m/>
    <m/>
    <m/>
    <m/>
    <m/>
    <m/>
    <m/>
    <m/>
    <n v="1"/>
  </r>
  <r>
    <x v="2"/>
    <x v="0"/>
    <x v="9"/>
    <x v="0"/>
    <m/>
    <m/>
    <m/>
    <m/>
    <n v="420223849"/>
    <n v="0"/>
    <n v="65720458"/>
    <n v="3809104"/>
    <n v="23067299"/>
    <n v="204030"/>
    <n v="63452220"/>
    <n v="9540453"/>
    <n v="1958311"/>
    <n v="0"/>
    <m/>
    <m/>
    <m/>
    <m/>
    <m/>
    <m/>
    <m/>
    <m/>
    <m/>
    <m/>
    <m/>
    <m/>
    <m/>
    <m/>
    <m/>
    <m/>
    <n v="10"/>
  </r>
  <r>
    <x v="2"/>
    <x v="0"/>
    <x v="10"/>
    <x v="0"/>
    <m/>
    <m/>
    <m/>
    <m/>
    <n v="511464950"/>
    <n v="3821039"/>
    <n v="90715916"/>
    <n v="4259381"/>
    <n v="19301982"/>
    <n v="204030"/>
    <n v="55401955"/>
    <n v="10129345"/>
    <n v="1958311"/>
    <n v="0"/>
    <m/>
    <m/>
    <m/>
    <m/>
    <m/>
    <m/>
    <m/>
    <m/>
    <m/>
    <m/>
    <m/>
    <m/>
    <m/>
    <m/>
    <m/>
    <m/>
    <n v="1"/>
  </r>
  <r>
    <x v="2"/>
    <x v="0"/>
    <x v="11"/>
    <x v="0"/>
    <m/>
    <m/>
    <m/>
    <m/>
    <n v="515815678"/>
    <n v="6170065"/>
    <n v="79514196"/>
    <n v="3872480"/>
    <n v="11440483"/>
    <n v="204030"/>
    <n v="51355792"/>
    <n v="5422671"/>
    <n v="1958311"/>
    <n v="0"/>
    <m/>
    <m/>
    <m/>
    <m/>
    <m/>
    <m/>
    <m/>
    <m/>
    <m/>
    <m/>
    <m/>
    <m/>
    <m/>
    <m/>
    <m/>
    <m/>
    <n v="1"/>
  </r>
  <r>
    <x v="2"/>
    <x v="0"/>
    <x v="12"/>
    <x v="0"/>
    <m/>
    <m/>
    <m/>
    <m/>
    <n v="616067644"/>
    <n v="3532010"/>
    <n v="105612663"/>
    <n v="5213898"/>
    <n v="35338639"/>
    <n v="204030"/>
    <n v="214019268"/>
    <n v="11172799"/>
    <n v="1958311"/>
    <n v="0"/>
    <m/>
    <m/>
    <m/>
    <m/>
    <m/>
    <m/>
    <m/>
    <m/>
    <m/>
    <m/>
    <m/>
    <m/>
    <m/>
    <m/>
    <m/>
    <m/>
    <n v="1"/>
  </r>
  <r>
    <x v="2"/>
    <x v="0"/>
    <x v="13"/>
    <x v="0"/>
    <m/>
    <m/>
    <m/>
    <m/>
    <n v="437443208"/>
    <n v="4984971"/>
    <n v="73795812"/>
    <n v="7390807"/>
    <n v="14487056"/>
    <n v="204030"/>
    <n v="90384178"/>
    <n v="4731724"/>
    <n v="1958311"/>
    <n v="0"/>
    <m/>
    <m/>
    <m/>
    <m/>
    <m/>
    <m/>
    <m/>
    <m/>
    <m/>
    <m/>
    <m/>
    <m/>
    <m/>
    <m/>
    <m/>
    <m/>
    <n v="1"/>
  </r>
  <r>
    <x v="2"/>
    <x v="1"/>
    <x v="14"/>
    <x v="0"/>
    <m/>
    <m/>
    <m/>
    <m/>
    <n v="422520030"/>
    <n v="5202254"/>
    <n v="77793342"/>
    <n v="2458412"/>
    <n v="5860440"/>
    <n v="0"/>
    <n v="482"/>
    <n v="52226"/>
    <n v="1958311"/>
    <n v="0"/>
    <m/>
    <m/>
    <m/>
    <m/>
    <m/>
    <m/>
    <m/>
    <m/>
    <m/>
    <m/>
    <m/>
    <m/>
    <m/>
    <m/>
    <m/>
    <m/>
    <n v="38"/>
  </r>
  <r>
    <x v="2"/>
    <x v="1"/>
    <x v="15"/>
    <x v="0"/>
    <m/>
    <m/>
    <m/>
    <m/>
    <n v="611185280"/>
    <n v="8951668"/>
    <n v="189868934"/>
    <n v="4727201"/>
    <n v="5743922"/>
    <n v="0"/>
    <n v="83823"/>
    <n v="52855"/>
    <n v="1958311"/>
    <n v="0"/>
    <m/>
    <m/>
    <m/>
    <m/>
    <m/>
    <m/>
    <m/>
    <m/>
    <m/>
    <m/>
    <m/>
    <m/>
    <m/>
    <m/>
    <m/>
    <m/>
    <n v="256"/>
  </r>
  <r>
    <x v="2"/>
    <x v="1"/>
    <x v="16"/>
    <x v="0"/>
    <m/>
    <m/>
    <m/>
    <m/>
    <n v="481877171"/>
    <n v="11272265"/>
    <n v="0"/>
    <n v="9367653"/>
    <n v="4301066"/>
    <n v="0"/>
    <n v="482"/>
    <n v="50029"/>
    <n v="1958311"/>
    <n v="0"/>
    <m/>
    <m/>
    <m/>
    <m/>
    <m/>
    <m/>
    <m/>
    <m/>
    <m/>
    <m/>
    <m/>
    <m/>
    <m/>
    <m/>
    <m/>
    <m/>
    <n v="38"/>
  </r>
  <r>
    <x v="2"/>
    <x v="1"/>
    <x v="17"/>
    <x v="0"/>
    <m/>
    <m/>
    <m/>
    <m/>
    <n v="481613630"/>
    <n v="2298240"/>
    <n v="78013443"/>
    <n v="2707725"/>
    <n v="6089584"/>
    <n v="0"/>
    <n v="475295"/>
    <n v="62813"/>
    <n v="1958311"/>
    <n v="0"/>
    <m/>
    <m/>
    <m/>
    <m/>
    <m/>
    <m/>
    <m/>
    <m/>
    <m/>
    <m/>
    <m/>
    <m/>
    <m/>
    <m/>
    <m/>
    <m/>
    <n v="38"/>
  </r>
  <r>
    <x v="2"/>
    <x v="1"/>
    <x v="18"/>
    <x v="0"/>
    <m/>
    <m/>
    <m/>
    <m/>
    <n v="452419931"/>
    <n v="13065213"/>
    <n v="125575874"/>
    <n v="3109525"/>
    <n v="4698044"/>
    <n v="0"/>
    <n v="256431"/>
    <n v="50601"/>
    <n v="1958311"/>
    <n v="0"/>
    <m/>
    <m/>
    <m/>
    <m/>
    <m/>
    <m/>
    <m/>
    <m/>
    <m/>
    <m/>
    <m/>
    <m/>
    <m/>
    <m/>
    <m/>
    <m/>
    <n v="38"/>
  </r>
  <r>
    <x v="2"/>
    <x v="1"/>
    <x v="19"/>
    <x v="0"/>
    <m/>
    <m/>
    <m/>
    <m/>
    <n v="377664009"/>
    <n v="1272014"/>
    <n v="91880726"/>
    <n v="2345219"/>
    <n v="5556475"/>
    <n v="0"/>
    <n v="482"/>
    <n v="231762"/>
    <n v="1958311"/>
    <n v="0"/>
    <m/>
    <m/>
    <m/>
    <m/>
    <m/>
    <m/>
    <m/>
    <m/>
    <m/>
    <m/>
    <m/>
    <m/>
    <m/>
    <m/>
    <m/>
    <m/>
    <n v="38"/>
  </r>
  <r>
    <x v="2"/>
    <x v="0"/>
    <x v="0"/>
    <x v="1"/>
    <n v="33391429"/>
    <m/>
    <m/>
    <n v="78345816"/>
    <m/>
    <m/>
    <m/>
    <m/>
    <m/>
    <m/>
    <m/>
    <m/>
    <m/>
    <m/>
    <m/>
    <m/>
    <m/>
    <m/>
    <m/>
    <m/>
    <m/>
    <m/>
    <m/>
    <m/>
    <m/>
    <m/>
    <m/>
    <m/>
    <m/>
    <m/>
    <m/>
  </r>
  <r>
    <x v="2"/>
    <x v="0"/>
    <x v="1"/>
    <x v="1"/>
    <n v="36262487"/>
    <m/>
    <m/>
    <n v="91129611"/>
    <m/>
    <m/>
    <m/>
    <m/>
    <m/>
    <m/>
    <m/>
    <m/>
    <m/>
    <m/>
    <m/>
    <m/>
    <m/>
    <m/>
    <m/>
    <m/>
    <m/>
    <m/>
    <m/>
    <m/>
    <m/>
    <m/>
    <m/>
    <m/>
    <m/>
    <m/>
    <m/>
  </r>
  <r>
    <x v="2"/>
    <x v="0"/>
    <x v="2"/>
    <x v="1"/>
    <n v="44938746"/>
    <m/>
    <m/>
    <n v="182159033"/>
    <m/>
    <m/>
    <m/>
    <m/>
    <m/>
    <m/>
    <m/>
    <m/>
    <m/>
    <m/>
    <m/>
    <m/>
    <m/>
    <m/>
    <m/>
    <m/>
    <m/>
    <m/>
    <m/>
    <m/>
    <m/>
    <m/>
    <m/>
    <m/>
    <m/>
    <m/>
    <m/>
  </r>
  <r>
    <x v="2"/>
    <x v="0"/>
    <x v="3"/>
    <x v="1"/>
    <n v="44817200"/>
    <m/>
    <m/>
    <n v="104830823"/>
    <m/>
    <m/>
    <m/>
    <m/>
    <m/>
    <m/>
    <m/>
    <m/>
    <m/>
    <m/>
    <m/>
    <m/>
    <m/>
    <m/>
    <m/>
    <m/>
    <m/>
    <m/>
    <m/>
    <m/>
    <m/>
    <m/>
    <m/>
    <m/>
    <m/>
    <m/>
    <m/>
  </r>
  <r>
    <x v="2"/>
    <x v="0"/>
    <x v="4"/>
    <x v="1"/>
    <n v="37490729"/>
    <m/>
    <m/>
    <n v="170783530"/>
    <m/>
    <m/>
    <m/>
    <m/>
    <m/>
    <m/>
    <m/>
    <m/>
    <m/>
    <m/>
    <m/>
    <m/>
    <m/>
    <m/>
    <m/>
    <m/>
    <m/>
    <m/>
    <m/>
    <m/>
    <m/>
    <m/>
    <m/>
    <m/>
    <m/>
    <m/>
    <m/>
  </r>
  <r>
    <x v="2"/>
    <x v="0"/>
    <x v="5"/>
    <x v="1"/>
    <n v="24181730"/>
    <m/>
    <m/>
    <n v="117836645"/>
    <m/>
    <m/>
    <m/>
    <m/>
    <m/>
    <m/>
    <m/>
    <m/>
    <m/>
    <m/>
    <m/>
    <m/>
    <m/>
    <m/>
    <m/>
    <m/>
    <m/>
    <m/>
    <m/>
    <m/>
    <m/>
    <m/>
    <m/>
    <m/>
    <m/>
    <m/>
    <m/>
  </r>
  <r>
    <x v="2"/>
    <x v="0"/>
    <x v="6"/>
    <x v="1"/>
    <n v="35082896"/>
    <m/>
    <m/>
    <n v="102774666"/>
    <m/>
    <m/>
    <m/>
    <m/>
    <m/>
    <m/>
    <m/>
    <m/>
    <m/>
    <m/>
    <m/>
    <m/>
    <m/>
    <m/>
    <m/>
    <m/>
    <m/>
    <m/>
    <m/>
    <m/>
    <m/>
    <m/>
    <m/>
    <m/>
    <m/>
    <m/>
    <m/>
  </r>
  <r>
    <x v="2"/>
    <x v="0"/>
    <x v="7"/>
    <x v="1"/>
    <n v="18480185"/>
    <m/>
    <m/>
    <n v="70786918"/>
    <m/>
    <m/>
    <m/>
    <m/>
    <m/>
    <m/>
    <m/>
    <m/>
    <m/>
    <m/>
    <m/>
    <m/>
    <m/>
    <m/>
    <m/>
    <m/>
    <m/>
    <m/>
    <m/>
    <m/>
    <m/>
    <m/>
    <m/>
    <m/>
    <m/>
    <m/>
    <m/>
  </r>
  <r>
    <x v="2"/>
    <x v="0"/>
    <x v="8"/>
    <x v="1"/>
    <n v="7328087"/>
    <m/>
    <m/>
    <n v="27937470"/>
    <m/>
    <m/>
    <m/>
    <m/>
    <m/>
    <m/>
    <m/>
    <m/>
    <m/>
    <m/>
    <m/>
    <m/>
    <m/>
    <m/>
    <m/>
    <m/>
    <m/>
    <m/>
    <m/>
    <m/>
    <m/>
    <m/>
    <m/>
    <m/>
    <m/>
    <m/>
    <m/>
  </r>
  <r>
    <x v="2"/>
    <x v="0"/>
    <x v="9"/>
    <x v="1"/>
    <n v="9767852"/>
    <m/>
    <m/>
    <n v="47765628"/>
    <m/>
    <m/>
    <m/>
    <m/>
    <m/>
    <m/>
    <m/>
    <m/>
    <m/>
    <m/>
    <m/>
    <m/>
    <m/>
    <m/>
    <m/>
    <m/>
    <m/>
    <m/>
    <m/>
    <m/>
    <m/>
    <m/>
    <m/>
    <m/>
    <m/>
    <m/>
    <m/>
  </r>
  <r>
    <x v="2"/>
    <x v="0"/>
    <x v="10"/>
    <x v="1"/>
    <n v="26815183"/>
    <m/>
    <m/>
    <n v="91174685"/>
    <m/>
    <m/>
    <m/>
    <m/>
    <m/>
    <m/>
    <m/>
    <m/>
    <m/>
    <m/>
    <m/>
    <m/>
    <m/>
    <m/>
    <m/>
    <m/>
    <m/>
    <m/>
    <m/>
    <m/>
    <m/>
    <m/>
    <m/>
    <m/>
    <m/>
    <m/>
    <m/>
  </r>
  <r>
    <x v="2"/>
    <x v="0"/>
    <x v="11"/>
    <x v="1"/>
    <n v="17285407"/>
    <m/>
    <m/>
    <n v="84065921"/>
    <m/>
    <m/>
    <m/>
    <m/>
    <m/>
    <m/>
    <m/>
    <m/>
    <m/>
    <m/>
    <m/>
    <m/>
    <m/>
    <m/>
    <m/>
    <m/>
    <m/>
    <m/>
    <m/>
    <m/>
    <m/>
    <m/>
    <m/>
    <m/>
    <m/>
    <m/>
    <m/>
  </r>
  <r>
    <x v="2"/>
    <x v="0"/>
    <x v="12"/>
    <x v="1"/>
    <n v="12426791"/>
    <m/>
    <m/>
    <n v="83308308"/>
    <m/>
    <m/>
    <m/>
    <m/>
    <m/>
    <m/>
    <m/>
    <m/>
    <m/>
    <m/>
    <m/>
    <m/>
    <m/>
    <m/>
    <m/>
    <m/>
    <m/>
    <m/>
    <m/>
    <m/>
    <m/>
    <m/>
    <m/>
    <m/>
    <m/>
    <m/>
    <m/>
  </r>
  <r>
    <x v="2"/>
    <x v="0"/>
    <x v="13"/>
    <x v="1"/>
    <n v="20925165"/>
    <m/>
    <m/>
    <n v="67884983"/>
    <m/>
    <m/>
    <m/>
    <m/>
    <m/>
    <m/>
    <m/>
    <m/>
    <m/>
    <m/>
    <m/>
    <m/>
    <m/>
    <m/>
    <m/>
    <m/>
    <m/>
    <m/>
    <m/>
    <m/>
    <m/>
    <m/>
    <m/>
    <m/>
    <m/>
    <m/>
    <m/>
  </r>
  <r>
    <x v="2"/>
    <x v="1"/>
    <x v="14"/>
    <x v="1"/>
    <n v="37693045"/>
    <m/>
    <m/>
    <n v="68995863"/>
    <m/>
    <m/>
    <m/>
    <m/>
    <m/>
    <m/>
    <m/>
    <m/>
    <m/>
    <m/>
    <m/>
    <m/>
    <m/>
    <m/>
    <m/>
    <m/>
    <m/>
    <m/>
    <m/>
    <m/>
    <m/>
    <m/>
    <m/>
    <m/>
    <m/>
    <m/>
    <m/>
  </r>
  <r>
    <x v="2"/>
    <x v="1"/>
    <x v="15"/>
    <x v="1"/>
    <n v="28125998"/>
    <m/>
    <m/>
    <n v="167665313"/>
    <m/>
    <m/>
    <m/>
    <m/>
    <m/>
    <m/>
    <m/>
    <m/>
    <m/>
    <m/>
    <m/>
    <m/>
    <m/>
    <m/>
    <m/>
    <m/>
    <m/>
    <m/>
    <m/>
    <m/>
    <m/>
    <m/>
    <m/>
    <m/>
    <m/>
    <m/>
    <m/>
  </r>
  <r>
    <x v="2"/>
    <x v="1"/>
    <x v="16"/>
    <x v="1"/>
    <n v="17479727"/>
    <m/>
    <m/>
    <n v="83337647"/>
    <m/>
    <m/>
    <m/>
    <m/>
    <m/>
    <m/>
    <m/>
    <m/>
    <m/>
    <m/>
    <m/>
    <m/>
    <m/>
    <m/>
    <m/>
    <m/>
    <m/>
    <m/>
    <m/>
    <m/>
    <m/>
    <m/>
    <m/>
    <m/>
    <m/>
    <m/>
    <m/>
  </r>
  <r>
    <x v="2"/>
    <x v="1"/>
    <x v="17"/>
    <x v="1"/>
    <n v="13685454"/>
    <m/>
    <m/>
    <n v="66436547"/>
    <m/>
    <m/>
    <m/>
    <m/>
    <m/>
    <m/>
    <m/>
    <m/>
    <m/>
    <m/>
    <m/>
    <m/>
    <m/>
    <m/>
    <m/>
    <m/>
    <m/>
    <m/>
    <m/>
    <m/>
    <m/>
    <m/>
    <m/>
    <m/>
    <m/>
    <m/>
    <m/>
  </r>
  <r>
    <x v="2"/>
    <x v="1"/>
    <x v="18"/>
    <x v="1"/>
    <n v="39264042"/>
    <m/>
    <m/>
    <n v="75966900"/>
    <m/>
    <m/>
    <m/>
    <m/>
    <m/>
    <m/>
    <m/>
    <m/>
    <m/>
    <m/>
    <m/>
    <m/>
    <m/>
    <m/>
    <m/>
    <m/>
    <m/>
    <m/>
    <m/>
    <m/>
    <m/>
    <m/>
    <m/>
    <m/>
    <m/>
    <m/>
    <m/>
  </r>
  <r>
    <x v="2"/>
    <x v="1"/>
    <x v="19"/>
    <x v="1"/>
    <n v="12678847"/>
    <m/>
    <m/>
    <n v="59496854"/>
    <m/>
    <m/>
    <m/>
    <m/>
    <m/>
    <m/>
    <m/>
    <m/>
    <m/>
    <m/>
    <m/>
    <m/>
    <m/>
    <m/>
    <m/>
    <m/>
    <m/>
    <m/>
    <m/>
    <m/>
    <m/>
    <m/>
    <m/>
    <m/>
    <m/>
    <m/>
    <m/>
  </r>
  <r>
    <x v="2"/>
    <x v="0"/>
    <x v="0"/>
    <x v="2"/>
    <n v="26377921"/>
    <m/>
    <m/>
    <n v="21732418"/>
    <m/>
    <m/>
    <m/>
    <m/>
    <m/>
    <m/>
    <m/>
    <m/>
    <m/>
    <m/>
    <m/>
    <m/>
    <m/>
    <m/>
    <m/>
    <m/>
    <m/>
    <m/>
    <m/>
    <m/>
    <m/>
    <m/>
    <m/>
    <m/>
    <m/>
    <m/>
    <m/>
  </r>
  <r>
    <x v="2"/>
    <x v="0"/>
    <x v="1"/>
    <x v="2"/>
    <n v="35751721"/>
    <m/>
    <m/>
    <n v="23813630"/>
    <m/>
    <m/>
    <m/>
    <m/>
    <m/>
    <m/>
    <m/>
    <m/>
    <m/>
    <m/>
    <m/>
    <m/>
    <m/>
    <m/>
    <m/>
    <m/>
    <m/>
    <m/>
    <m/>
    <m/>
    <m/>
    <m/>
    <m/>
    <m/>
    <m/>
    <m/>
    <m/>
  </r>
  <r>
    <x v="2"/>
    <x v="0"/>
    <x v="2"/>
    <x v="2"/>
    <n v="68002304"/>
    <m/>
    <m/>
    <n v="30740017"/>
    <m/>
    <m/>
    <m/>
    <m/>
    <m/>
    <m/>
    <m/>
    <m/>
    <m/>
    <m/>
    <m/>
    <m/>
    <m/>
    <m/>
    <m/>
    <m/>
    <m/>
    <m/>
    <m/>
    <m/>
    <m/>
    <m/>
    <m/>
    <m/>
    <m/>
    <m/>
    <m/>
  </r>
  <r>
    <x v="2"/>
    <x v="0"/>
    <x v="3"/>
    <x v="2"/>
    <n v="22260032"/>
    <m/>
    <m/>
    <n v="18963456"/>
    <m/>
    <m/>
    <m/>
    <m/>
    <m/>
    <m/>
    <m/>
    <m/>
    <m/>
    <m/>
    <m/>
    <m/>
    <m/>
    <m/>
    <m/>
    <m/>
    <m/>
    <m/>
    <m/>
    <m/>
    <m/>
    <m/>
    <m/>
    <m/>
    <m/>
    <m/>
    <m/>
  </r>
  <r>
    <x v="2"/>
    <x v="0"/>
    <x v="4"/>
    <x v="2"/>
    <n v="11591790"/>
    <m/>
    <m/>
    <n v="29383180"/>
    <m/>
    <m/>
    <m/>
    <m/>
    <m/>
    <m/>
    <m/>
    <m/>
    <m/>
    <m/>
    <m/>
    <m/>
    <m/>
    <m/>
    <m/>
    <m/>
    <m/>
    <m/>
    <m/>
    <m/>
    <m/>
    <m/>
    <m/>
    <m/>
    <m/>
    <m/>
    <m/>
  </r>
  <r>
    <x v="2"/>
    <x v="0"/>
    <x v="5"/>
    <x v="2"/>
    <n v="24184253"/>
    <m/>
    <m/>
    <n v="8755586"/>
    <m/>
    <m/>
    <m/>
    <m/>
    <m/>
    <m/>
    <m/>
    <m/>
    <m/>
    <m/>
    <m/>
    <m/>
    <m/>
    <m/>
    <m/>
    <m/>
    <m/>
    <m/>
    <m/>
    <m/>
    <m/>
    <m/>
    <m/>
    <m/>
    <m/>
    <m/>
    <m/>
  </r>
  <r>
    <x v="2"/>
    <x v="0"/>
    <x v="6"/>
    <x v="2"/>
    <n v="32173961"/>
    <m/>
    <m/>
    <n v="20638161"/>
    <m/>
    <m/>
    <m/>
    <m/>
    <m/>
    <m/>
    <m/>
    <m/>
    <m/>
    <m/>
    <m/>
    <m/>
    <m/>
    <m/>
    <m/>
    <m/>
    <m/>
    <m/>
    <m/>
    <m/>
    <m/>
    <m/>
    <m/>
    <m/>
    <m/>
    <m/>
    <m/>
  </r>
  <r>
    <x v="2"/>
    <x v="0"/>
    <x v="7"/>
    <x v="2"/>
    <n v="36258735"/>
    <m/>
    <m/>
    <n v="10082740"/>
    <m/>
    <m/>
    <m/>
    <m/>
    <m/>
    <m/>
    <m/>
    <m/>
    <m/>
    <m/>
    <m/>
    <m/>
    <m/>
    <m/>
    <m/>
    <m/>
    <m/>
    <m/>
    <m/>
    <m/>
    <m/>
    <m/>
    <m/>
    <m/>
    <m/>
    <m/>
    <m/>
  </r>
  <r>
    <x v="2"/>
    <x v="0"/>
    <x v="8"/>
    <x v="2"/>
    <n v="10280827"/>
    <m/>
    <m/>
    <n v="10361635"/>
    <m/>
    <m/>
    <m/>
    <m/>
    <m/>
    <m/>
    <m/>
    <m/>
    <m/>
    <m/>
    <m/>
    <m/>
    <m/>
    <m/>
    <m/>
    <m/>
    <m/>
    <m/>
    <m/>
    <m/>
    <m/>
    <m/>
    <m/>
    <m/>
    <m/>
    <m/>
    <m/>
  </r>
  <r>
    <x v="2"/>
    <x v="0"/>
    <x v="9"/>
    <x v="2"/>
    <n v="25970706"/>
    <m/>
    <m/>
    <n v="13293576"/>
    <m/>
    <m/>
    <m/>
    <m/>
    <m/>
    <m/>
    <m/>
    <m/>
    <m/>
    <m/>
    <m/>
    <m/>
    <m/>
    <m/>
    <m/>
    <m/>
    <m/>
    <m/>
    <m/>
    <m/>
    <m/>
    <m/>
    <m/>
    <m/>
    <m/>
    <m/>
    <m/>
  </r>
  <r>
    <x v="2"/>
    <x v="0"/>
    <x v="10"/>
    <x v="2"/>
    <n v="41978767"/>
    <m/>
    <m/>
    <n v="18211249"/>
    <m/>
    <m/>
    <m/>
    <m/>
    <m/>
    <m/>
    <m/>
    <m/>
    <m/>
    <m/>
    <m/>
    <m/>
    <m/>
    <m/>
    <m/>
    <m/>
    <m/>
    <m/>
    <m/>
    <m/>
    <m/>
    <m/>
    <m/>
    <m/>
    <m/>
    <m/>
    <m/>
  </r>
  <r>
    <x v="2"/>
    <x v="0"/>
    <x v="11"/>
    <x v="2"/>
    <n v="27647208"/>
    <m/>
    <m/>
    <n v="17590301"/>
    <m/>
    <m/>
    <m/>
    <m/>
    <m/>
    <m/>
    <m/>
    <m/>
    <m/>
    <m/>
    <m/>
    <m/>
    <m/>
    <m/>
    <m/>
    <m/>
    <m/>
    <m/>
    <m/>
    <m/>
    <m/>
    <m/>
    <m/>
    <m/>
    <m/>
    <m/>
    <m/>
  </r>
  <r>
    <x v="2"/>
    <x v="0"/>
    <x v="12"/>
    <x v="2"/>
    <n v="14686853"/>
    <m/>
    <m/>
    <n v="18657854"/>
    <m/>
    <m/>
    <m/>
    <m/>
    <m/>
    <m/>
    <m/>
    <m/>
    <m/>
    <m/>
    <m/>
    <m/>
    <m/>
    <m/>
    <m/>
    <m/>
    <m/>
    <m/>
    <m/>
    <m/>
    <m/>
    <m/>
    <m/>
    <m/>
    <m/>
    <m/>
    <m/>
  </r>
  <r>
    <x v="2"/>
    <x v="0"/>
    <x v="13"/>
    <x v="2"/>
    <n v="9256734"/>
    <m/>
    <m/>
    <n v="14844296"/>
    <m/>
    <m/>
    <m/>
    <m/>
    <m/>
    <m/>
    <m/>
    <m/>
    <m/>
    <m/>
    <m/>
    <m/>
    <m/>
    <m/>
    <m/>
    <m/>
    <m/>
    <m/>
    <m/>
    <m/>
    <m/>
    <m/>
    <m/>
    <m/>
    <m/>
    <m/>
    <m/>
  </r>
  <r>
    <x v="2"/>
    <x v="1"/>
    <x v="14"/>
    <x v="2"/>
    <n v="11778674"/>
    <m/>
    <m/>
    <n v="15571979"/>
    <m/>
    <m/>
    <m/>
    <m/>
    <m/>
    <m/>
    <m/>
    <m/>
    <m/>
    <m/>
    <m/>
    <m/>
    <m/>
    <m/>
    <m/>
    <m/>
    <m/>
    <m/>
    <m/>
    <m/>
    <m/>
    <m/>
    <m/>
    <m/>
    <m/>
    <m/>
    <m/>
  </r>
  <r>
    <x v="2"/>
    <x v="1"/>
    <x v="15"/>
    <x v="2"/>
    <n v="18828290"/>
    <m/>
    <m/>
    <n v="22261374"/>
    <m/>
    <m/>
    <m/>
    <m/>
    <m/>
    <m/>
    <m/>
    <m/>
    <m/>
    <m/>
    <m/>
    <m/>
    <m/>
    <m/>
    <m/>
    <m/>
    <m/>
    <m/>
    <m/>
    <m/>
    <m/>
    <m/>
    <m/>
    <m/>
    <m/>
    <m/>
    <m/>
  </r>
  <r>
    <x v="2"/>
    <x v="1"/>
    <x v="16"/>
    <x v="2"/>
    <n v="8879210"/>
    <m/>
    <m/>
    <n v="10690014"/>
    <m/>
    <m/>
    <m/>
    <m/>
    <m/>
    <m/>
    <m/>
    <m/>
    <m/>
    <m/>
    <m/>
    <m/>
    <m/>
    <m/>
    <m/>
    <m/>
    <m/>
    <m/>
    <m/>
    <m/>
    <m/>
    <m/>
    <m/>
    <m/>
    <m/>
    <m/>
    <m/>
  </r>
  <r>
    <x v="2"/>
    <x v="1"/>
    <x v="17"/>
    <x v="2"/>
    <n v="8845399"/>
    <m/>
    <m/>
    <n v="17902429"/>
    <m/>
    <m/>
    <m/>
    <m/>
    <m/>
    <m/>
    <m/>
    <m/>
    <m/>
    <m/>
    <m/>
    <m/>
    <m/>
    <m/>
    <m/>
    <m/>
    <m/>
    <m/>
    <m/>
    <m/>
    <m/>
    <m/>
    <m/>
    <m/>
    <m/>
    <m/>
    <m/>
  </r>
  <r>
    <x v="2"/>
    <x v="1"/>
    <x v="18"/>
    <x v="2"/>
    <n v="7226662"/>
    <m/>
    <m/>
    <n v="20657072"/>
    <m/>
    <m/>
    <m/>
    <m/>
    <m/>
    <m/>
    <m/>
    <m/>
    <m/>
    <m/>
    <m/>
    <m/>
    <m/>
    <m/>
    <m/>
    <m/>
    <m/>
    <m/>
    <m/>
    <m/>
    <m/>
    <m/>
    <m/>
    <m/>
    <m/>
    <m/>
    <m/>
  </r>
  <r>
    <x v="2"/>
    <x v="1"/>
    <x v="19"/>
    <x v="2"/>
    <n v="92411591"/>
    <m/>
    <m/>
    <n v="18113222"/>
    <m/>
    <m/>
    <m/>
    <m/>
    <m/>
    <m/>
    <m/>
    <m/>
    <m/>
    <m/>
    <m/>
    <m/>
    <m/>
    <m/>
    <m/>
    <m/>
    <m/>
    <m/>
    <m/>
    <m/>
    <m/>
    <m/>
    <m/>
    <m/>
    <m/>
    <m/>
    <m/>
  </r>
  <r>
    <x v="2"/>
    <x v="0"/>
    <x v="0"/>
    <x v="3"/>
    <m/>
    <m/>
    <m/>
    <n v="0"/>
    <m/>
    <m/>
    <m/>
    <m/>
    <m/>
    <m/>
    <m/>
    <m/>
    <m/>
    <m/>
    <m/>
    <m/>
    <m/>
    <m/>
    <m/>
    <m/>
    <m/>
    <m/>
    <m/>
    <m/>
    <m/>
    <m/>
    <m/>
    <m/>
    <m/>
    <m/>
    <m/>
  </r>
  <r>
    <x v="2"/>
    <x v="0"/>
    <x v="1"/>
    <x v="3"/>
    <m/>
    <m/>
    <m/>
    <n v="451800"/>
    <m/>
    <m/>
    <m/>
    <m/>
    <m/>
    <m/>
    <m/>
    <m/>
    <m/>
    <m/>
    <m/>
    <m/>
    <m/>
    <m/>
    <m/>
    <m/>
    <m/>
    <m/>
    <m/>
    <m/>
    <m/>
    <m/>
    <m/>
    <m/>
    <m/>
    <m/>
    <m/>
  </r>
  <r>
    <x v="2"/>
    <x v="0"/>
    <x v="2"/>
    <x v="3"/>
    <m/>
    <m/>
    <m/>
    <n v="451800"/>
    <m/>
    <m/>
    <m/>
    <m/>
    <m/>
    <m/>
    <m/>
    <m/>
    <m/>
    <m/>
    <m/>
    <m/>
    <m/>
    <m/>
    <m/>
    <m/>
    <m/>
    <m/>
    <m/>
    <m/>
    <m/>
    <m/>
    <m/>
    <m/>
    <m/>
    <m/>
    <m/>
  </r>
  <r>
    <x v="2"/>
    <x v="0"/>
    <x v="3"/>
    <x v="3"/>
    <m/>
    <m/>
    <m/>
    <n v="451800"/>
    <m/>
    <m/>
    <m/>
    <m/>
    <m/>
    <m/>
    <m/>
    <m/>
    <m/>
    <m/>
    <m/>
    <m/>
    <m/>
    <m/>
    <m/>
    <m/>
    <m/>
    <m/>
    <m/>
    <m/>
    <m/>
    <m/>
    <m/>
    <m/>
    <m/>
    <m/>
    <m/>
  </r>
  <r>
    <x v="2"/>
    <x v="0"/>
    <x v="4"/>
    <x v="3"/>
    <m/>
    <m/>
    <m/>
    <n v="0"/>
    <m/>
    <m/>
    <m/>
    <m/>
    <m/>
    <m/>
    <m/>
    <m/>
    <m/>
    <m/>
    <m/>
    <m/>
    <m/>
    <m/>
    <m/>
    <m/>
    <m/>
    <m/>
    <m/>
    <m/>
    <m/>
    <m/>
    <m/>
    <m/>
    <m/>
    <m/>
    <m/>
  </r>
  <r>
    <x v="2"/>
    <x v="0"/>
    <x v="5"/>
    <x v="3"/>
    <m/>
    <m/>
    <m/>
    <n v="0"/>
    <m/>
    <m/>
    <m/>
    <m/>
    <m/>
    <m/>
    <m/>
    <m/>
    <m/>
    <m/>
    <m/>
    <m/>
    <m/>
    <m/>
    <m/>
    <m/>
    <m/>
    <m/>
    <m/>
    <m/>
    <m/>
    <m/>
    <m/>
    <m/>
    <m/>
    <m/>
    <m/>
  </r>
  <r>
    <x v="2"/>
    <x v="0"/>
    <x v="6"/>
    <x v="3"/>
    <m/>
    <m/>
    <m/>
    <n v="451800"/>
    <m/>
    <m/>
    <m/>
    <m/>
    <m/>
    <m/>
    <m/>
    <m/>
    <m/>
    <m/>
    <m/>
    <m/>
    <m/>
    <m/>
    <m/>
    <m/>
    <m/>
    <m/>
    <m/>
    <m/>
    <m/>
    <m/>
    <m/>
    <m/>
    <m/>
    <m/>
    <m/>
  </r>
  <r>
    <x v="2"/>
    <x v="0"/>
    <x v="7"/>
    <x v="3"/>
    <m/>
    <m/>
    <m/>
    <n v="0"/>
    <m/>
    <m/>
    <m/>
    <m/>
    <m/>
    <m/>
    <m/>
    <m/>
    <m/>
    <m/>
    <m/>
    <m/>
    <m/>
    <m/>
    <m/>
    <m/>
    <m/>
    <m/>
    <m/>
    <m/>
    <m/>
    <m/>
    <m/>
    <m/>
    <m/>
    <m/>
    <m/>
  </r>
  <r>
    <x v="2"/>
    <x v="0"/>
    <x v="8"/>
    <x v="3"/>
    <m/>
    <m/>
    <m/>
    <n v="0"/>
    <m/>
    <m/>
    <m/>
    <m/>
    <m/>
    <m/>
    <m/>
    <m/>
    <m/>
    <m/>
    <m/>
    <m/>
    <m/>
    <m/>
    <m/>
    <m/>
    <m/>
    <m/>
    <m/>
    <m/>
    <m/>
    <m/>
    <m/>
    <m/>
    <m/>
    <m/>
    <m/>
  </r>
  <r>
    <x v="2"/>
    <x v="0"/>
    <x v="9"/>
    <x v="3"/>
    <m/>
    <m/>
    <m/>
    <n v="601800"/>
    <m/>
    <m/>
    <m/>
    <m/>
    <m/>
    <m/>
    <m/>
    <m/>
    <m/>
    <m/>
    <m/>
    <m/>
    <m/>
    <m/>
    <m/>
    <m/>
    <m/>
    <m/>
    <m/>
    <m/>
    <m/>
    <m/>
    <m/>
    <m/>
    <m/>
    <m/>
    <m/>
  </r>
  <r>
    <x v="2"/>
    <x v="0"/>
    <x v="10"/>
    <x v="3"/>
    <m/>
    <m/>
    <m/>
    <n v="0"/>
    <m/>
    <m/>
    <m/>
    <m/>
    <m/>
    <m/>
    <m/>
    <m/>
    <m/>
    <m/>
    <m/>
    <m/>
    <m/>
    <m/>
    <m/>
    <m/>
    <m/>
    <m/>
    <m/>
    <m/>
    <m/>
    <m/>
    <m/>
    <m/>
    <m/>
    <m/>
    <m/>
  </r>
  <r>
    <x v="2"/>
    <x v="0"/>
    <x v="11"/>
    <x v="3"/>
    <m/>
    <m/>
    <m/>
    <n v="451800"/>
    <m/>
    <m/>
    <m/>
    <m/>
    <m/>
    <m/>
    <m/>
    <m/>
    <m/>
    <m/>
    <m/>
    <m/>
    <m/>
    <m/>
    <m/>
    <m/>
    <m/>
    <m/>
    <m/>
    <m/>
    <m/>
    <m/>
    <m/>
    <m/>
    <m/>
    <m/>
    <m/>
  </r>
  <r>
    <x v="2"/>
    <x v="0"/>
    <x v="12"/>
    <x v="3"/>
    <m/>
    <m/>
    <m/>
    <n v="0"/>
    <m/>
    <m/>
    <m/>
    <m/>
    <m/>
    <m/>
    <m/>
    <m/>
    <m/>
    <m/>
    <m/>
    <m/>
    <m/>
    <m/>
    <m/>
    <m/>
    <m/>
    <m/>
    <m/>
    <m/>
    <m/>
    <m/>
    <m/>
    <m/>
    <m/>
    <m/>
    <m/>
  </r>
  <r>
    <x v="2"/>
    <x v="0"/>
    <x v="13"/>
    <x v="3"/>
    <m/>
    <m/>
    <m/>
    <n v="0"/>
    <m/>
    <m/>
    <m/>
    <m/>
    <m/>
    <m/>
    <m/>
    <m/>
    <m/>
    <m/>
    <m/>
    <m/>
    <m/>
    <m/>
    <m/>
    <m/>
    <m/>
    <m/>
    <m/>
    <m/>
    <m/>
    <m/>
    <m/>
    <m/>
    <m/>
    <m/>
    <m/>
  </r>
  <r>
    <x v="2"/>
    <x v="1"/>
    <x v="14"/>
    <x v="3"/>
    <m/>
    <m/>
    <m/>
    <n v="0"/>
    <m/>
    <m/>
    <m/>
    <m/>
    <m/>
    <m/>
    <m/>
    <m/>
    <m/>
    <m/>
    <m/>
    <m/>
    <m/>
    <m/>
    <m/>
    <m/>
    <m/>
    <m/>
    <m/>
    <m/>
    <m/>
    <m/>
    <m/>
    <m/>
    <m/>
    <m/>
    <m/>
  </r>
  <r>
    <x v="2"/>
    <x v="1"/>
    <x v="15"/>
    <x v="3"/>
    <m/>
    <m/>
    <m/>
    <n v="451800"/>
    <m/>
    <m/>
    <m/>
    <m/>
    <m/>
    <m/>
    <m/>
    <m/>
    <m/>
    <m/>
    <m/>
    <m/>
    <m/>
    <m/>
    <m/>
    <m/>
    <m/>
    <m/>
    <m/>
    <m/>
    <m/>
    <m/>
    <m/>
    <m/>
    <m/>
    <m/>
    <m/>
  </r>
  <r>
    <x v="2"/>
    <x v="1"/>
    <x v="16"/>
    <x v="3"/>
    <m/>
    <m/>
    <m/>
    <n v="0"/>
    <m/>
    <m/>
    <m/>
    <m/>
    <m/>
    <m/>
    <m/>
    <m/>
    <m/>
    <m/>
    <m/>
    <m/>
    <m/>
    <m/>
    <m/>
    <m/>
    <m/>
    <m/>
    <m/>
    <m/>
    <m/>
    <m/>
    <m/>
    <m/>
    <m/>
    <m/>
    <m/>
  </r>
  <r>
    <x v="2"/>
    <x v="1"/>
    <x v="17"/>
    <x v="3"/>
    <m/>
    <m/>
    <m/>
    <n v="0"/>
    <m/>
    <m/>
    <m/>
    <m/>
    <m/>
    <m/>
    <m/>
    <m/>
    <m/>
    <m/>
    <m/>
    <m/>
    <m/>
    <m/>
    <m/>
    <m/>
    <m/>
    <m/>
    <m/>
    <m/>
    <m/>
    <m/>
    <m/>
    <m/>
    <m/>
    <m/>
    <m/>
  </r>
  <r>
    <x v="2"/>
    <x v="1"/>
    <x v="18"/>
    <x v="3"/>
    <m/>
    <m/>
    <m/>
    <n v="601800"/>
    <m/>
    <m/>
    <m/>
    <m/>
    <m/>
    <m/>
    <m/>
    <m/>
    <m/>
    <m/>
    <m/>
    <m/>
    <m/>
    <m/>
    <m/>
    <m/>
    <m/>
    <m/>
    <m/>
    <m/>
    <m/>
    <m/>
    <m/>
    <m/>
    <m/>
    <m/>
    <m/>
  </r>
  <r>
    <x v="2"/>
    <x v="1"/>
    <x v="19"/>
    <x v="3"/>
    <m/>
    <m/>
    <m/>
    <n v="0"/>
    <m/>
    <m/>
    <m/>
    <m/>
    <m/>
    <m/>
    <m/>
    <m/>
    <m/>
    <m/>
    <m/>
    <m/>
    <m/>
    <m/>
    <m/>
    <m/>
    <m/>
    <m/>
    <m/>
    <m/>
    <m/>
    <m/>
    <m/>
    <m/>
    <m/>
    <m/>
    <m/>
  </r>
  <r>
    <x v="2"/>
    <x v="0"/>
    <x v="0"/>
    <x v="4"/>
    <n v="9501773"/>
    <n v="0"/>
    <m/>
    <m/>
    <m/>
    <m/>
    <m/>
    <m/>
    <m/>
    <m/>
    <m/>
    <m/>
    <m/>
    <m/>
    <m/>
    <m/>
    <m/>
    <m/>
    <m/>
    <m/>
    <m/>
    <m/>
    <m/>
    <m/>
    <m/>
    <m/>
    <m/>
    <m/>
    <m/>
    <m/>
    <m/>
  </r>
  <r>
    <x v="2"/>
    <x v="0"/>
    <x v="1"/>
    <x v="4"/>
    <n v="9309649"/>
    <n v="9199741"/>
    <m/>
    <m/>
    <m/>
    <m/>
    <m/>
    <m/>
    <m/>
    <m/>
    <m/>
    <m/>
    <m/>
    <m/>
    <m/>
    <m/>
    <m/>
    <m/>
    <m/>
    <m/>
    <m/>
    <m/>
    <m/>
    <m/>
    <m/>
    <m/>
    <m/>
    <m/>
    <m/>
    <m/>
    <m/>
  </r>
  <r>
    <x v="2"/>
    <x v="0"/>
    <x v="2"/>
    <x v="4"/>
    <n v="15585023"/>
    <n v="20121080"/>
    <m/>
    <m/>
    <m/>
    <m/>
    <m/>
    <m/>
    <m/>
    <m/>
    <m/>
    <m/>
    <m/>
    <m/>
    <m/>
    <m/>
    <m/>
    <m/>
    <m/>
    <m/>
    <m/>
    <m/>
    <m/>
    <m/>
    <m/>
    <m/>
    <m/>
    <m/>
    <m/>
    <m/>
    <m/>
  </r>
  <r>
    <x v="2"/>
    <x v="0"/>
    <x v="3"/>
    <x v="4"/>
    <n v="26862522"/>
    <n v="0"/>
    <m/>
    <m/>
    <m/>
    <m/>
    <m/>
    <m/>
    <m/>
    <m/>
    <m/>
    <m/>
    <m/>
    <m/>
    <m/>
    <m/>
    <m/>
    <m/>
    <m/>
    <m/>
    <m/>
    <m/>
    <m/>
    <m/>
    <m/>
    <m/>
    <m/>
    <m/>
    <m/>
    <m/>
    <m/>
  </r>
  <r>
    <x v="2"/>
    <x v="0"/>
    <x v="4"/>
    <x v="4"/>
    <n v="19387640"/>
    <n v="0"/>
    <m/>
    <m/>
    <m/>
    <m/>
    <m/>
    <m/>
    <m/>
    <m/>
    <m/>
    <m/>
    <m/>
    <m/>
    <m/>
    <m/>
    <m/>
    <m/>
    <m/>
    <m/>
    <m/>
    <m/>
    <m/>
    <m/>
    <m/>
    <m/>
    <m/>
    <m/>
    <m/>
    <m/>
    <m/>
  </r>
  <r>
    <x v="2"/>
    <x v="0"/>
    <x v="5"/>
    <x v="4"/>
    <m/>
    <n v="0"/>
    <m/>
    <m/>
    <m/>
    <m/>
    <m/>
    <m/>
    <m/>
    <m/>
    <m/>
    <m/>
    <m/>
    <m/>
    <m/>
    <m/>
    <m/>
    <m/>
    <m/>
    <m/>
    <m/>
    <m/>
    <m/>
    <m/>
    <m/>
    <m/>
    <m/>
    <m/>
    <m/>
    <m/>
    <m/>
  </r>
  <r>
    <x v="2"/>
    <x v="0"/>
    <x v="6"/>
    <x v="4"/>
    <n v="10427262"/>
    <n v="8680048"/>
    <m/>
    <m/>
    <m/>
    <m/>
    <m/>
    <m/>
    <m/>
    <m/>
    <m/>
    <m/>
    <m/>
    <m/>
    <m/>
    <m/>
    <m/>
    <m/>
    <m/>
    <m/>
    <m/>
    <m/>
    <m/>
    <m/>
    <m/>
    <m/>
    <m/>
    <m/>
    <m/>
    <m/>
    <m/>
  </r>
  <r>
    <x v="2"/>
    <x v="0"/>
    <x v="7"/>
    <x v="4"/>
    <n v="12447125"/>
    <n v="0"/>
    <m/>
    <m/>
    <m/>
    <m/>
    <m/>
    <m/>
    <m/>
    <m/>
    <m/>
    <m/>
    <m/>
    <m/>
    <m/>
    <m/>
    <m/>
    <m/>
    <m/>
    <m/>
    <m/>
    <m/>
    <m/>
    <m/>
    <m/>
    <m/>
    <m/>
    <m/>
    <m/>
    <m/>
    <m/>
  </r>
  <r>
    <x v="2"/>
    <x v="0"/>
    <x v="8"/>
    <x v="4"/>
    <n v="26227853"/>
    <n v="8041642"/>
    <m/>
    <m/>
    <m/>
    <m/>
    <m/>
    <m/>
    <m/>
    <m/>
    <m/>
    <m/>
    <m/>
    <m/>
    <m/>
    <m/>
    <m/>
    <m/>
    <m/>
    <m/>
    <m/>
    <m/>
    <m/>
    <m/>
    <m/>
    <m/>
    <m/>
    <m/>
    <m/>
    <m/>
    <m/>
  </r>
  <r>
    <x v="2"/>
    <x v="0"/>
    <x v="9"/>
    <x v="4"/>
    <n v="23859518"/>
    <n v="0"/>
    <m/>
    <m/>
    <m/>
    <m/>
    <m/>
    <m/>
    <m/>
    <m/>
    <m/>
    <m/>
    <m/>
    <m/>
    <m/>
    <m/>
    <m/>
    <m/>
    <m/>
    <m/>
    <m/>
    <m/>
    <m/>
    <m/>
    <m/>
    <m/>
    <m/>
    <m/>
    <m/>
    <m/>
    <m/>
  </r>
  <r>
    <x v="2"/>
    <x v="0"/>
    <x v="10"/>
    <x v="4"/>
    <n v="10483780"/>
    <n v="8863107"/>
    <m/>
    <m/>
    <m/>
    <m/>
    <m/>
    <m/>
    <m/>
    <m/>
    <m/>
    <m/>
    <m/>
    <m/>
    <m/>
    <m/>
    <m/>
    <m/>
    <m/>
    <m/>
    <m/>
    <m/>
    <m/>
    <m/>
    <m/>
    <m/>
    <m/>
    <m/>
    <m/>
    <m/>
    <m/>
  </r>
  <r>
    <x v="2"/>
    <x v="0"/>
    <x v="11"/>
    <x v="4"/>
    <n v="10530214"/>
    <n v="11781618"/>
    <m/>
    <m/>
    <m/>
    <m/>
    <m/>
    <m/>
    <m/>
    <m/>
    <m/>
    <m/>
    <m/>
    <m/>
    <m/>
    <m/>
    <m/>
    <m/>
    <m/>
    <m/>
    <m/>
    <m/>
    <m/>
    <m/>
    <m/>
    <m/>
    <m/>
    <m/>
    <m/>
    <m/>
    <m/>
  </r>
  <r>
    <x v="2"/>
    <x v="0"/>
    <x v="12"/>
    <x v="4"/>
    <n v="29725039"/>
    <n v="15197763"/>
    <m/>
    <m/>
    <m/>
    <m/>
    <m/>
    <m/>
    <m/>
    <m/>
    <m/>
    <m/>
    <m/>
    <m/>
    <m/>
    <m/>
    <m/>
    <m/>
    <m/>
    <m/>
    <m/>
    <m/>
    <m/>
    <m/>
    <m/>
    <m/>
    <m/>
    <m/>
    <m/>
    <m/>
    <m/>
  </r>
  <r>
    <x v="2"/>
    <x v="0"/>
    <x v="13"/>
    <x v="4"/>
    <n v="14479390"/>
    <n v="0"/>
    <m/>
    <m/>
    <m/>
    <m/>
    <m/>
    <m/>
    <m/>
    <m/>
    <m/>
    <m/>
    <m/>
    <m/>
    <m/>
    <m/>
    <m/>
    <m/>
    <m/>
    <m/>
    <m/>
    <m/>
    <m/>
    <m/>
    <m/>
    <m/>
    <m/>
    <m/>
    <m/>
    <m/>
    <m/>
  </r>
  <r>
    <x v="2"/>
    <x v="1"/>
    <x v="14"/>
    <x v="4"/>
    <n v="23070951"/>
    <n v="7802990"/>
    <m/>
    <m/>
    <m/>
    <m/>
    <m/>
    <m/>
    <m/>
    <m/>
    <m/>
    <m/>
    <m/>
    <m/>
    <m/>
    <m/>
    <m/>
    <m/>
    <m/>
    <m/>
    <m/>
    <m/>
    <m/>
    <m/>
    <m/>
    <m/>
    <m/>
    <m/>
    <m/>
    <m/>
    <m/>
  </r>
  <r>
    <x v="2"/>
    <x v="1"/>
    <x v="15"/>
    <x v="4"/>
    <n v="11614687"/>
    <n v="15208975"/>
    <m/>
    <m/>
    <m/>
    <m/>
    <m/>
    <m/>
    <m/>
    <m/>
    <m/>
    <m/>
    <m/>
    <m/>
    <m/>
    <m/>
    <m/>
    <m/>
    <m/>
    <m/>
    <m/>
    <m/>
    <m/>
    <m/>
    <m/>
    <m/>
    <m/>
    <m/>
    <m/>
    <m/>
    <m/>
  </r>
  <r>
    <x v="2"/>
    <x v="1"/>
    <x v="16"/>
    <x v="4"/>
    <n v="4128043"/>
    <n v="0"/>
    <m/>
    <m/>
    <m/>
    <m/>
    <m/>
    <m/>
    <m/>
    <m/>
    <m/>
    <m/>
    <m/>
    <m/>
    <m/>
    <m/>
    <m/>
    <m/>
    <m/>
    <m/>
    <m/>
    <m/>
    <m/>
    <m/>
    <m/>
    <m/>
    <m/>
    <m/>
    <m/>
    <m/>
    <m/>
  </r>
  <r>
    <x v="2"/>
    <x v="1"/>
    <x v="17"/>
    <x v="4"/>
    <n v="41084293"/>
    <n v="11759331"/>
    <m/>
    <m/>
    <m/>
    <m/>
    <m/>
    <m/>
    <m/>
    <m/>
    <m/>
    <m/>
    <m/>
    <m/>
    <m/>
    <m/>
    <m/>
    <m/>
    <m/>
    <m/>
    <m/>
    <m/>
    <m/>
    <m/>
    <m/>
    <m/>
    <m/>
    <m/>
    <m/>
    <m/>
    <m/>
  </r>
  <r>
    <x v="2"/>
    <x v="1"/>
    <x v="18"/>
    <x v="4"/>
    <n v="5183923"/>
    <n v="0"/>
    <m/>
    <m/>
    <m/>
    <m/>
    <m/>
    <m/>
    <m/>
    <m/>
    <m/>
    <m/>
    <m/>
    <m/>
    <m/>
    <m/>
    <m/>
    <m/>
    <m/>
    <m/>
    <m/>
    <m/>
    <m/>
    <m/>
    <m/>
    <m/>
    <m/>
    <m/>
    <m/>
    <m/>
    <m/>
  </r>
  <r>
    <x v="2"/>
    <x v="1"/>
    <x v="19"/>
    <x v="4"/>
    <n v="5403961"/>
    <n v="6368513"/>
    <m/>
    <m/>
    <m/>
    <m/>
    <m/>
    <m/>
    <m/>
    <m/>
    <m/>
    <m/>
    <m/>
    <m/>
    <m/>
    <m/>
    <m/>
    <m/>
    <m/>
    <m/>
    <m/>
    <m/>
    <m/>
    <m/>
    <m/>
    <m/>
    <m/>
    <m/>
    <m/>
    <m/>
    <m/>
  </r>
  <r>
    <x v="2"/>
    <x v="0"/>
    <x v="0"/>
    <x v="5"/>
    <m/>
    <n v="10303396"/>
    <m/>
    <n v="102600"/>
    <m/>
    <m/>
    <m/>
    <m/>
    <m/>
    <m/>
    <m/>
    <m/>
    <m/>
    <m/>
    <m/>
    <m/>
    <m/>
    <m/>
    <m/>
    <m/>
    <m/>
    <m/>
    <m/>
    <m/>
    <m/>
    <m/>
    <m/>
    <m/>
    <m/>
    <m/>
    <m/>
  </r>
  <r>
    <x v="2"/>
    <x v="0"/>
    <x v="1"/>
    <x v="5"/>
    <m/>
    <n v="15452760"/>
    <m/>
    <n v="632600"/>
    <m/>
    <m/>
    <m/>
    <m/>
    <m/>
    <m/>
    <m/>
    <m/>
    <m/>
    <m/>
    <m/>
    <m/>
    <m/>
    <m/>
    <m/>
    <m/>
    <m/>
    <m/>
    <m/>
    <m/>
    <m/>
    <m/>
    <m/>
    <m/>
    <m/>
    <m/>
    <m/>
  </r>
  <r>
    <x v="2"/>
    <x v="0"/>
    <x v="2"/>
    <x v="5"/>
    <m/>
    <n v="25762429"/>
    <m/>
    <n v="252300"/>
    <m/>
    <m/>
    <m/>
    <m/>
    <m/>
    <m/>
    <m/>
    <m/>
    <m/>
    <m/>
    <m/>
    <m/>
    <m/>
    <m/>
    <m/>
    <m/>
    <m/>
    <m/>
    <m/>
    <m/>
    <m/>
    <m/>
    <m/>
    <m/>
    <m/>
    <m/>
    <m/>
  </r>
  <r>
    <x v="2"/>
    <x v="0"/>
    <x v="3"/>
    <x v="5"/>
    <m/>
    <n v="0"/>
    <m/>
    <n v="782600"/>
    <m/>
    <m/>
    <m/>
    <m/>
    <m/>
    <m/>
    <m/>
    <m/>
    <m/>
    <m/>
    <m/>
    <m/>
    <m/>
    <m/>
    <m/>
    <m/>
    <m/>
    <m/>
    <m/>
    <m/>
    <m/>
    <m/>
    <m/>
    <m/>
    <m/>
    <m/>
    <m/>
  </r>
  <r>
    <x v="2"/>
    <x v="0"/>
    <x v="4"/>
    <x v="5"/>
    <m/>
    <n v="6901614"/>
    <m/>
    <n v="195200"/>
    <m/>
    <m/>
    <m/>
    <m/>
    <m/>
    <m/>
    <m/>
    <m/>
    <m/>
    <m/>
    <m/>
    <m/>
    <m/>
    <m/>
    <m/>
    <m/>
    <m/>
    <m/>
    <m/>
    <m/>
    <m/>
    <m/>
    <m/>
    <m/>
    <m/>
    <m/>
    <m/>
  </r>
  <r>
    <x v="2"/>
    <x v="0"/>
    <x v="5"/>
    <x v="5"/>
    <m/>
    <n v="0"/>
    <m/>
    <n v="611300"/>
    <m/>
    <m/>
    <m/>
    <m/>
    <m/>
    <m/>
    <m/>
    <m/>
    <m/>
    <m/>
    <m/>
    <m/>
    <m/>
    <m/>
    <m/>
    <m/>
    <m/>
    <m/>
    <m/>
    <m/>
    <m/>
    <m/>
    <m/>
    <m/>
    <m/>
    <m/>
    <m/>
  </r>
  <r>
    <x v="2"/>
    <x v="0"/>
    <x v="6"/>
    <x v="5"/>
    <m/>
    <n v="3816118"/>
    <m/>
    <n v="675200"/>
    <m/>
    <m/>
    <m/>
    <m/>
    <m/>
    <m/>
    <m/>
    <m/>
    <m/>
    <m/>
    <m/>
    <m/>
    <m/>
    <m/>
    <m/>
    <m/>
    <m/>
    <m/>
    <m/>
    <m/>
    <m/>
    <m/>
    <m/>
    <m/>
    <m/>
    <m/>
    <m/>
  </r>
  <r>
    <x v="2"/>
    <x v="0"/>
    <x v="7"/>
    <x v="5"/>
    <m/>
    <n v="0"/>
    <m/>
    <n v="431000"/>
    <m/>
    <m/>
    <m/>
    <m/>
    <m/>
    <m/>
    <m/>
    <m/>
    <m/>
    <m/>
    <m/>
    <m/>
    <m/>
    <m/>
    <m/>
    <m/>
    <m/>
    <m/>
    <m/>
    <m/>
    <m/>
    <m/>
    <m/>
    <m/>
    <m/>
    <m/>
    <m/>
  </r>
  <r>
    <x v="2"/>
    <x v="0"/>
    <x v="8"/>
    <x v="5"/>
    <m/>
    <n v="7316973"/>
    <m/>
    <n v="575500"/>
    <m/>
    <m/>
    <m/>
    <m/>
    <m/>
    <m/>
    <m/>
    <m/>
    <m/>
    <m/>
    <m/>
    <m/>
    <m/>
    <m/>
    <m/>
    <m/>
    <m/>
    <m/>
    <m/>
    <m/>
    <m/>
    <m/>
    <m/>
    <m/>
    <m/>
    <m/>
    <m/>
  </r>
  <r>
    <x v="2"/>
    <x v="0"/>
    <x v="9"/>
    <x v="5"/>
    <m/>
    <n v="0"/>
    <m/>
    <n v="596800"/>
    <m/>
    <m/>
    <m/>
    <m/>
    <m/>
    <m/>
    <m/>
    <m/>
    <m/>
    <m/>
    <m/>
    <m/>
    <m/>
    <m/>
    <m/>
    <m/>
    <m/>
    <m/>
    <m/>
    <m/>
    <m/>
    <m/>
    <m/>
    <m/>
    <m/>
    <m/>
    <m/>
  </r>
  <r>
    <x v="2"/>
    <x v="0"/>
    <x v="10"/>
    <x v="5"/>
    <m/>
    <n v="2998998"/>
    <m/>
    <n v="282600"/>
    <m/>
    <m/>
    <m/>
    <m/>
    <m/>
    <m/>
    <m/>
    <m/>
    <m/>
    <m/>
    <m/>
    <m/>
    <m/>
    <m/>
    <m/>
    <m/>
    <m/>
    <m/>
    <m/>
    <m/>
    <m/>
    <m/>
    <m/>
    <m/>
    <m/>
    <m/>
    <m/>
  </r>
  <r>
    <x v="2"/>
    <x v="0"/>
    <x v="11"/>
    <x v="5"/>
    <m/>
    <n v="16230676"/>
    <m/>
    <n v="516800"/>
    <m/>
    <m/>
    <m/>
    <m/>
    <m/>
    <m/>
    <m/>
    <m/>
    <m/>
    <m/>
    <m/>
    <m/>
    <m/>
    <m/>
    <m/>
    <m/>
    <m/>
    <m/>
    <m/>
    <m/>
    <m/>
    <m/>
    <m/>
    <m/>
    <m/>
    <m/>
    <m/>
  </r>
  <r>
    <x v="2"/>
    <x v="0"/>
    <x v="12"/>
    <x v="5"/>
    <m/>
    <n v="2470452"/>
    <m/>
    <n v="746800"/>
    <m/>
    <m/>
    <m/>
    <m/>
    <m/>
    <m/>
    <m/>
    <m/>
    <m/>
    <m/>
    <m/>
    <m/>
    <m/>
    <m/>
    <m/>
    <m/>
    <m/>
    <m/>
    <m/>
    <m/>
    <m/>
    <m/>
    <m/>
    <m/>
    <m/>
    <m/>
    <m/>
  </r>
  <r>
    <x v="2"/>
    <x v="0"/>
    <x v="13"/>
    <x v="5"/>
    <m/>
    <n v="0"/>
    <m/>
    <n v="311000"/>
    <m/>
    <m/>
    <m/>
    <m/>
    <m/>
    <m/>
    <m/>
    <m/>
    <m/>
    <m/>
    <m/>
    <m/>
    <m/>
    <m/>
    <m/>
    <m/>
    <m/>
    <m/>
    <m/>
    <m/>
    <m/>
    <m/>
    <m/>
    <m/>
    <m/>
    <m/>
    <m/>
  </r>
  <r>
    <x v="2"/>
    <x v="1"/>
    <x v="14"/>
    <x v="5"/>
    <m/>
    <n v="11675581"/>
    <m/>
    <n v="389700"/>
    <m/>
    <m/>
    <m/>
    <m/>
    <m/>
    <m/>
    <m/>
    <m/>
    <m/>
    <m/>
    <m/>
    <m/>
    <m/>
    <m/>
    <m/>
    <m/>
    <m/>
    <m/>
    <m/>
    <m/>
    <m/>
    <m/>
    <m/>
    <m/>
    <m/>
    <m/>
    <m/>
  </r>
  <r>
    <x v="2"/>
    <x v="1"/>
    <x v="15"/>
    <x v="5"/>
    <m/>
    <n v="14863220"/>
    <m/>
    <n v="294900"/>
    <m/>
    <m/>
    <m/>
    <m/>
    <m/>
    <m/>
    <m/>
    <m/>
    <m/>
    <m/>
    <m/>
    <m/>
    <m/>
    <m/>
    <m/>
    <m/>
    <m/>
    <m/>
    <m/>
    <m/>
    <m/>
    <m/>
    <m/>
    <m/>
    <m/>
    <m/>
    <m/>
  </r>
  <r>
    <x v="2"/>
    <x v="1"/>
    <x v="16"/>
    <x v="5"/>
    <m/>
    <n v="1835974"/>
    <m/>
    <n v="632600"/>
    <m/>
    <m/>
    <m/>
    <m/>
    <m/>
    <m/>
    <m/>
    <m/>
    <m/>
    <m/>
    <m/>
    <m/>
    <m/>
    <m/>
    <m/>
    <m/>
    <m/>
    <m/>
    <m/>
    <m/>
    <m/>
    <m/>
    <m/>
    <m/>
    <m/>
    <m/>
    <m/>
  </r>
  <r>
    <x v="2"/>
    <x v="1"/>
    <x v="17"/>
    <x v="5"/>
    <m/>
    <n v="12746069"/>
    <m/>
    <n v="252300"/>
    <m/>
    <m/>
    <m/>
    <m/>
    <m/>
    <m/>
    <m/>
    <m/>
    <m/>
    <m/>
    <m/>
    <m/>
    <m/>
    <m/>
    <m/>
    <m/>
    <m/>
    <m/>
    <m/>
    <m/>
    <m/>
    <m/>
    <m/>
    <m/>
    <m/>
    <m/>
    <m/>
  </r>
  <r>
    <x v="2"/>
    <x v="1"/>
    <x v="18"/>
    <x v="5"/>
    <m/>
    <n v="0"/>
    <m/>
    <n v="227800"/>
    <m/>
    <m/>
    <m/>
    <m/>
    <m/>
    <m/>
    <m/>
    <m/>
    <m/>
    <m/>
    <m/>
    <m/>
    <m/>
    <m/>
    <m/>
    <m/>
    <m/>
    <m/>
    <m/>
    <m/>
    <m/>
    <m/>
    <m/>
    <m/>
    <m/>
    <m/>
    <m/>
  </r>
  <r>
    <x v="2"/>
    <x v="1"/>
    <x v="19"/>
    <x v="5"/>
    <m/>
    <n v="9022553"/>
    <m/>
    <n v="718100"/>
    <m/>
    <m/>
    <m/>
    <m/>
    <m/>
    <m/>
    <m/>
    <m/>
    <m/>
    <m/>
    <m/>
    <m/>
    <m/>
    <m/>
    <m/>
    <m/>
    <m/>
    <m/>
    <m/>
    <m/>
    <m/>
    <m/>
    <m/>
    <m/>
    <m/>
    <m/>
    <m/>
  </r>
  <r>
    <x v="2"/>
    <x v="0"/>
    <x v="0"/>
    <x v="6"/>
    <m/>
    <n v="0"/>
    <m/>
    <n v="412352"/>
    <m/>
    <m/>
    <m/>
    <m/>
    <m/>
    <m/>
    <m/>
    <m/>
    <m/>
    <m/>
    <m/>
    <m/>
    <m/>
    <m/>
    <m/>
    <m/>
    <m/>
    <m/>
    <m/>
    <m/>
    <m/>
    <m/>
    <m/>
    <m/>
    <m/>
    <m/>
    <m/>
  </r>
  <r>
    <x v="2"/>
    <x v="0"/>
    <x v="1"/>
    <x v="6"/>
    <m/>
    <n v="0"/>
    <m/>
    <n v="426571"/>
    <m/>
    <m/>
    <m/>
    <m/>
    <m/>
    <m/>
    <m/>
    <m/>
    <m/>
    <m/>
    <m/>
    <m/>
    <m/>
    <m/>
    <m/>
    <m/>
    <m/>
    <m/>
    <m/>
    <m/>
    <m/>
    <m/>
    <m/>
    <m/>
    <m/>
    <m/>
    <m/>
  </r>
  <r>
    <x v="2"/>
    <x v="0"/>
    <x v="2"/>
    <x v="6"/>
    <m/>
    <n v="0"/>
    <m/>
    <n v="407613"/>
    <m/>
    <m/>
    <m/>
    <m/>
    <m/>
    <m/>
    <m/>
    <m/>
    <m/>
    <m/>
    <m/>
    <m/>
    <m/>
    <m/>
    <m/>
    <m/>
    <m/>
    <m/>
    <m/>
    <m/>
    <m/>
    <m/>
    <m/>
    <m/>
    <m/>
    <m/>
    <m/>
  </r>
  <r>
    <x v="2"/>
    <x v="0"/>
    <x v="3"/>
    <x v="6"/>
    <m/>
    <n v="0"/>
    <m/>
    <n v="426571"/>
    <m/>
    <m/>
    <m/>
    <m/>
    <m/>
    <m/>
    <m/>
    <m/>
    <m/>
    <m/>
    <m/>
    <m/>
    <m/>
    <m/>
    <m/>
    <m/>
    <m/>
    <m/>
    <m/>
    <m/>
    <m/>
    <m/>
    <m/>
    <m/>
    <m/>
    <m/>
    <m/>
  </r>
  <r>
    <x v="2"/>
    <x v="0"/>
    <x v="4"/>
    <x v="6"/>
    <m/>
    <n v="0"/>
    <m/>
    <n v="840251"/>
    <m/>
    <m/>
    <m/>
    <m/>
    <m/>
    <m/>
    <m/>
    <m/>
    <m/>
    <m/>
    <m/>
    <m/>
    <m/>
    <m/>
    <m/>
    <m/>
    <m/>
    <m/>
    <m/>
    <m/>
    <m/>
    <m/>
    <m/>
    <m/>
    <m/>
    <m/>
    <m/>
  </r>
  <r>
    <x v="2"/>
    <x v="0"/>
    <x v="5"/>
    <x v="6"/>
    <m/>
    <n v="0"/>
    <m/>
    <n v="788114"/>
    <m/>
    <m/>
    <m/>
    <m/>
    <m/>
    <m/>
    <m/>
    <m/>
    <m/>
    <m/>
    <m/>
    <m/>
    <m/>
    <m/>
    <m/>
    <m/>
    <m/>
    <m/>
    <m/>
    <m/>
    <m/>
    <m/>
    <m/>
    <m/>
    <m/>
    <m/>
    <m/>
  </r>
  <r>
    <x v="2"/>
    <x v="0"/>
    <x v="6"/>
    <x v="6"/>
    <m/>
    <n v="0"/>
    <m/>
    <n v="794194"/>
    <m/>
    <m/>
    <m/>
    <m/>
    <m/>
    <m/>
    <m/>
    <m/>
    <m/>
    <m/>
    <m/>
    <m/>
    <m/>
    <m/>
    <m/>
    <m/>
    <m/>
    <m/>
    <m/>
    <m/>
    <m/>
    <m/>
    <m/>
    <m/>
    <m/>
    <m/>
    <m/>
  </r>
  <r>
    <x v="2"/>
    <x v="0"/>
    <x v="7"/>
    <x v="6"/>
    <m/>
    <n v="0"/>
    <m/>
    <n v="412352"/>
    <m/>
    <m/>
    <m/>
    <m/>
    <m/>
    <m/>
    <m/>
    <m/>
    <m/>
    <m/>
    <m/>
    <m/>
    <m/>
    <m/>
    <m/>
    <m/>
    <m/>
    <m/>
    <m/>
    <m/>
    <m/>
    <m/>
    <m/>
    <m/>
    <m/>
    <m/>
    <m/>
  </r>
  <r>
    <x v="2"/>
    <x v="0"/>
    <x v="8"/>
    <x v="6"/>
    <m/>
    <n v="0"/>
    <m/>
    <n v="792032"/>
    <m/>
    <m/>
    <m/>
    <m/>
    <m/>
    <m/>
    <m/>
    <m/>
    <m/>
    <m/>
    <m/>
    <m/>
    <m/>
    <m/>
    <m/>
    <m/>
    <m/>
    <m/>
    <m/>
    <m/>
    <m/>
    <m/>
    <m/>
    <m/>
    <m/>
    <m/>
    <m/>
  </r>
  <r>
    <x v="2"/>
    <x v="0"/>
    <x v="9"/>
    <x v="6"/>
    <m/>
    <n v="0"/>
    <m/>
    <n v="822632"/>
    <m/>
    <m/>
    <m/>
    <m/>
    <m/>
    <m/>
    <m/>
    <m/>
    <m/>
    <m/>
    <m/>
    <m/>
    <m/>
    <m/>
    <m/>
    <m/>
    <m/>
    <m/>
    <m/>
    <m/>
    <m/>
    <m/>
    <m/>
    <m/>
    <m/>
    <m/>
    <m/>
  </r>
  <r>
    <x v="2"/>
    <x v="0"/>
    <x v="10"/>
    <x v="6"/>
    <m/>
    <n v="0"/>
    <m/>
    <n v="817892"/>
    <m/>
    <m/>
    <m/>
    <m/>
    <m/>
    <m/>
    <m/>
    <m/>
    <m/>
    <m/>
    <m/>
    <m/>
    <m/>
    <m/>
    <m/>
    <m/>
    <m/>
    <m/>
    <m/>
    <m/>
    <m/>
    <m/>
    <m/>
    <m/>
    <m/>
    <m/>
    <m/>
  </r>
  <r>
    <x v="2"/>
    <x v="0"/>
    <x v="11"/>
    <x v="6"/>
    <m/>
    <n v="0"/>
    <m/>
    <n v="775235"/>
    <m/>
    <m/>
    <m/>
    <m/>
    <m/>
    <m/>
    <m/>
    <m/>
    <m/>
    <m/>
    <m/>
    <m/>
    <m/>
    <m/>
    <m/>
    <m/>
    <m/>
    <m/>
    <m/>
    <m/>
    <m/>
    <m/>
    <m/>
    <m/>
    <m/>
    <m/>
    <m/>
  </r>
  <r>
    <x v="2"/>
    <x v="0"/>
    <x v="12"/>
    <x v="6"/>
    <m/>
    <n v="0"/>
    <m/>
    <n v="417092"/>
    <m/>
    <m/>
    <m/>
    <m/>
    <m/>
    <m/>
    <m/>
    <m/>
    <m/>
    <m/>
    <m/>
    <m/>
    <m/>
    <m/>
    <m/>
    <m/>
    <m/>
    <m/>
    <m/>
    <m/>
    <m/>
    <m/>
    <m/>
    <m/>
    <m/>
    <m/>
    <m/>
  </r>
  <r>
    <x v="2"/>
    <x v="0"/>
    <x v="13"/>
    <x v="6"/>
    <m/>
    <n v="0"/>
    <m/>
    <n v="826032"/>
    <m/>
    <m/>
    <m/>
    <m/>
    <m/>
    <m/>
    <m/>
    <m/>
    <m/>
    <m/>
    <m/>
    <m/>
    <m/>
    <m/>
    <m/>
    <m/>
    <m/>
    <m/>
    <m/>
    <m/>
    <m/>
    <m/>
    <m/>
    <m/>
    <m/>
    <m/>
    <m/>
  </r>
  <r>
    <x v="2"/>
    <x v="1"/>
    <x v="14"/>
    <x v="6"/>
    <m/>
    <n v="0"/>
    <m/>
    <n v="369695"/>
    <m/>
    <m/>
    <m/>
    <m/>
    <m/>
    <m/>
    <m/>
    <m/>
    <m/>
    <m/>
    <m/>
    <m/>
    <m/>
    <m/>
    <m/>
    <m/>
    <m/>
    <m/>
    <m/>
    <m/>
    <m/>
    <m/>
    <m/>
    <m/>
    <m/>
    <m/>
    <m/>
  </r>
  <r>
    <x v="2"/>
    <x v="1"/>
    <x v="15"/>
    <x v="6"/>
    <m/>
    <n v="0"/>
    <m/>
    <n v="792854"/>
    <m/>
    <m/>
    <m/>
    <m/>
    <m/>
    <m/>
    <m/>
    <m/>
    <m/>
    <m/>
    <m/>
    <m/>
    <m/>
    <m/>
    <m/>
    <m/>
    <m/>
    <m/>
    <m/>
    <m/>
    <m/>
    <m/>
    <m/>
    <m/>
    <m/>
    <m/>
    <m/>
  </r>
  <r>
    <x v="2"/>
    <x v="1"/>
    <x v="16"/>
    <x v="6"/>
    <m/>
    <n v="0"/>
    <m/>
    <n v="773895"/>
    <m/>
    <m/>
    <m/>
    <m/>
    <m/>
    <m/>
    <m/>
    <m/>
    <m/>
    <m/>
    <m/>
    <m/>
    <m/>
    <m/>
    <m/>
    <m/>
    <m/>
    <m/>
    <m/>
    <m/>
    <m/>
    <m/>
    <m/>
    <m/>
    <m/>
    <m/>
    <m/>
  </r>
  <r>
    <x v="2"/>
    <x v="1"/>
    <x v="17"/>
    <x v="6"/>
    <m/>
    <n v="0"/>
    <m/>
    <n v="426571"/>
    <m/>
    <m/>
    <m/>
    <m/>
    <m/>
    <m/>
    <m/>
    <m/>
    <m/>
    <m/>
    <m/>
    <m/>
    <m/>
    <m/>
    <m/>
    <m/>
    <m/>
    <m/>
    <m/>
    <m/>
    <m/>
    <m/>
    <m/>
    <m/>
    <m/>
    <m/>
    <m/>
  </r>
  <r>
    <x v="2"/>
    <x v="1"/>
    <x v="18"/>
    <x v="6"/>
    <m/>
    <n v="0"/>
    <m/>
    <n v="383914"/>
    <m/>
    <m/>
    <m/>
    <m/>
    <m/>
    <m/>
    <m/>
    <m/>
    <m/>
    <m/>
    <m/>
    <m/>
    <m/>
    <m/>
    <m/>
    <m/>
    <m/>
    <m/>
    <m/>
    <m/>
    <m/>
    <m/>
    <m/>
    <m/>
    <m/>
    <m/>
    <m/>
  </r>
  <r>
    <x v="2"/>
    <x v="1"/>
    <x v="19"/>
    <x v="6"/>
    <m/>
    <n v="0"/>
    <m/>
    <n v="402873"/>
    <m/>
    <m/>
    <m/>
    <m/>
    <m/>
    <m/>
    <m/>
    <m/>
    <m/>
    <m/>
    <m/>
    <m/>
    <m/>
    <m/>
    <m/>
    <m/>
    <m/>
    <m/>
    <m/>
    <m/>
    <m/>
    <m/>
    <m/>
    <m/>
    <m/>
    <m/>
    <m/>
  </r>
  <r>
    <x v="2"/>
    <x v="0"/>
    <x v="0"/>
    <x v="7"/>
    <m/>
    <n v="0"/>
    <m/>
    <m/>
    <m/>
    <m/>
    <m/>
    <m/>
    <m/>
    <m/>
    <m/>
    <m/>
    <m/>
    <m/>
    <m/>
    <m/>
    <m/>
    <m/>
    <m/>
    <m/>
    <m/>
    <m/>
    <m/>
    <m/>
    <m/>
    <m/>
    <m/>
    <m/>
    <m/>
    <m/>
    <m/>
  </r>
  <r>
    <x v="2"/>
    <x v="0"/>
    <x v="1"/>
    <x v="7"/>
    <m/>
    <n v="0"/>
    <m/>
    <m/>
    <m/>
    <m/>
    <m/>
    <m/>
    <m/>
    <m/>
    <m/>
    <m/>
    <m/>
    <m/>
    <m/>
    <m/>
    <m/>
    <m/>
    <m/>
    <m/>
    <m/>
    <m/>
    <m/>
    <m/>
    <m/>
    <m/>
    <m/>
    <m/>
    <m/>
    <m/>
    <m/>
  </r>
  <r>
    <x v="2"/>
    <x v="0"/>
    <x v="2"/>
    <x v="7"/>
    <m/>
    <n v="5113000"/>
    <m/>
    <m/>
    <m/>
    <m/>
    <m/>
    <m/>
    <m/>
    <m/>
    <m/>
    <m/>
    <m/>
    <m/>
    <m/>
    <m/>
    <m/>
    <m/>
    <m/>
    <m/>
    <m/>
    <m/>
    <m/>
    <m/>
    <m/>
    <m/>
    <m/>
    <m/>
    <m/>
    <m/>
    <m/>
  </r>
  <r>
    <x v="2"/>
    <x v="0"/>
    <x v="3"/>
    <x v="7"/>
    <m/>
    <n v="0"/>
    <m/>
    <m/>
    <m/>
    <m/>
    <m/>
    <m/>
    <m/>
    <m/>
    <m/>
    <m/>
    <m/>
    <m/>
    <m/>
    <m/>
    <m/>
    <m/>
    <m/>
    <m/>
    <m/>
    <m/>
    <m/>
    <m/>
    <m/>
    <m/>
    <m/>
    <m/>
    <m/>
    <m/>
    <m/>
  </r>
  <r>
    <x v="2"/>
    <x v="0"/>
    <x v="4"/>
    <x v="7"/>
    <m/>
    <n v="0"/>
    <m/>
    <m/>
    <m/>
    <m/>
    <m/>
    <m/>
    <m/>
    <m/>
    <m/>
    <m/>
    <m/>
    <m/>
    <m/>
    <m/>
    <m/>
    <m/>
    <m/>
    <m/>
    <m/>
    <m/>
    <m/>
    <m/>
    <m/>
    <m/>
    <m/>
    <m/>
    <m/>
    <m/>
    <m/>
  </r>
  <r>
    <x v="2"/>
    <x v="0"/>
    <x v="5"/>
    <x v="7"/>
    <m/>
    <n v="0"/>
    <m/>
    <m/>
    <m/>
    <m/>
    <m/>
    <m/>
    <m/>
    <m/>
    <m/>
    <m/>
    <m/>
    <m/>
    <m/>
    <m/>
    <m/>
    <m/>
    <m/>
    <m/>
    <m/>
    <m/>
    <m/>
    <m/>
    <m/>
    <m/>
    <m/>
    <m/>
    <m/>
    <m/>
    <m/>
  </r>
  <r>
    <x v="2"/>
    <x v="0"/>
    <x v="6"/>
    <x v="7"/>
    <m/>
    <n v="0"/>
    <m/>
    <m/>
    <m/>
    <m/>
    <m/>
    <m/>
    <m/>
    <m/>
    <m/>
    <m/>
    <m/>
    <m/>
    <m/>
    <m/>
    <m/>
    <m/>
    <m/>
    <m/>
    <m/>
    <m/>
    <m/>
    <m/>
    <m/>
    <m/>
    <m/>
    <m/>
    <m/>
    <m/>
    <m/>
  </r>
  <r>
    <x v="2"/>
    <x v="0"/>
    <x v="7"/>
    <x v="7"/>
    <m/>
    <n v="0"/>
    <m/>
    <m/>
    <m/>
    <m/>
    <m/>
    <m/>
    <m/>
    <m/>
    <m/>
    <m/>
    <m/>
    <m/>
    <m/>
    <m/>
    <m/>
    <m/>
    <m/>
    <m/>
    <m/>
    <m/>
    <m/>
    <m/>
    <m/>
    <m/>
    <m/>
    <m/>
    <m/>
    <m/>
    <m/>
  </r>
  <r>
    <x v="2"/>
    <x v="0"/>
    <x v="8"/>
    <x v="7"/>
    <m/>
    <n v="2961000"/>
    <m/>
    <m/>
    <m/>
    <m/>
    <m/>
    <m/>
    <m/>
    <m/>
    <m/>
    <m/>
    <m/>
    <m/>
    <m/>
    <m/>
    <m/>
    <m/>
    <m/>
    <m/>
    <m/>
    <m/>
    <m/>
    <m/>
    <m/>
    <m/>
    <m/>
    <m/>
    <m/>
    <m/>
    <m/>
  </r>
  <r>
    <x v="2"/>
    <x v="0"/>
    <x v="9"/>
    <x v="7"/>
    <m/>
    <n v="0"/>
    <m/>
    <m/>
    <m/>
    <m/>
    <m/>
    <m/>
    <m/>
    <m/>
    <m/>
    <m/>
    <m/>
    <m/>
    <m/>
    <m/>
    <m/>
    <m/>
    <m/>
    <m/>
    <m/>
    <m/>
    <m/>
    <m/>
    <m/>
    <m/>
    <m/>
    <m/>
    <m/>
    <m/>
    <m/>
  </r>
  <r>
    <x v="2"/>
    <x v="0"/>
    <x v="10"/>
    <x v="7"/>
    <m/>
    <n v="0"/>
    <m/>
    <m/>
    <m/>
    <m/>
    <m/>
    <m/>
    <m/>
    <m/>
    <m/>
    <m/>
    <m/>
    <m/>
    <m/>
    <m/>
    <m/>
    <m/>
    <m/>
    <m/>
    <m/>
    <m/>
    <m/>
    <m/>
    <m/>
    <m/>
    <m/>
    <m/>
    <m/>
    <m/>
    <m/>
  </r>
  <r>
    <x v="2"/>
    <x v="0"/>
    <x v="11"/>
    <x v="7"/>
    <m/>
    <n v="4994750"/>
    <m/>
    <m/>
    <m/>
    <m/>
    <m/>
    <m/>
    <m/>
    <m/>
    <m/>
    <m/>
    <m/>
    <m/>
    <m/>
    <m/>
    <m/>
    <m/>
    <m/>
    <m/>
    <m/>
    <m/>
    <m/>
    <m/>
    <m/>
    <m/>
    <m/>
    <m/>
    <m/>
    <m/>
    <m/>
  </r>
  <r>
    <x v="2"/>
    <x v="0"/>
    <x v="12"/>
    <x v="7"/>
    <m/>
    <n v="0"/>
    <m/>
    <m/>
    <m/>
    <m/>
    <m/>
    <m/>
    <m/>
    <m/>
    <m/>
    <m/>
    <m/>
    <m/>
    <m/>
    <m/>
    <m/>
    <m/>
    <m/>
    <m/>
    <m/>
    <m/>
    <m/>
    <m/>
    <m/>
    <m/>
    <m/>
    <m/>
    <m/>
    <m/>
    <m/>
  </r>
  <r>
    <x v="2"/>
    <x v="0"/>
    <x v="13"/>
    <x v="7"/>
    <m/>
    <n v="0"/>
    <m/>
    <m/>
    <m/>
    <m/>
    <m/>
    <m/>
    <m/>
    <m/>
    <m/>
    <m/>
    <m/>
    <m/>
    <m/>
    <m/>
    <m/>
    <m/>
    <m/>
    <m/>
    <m/>
    <m/>
    <m/>
    <m/>
    <m/>
    <m/>
    <m/>
    <m/>
    <m/>
    <m/>
    <m/>
  </r>
  <r>
    <x v="2"/>
    <x v="1"/>
    <x v="14"/>
    <x v="7"/>
    <m/>
    <n v="4743212"/>
    <m/>
    <m/>
    <m/>
    <m/>
    <m/>
    <m/>
    <m/>
    <m/>
    <m/>
    <m/>
    <m/>
    <m/>
    <m/>
    <m/>
    <m/>
    <m/>
    <m/>
    <m/>
    <m/>
    <m/>
    <m/>
    <m/>
    <m/>
    <m/>
    <m/>
    <m/>
    <m/>
    <m/>
    <m/>
  </r>
  <r>
    <x v="2"/>
    <x v="1"/>
    <x v="15"/>
    <x v="7"/>
    <m/>
    <n v="4867659"/>
    <m/>
    <m/>
    <m/>
    <m/>
    <m/>
    <m/>
    <m/>
    <m/>
    <m/>
    <m/>
    <m/>
    <m/>
    <m/>
    <m/>
    <m/>
    <m/>
    <m/>
    <m/>
    <m/>
    <m/>
    <m/>
    <m/>
    <m/>
    <m/>
    <m/>
    <m/>
    <m/>
    <m/>
    <m/>
  </r>
  <r>
    <x v="2"/>
    <x v="1"/>
    <x v="16"/>
    <x v="7"/>
    <m/>
    <n v="1256000"/>
    <m/>
    <m/>
    <m/>
    <m/>
    <m/>
    <m/>
    <m/>
    <m/>
    <m/>
    <m/>
    <m/>
    <m/>
    <m/>
    <m/>
    <m/>
    <m/>
    <m/>
    <m/>
    <m/>
    <m/>
    <m/>
    <m/>
    <m/>
    <m/>
    <m/>
    <m/>
    <m/>
    <m/>
    <m/>
  </r>
  <r>
    <x v="2"/>
    <x v="1"/>
    <x v="17"/>
    <x v="7"/>
    <m/>
    <n v="4500750"/>
    <m/>
    <m/>
    <m/>
    <m/>
    <m/>
    <m/>
    <m/>
    <m/>
    <m/>
    <m/>
    <m/>
    <m/>
    <m/>
    <m/>
    <m/>
    <m/>
    <m/>
    <m/>
    <m/>
    <m/>
    <m/>
    <m/>
    <m/>
    <m/>
    <m/>
    <m/>
    <m/>
    <m/>
    <m/>
  </r>
  <r>
    <x v="2"/>
    <x v="1"/>
    <x v="18"/>
    <x v="7"/>
    <m/>
    <n v="0"/>
    <m/>
    <m/>
    <m/>
    <m/>
    <m/>
    <m/>
    <m/>
    <m/>
    <m/>
    <m/>
    <m/>
    <m/>
    <m/>
    <m/>
    <m/>
    <m/>
    <m/>
    <m/>
    <m/>
    <m/>
    <m/>
    <m/>
    <m/>
    <m/>
    <m/>
    <m/>
    <m/>
    <m/>
    <m/>
  </r>
  <r>
    <x v="2"/>
    <x v="1"/>
    <x v="19"/>
    <x v="7"/>
    <m/>
    <n v="3447000"/>
    <m/>
    <m/>
    <m/>
    <m/>
    <m/>
    <m/>
    <m/>
    <m/>
    <m/>
    <m/>
    <m/>
    <m/>
    <m/>
    <m/>
    <m/>
    <m/>
    <m/>
    <m/>
    <m/>
    <m/>
    <m/>
    <m/>
    <m/>
    <m/>
    <m/>
    <m/>
    <m/>
    <m/>
    <m/>
  </r>
  <r>
    <x v="2"/>
    <x v="0"/>
    <x v="0"/>
    <x v="8"/>
    <m/>
    <n v="0"/>
    <m/>
    <n v="0"/>
    <m/>
    <m/>
    <m/>
    <m/>
    <m/>
    <m/>
    <m/>
    <m/>
    <m/>
    <m/>
    <m/>
    <m/>
    <m/>
    <m/>
    <m/>
    <m/>
    <m/>
    <m/>
    <m/>
    <m/>
    <m/>
    <m/>
    <m/>
    <m/>
    <m/>
    <m/>
    <m/>
  </r>
  <r>
    <x v="2"/>
    <x v="0"/>
    <x v="1"/>
    <x v="8"/>
    <m/>
    <n v="0"/>
    <m/>
    <n v="0"/>
    <m/>
    <m/>
    <m/>
    <m/>
    <m/>
    <m/>
    <m/>
    <m/>
    <m/>
    <m/>
    <m/>
    <m/>
    <m/>
    <m/>
    <m/>
    <m/>
    <m/>
    <m/>
    <m/>
    <m/>
    <m/>
    <m/>
    <m/>
    <m/>
    <m/>
    <m/>
    <m/>
  </r>
  <r>
    <x v="2"/>
    <x v="0"/>
    <x v="2"/>
    <x v="8"/>
    <m/>
    <n v="0"/>
    <m/>
    <n v="0"/>
    <m/>
    <m/>
    <m/>
    <m/>
    <m/>
    <m/>
    <m/>
    <m/>
    <m/>
    <m/>
    <m/>
    <m/>
    <m/>
    <m/>
    <m/>
    <m/>
    <m/>
    <m/>
    <m/>
    <m/>
    <m/>
    <m/>
    <m/>
    <m/>
    <m/>
    <m/>
    <m/>
  </r>
  <r>
    <x v="2"/>
    <x v="0"/>
    <x v="3"/>
    <x v="8"/>
    <m/>
    <n v="0"/>
    <m/>
    <n v="0"/>
    <m/>
    <m/>
    <m/>
    <m/>
    <m/>
    <m/>
    <m/>
    <m/>
    <m/>
    <m/>
    <m/>
    <m/>
    <m/>
    <m/>
    <m/>
    <m/>
    <m/>
    <m/>
    <m/>
    <m/>
    <m/>
    <m/>
    <m/>
    <m/>
    <m/>
    <m/>
    <m/>
  </r>
  <r>
    <x v="2"/>
    <x v="0"/>
    <x v="4"/>
    <x v="8"/>
    <m/>
    <n v="0"/>
    <m/>
    <n v="0"/>
    <m/>
    <m/>
    <m/>
    <m/>
    <m/>
    <m/>
    <m/>
    <m/>
    <m/>
    <m/>
    <m/>
    <m/>
    <m/>
    <m/>
    <m/>
    <m/>
    <m/>
    <m/>
    <m/>
    <m/>
    <m/>
    <m/>
    <m/>
    <m/>
    <m/>
    <m/>
    <m/>
  </r>
  <r>
    <x v="2"/>
    <x v="0"/>
    <x v="5"/>
    <x v="8"/>
    <m/>
    <n v="0"/>
    <m/>
    <n v="0"/>
    <m/>
    <m/>
    <m/>
    <m/>
    <m/>
    <m/>
    <m/>
    <m/>
    <m/>
    <m/>
    <m/>
    <m/>
    <m/>
    <m/>
    <m/>
    <m/>
    <m/>
    <m/>
    <m/>
    <m/>
    <m/>
    <m/>
    <m/>
    <m/>
    <m/>
    <m/>
    <m/>
  </r>
  <r>
    <x v="2"/>
    <x v="0"/>
    <x v="6"/>
    <x v="8"/>
    <m/>
    <m/>
    <m/>
    <n v="0"/>
    <m/>
    <m/>
    <m/>
    <m/>
    <m/>
    <m/>
    <m/>
    <m/>
    <m/>
    <m/>
    <m/>
    <m/>
    <m/>
    <m/>
    <m/>
    <m/>
    <m/>
    <m/>
    <m/>
    <m/>
    <m/>
    <m/>
    <m/>
    <m/>
    <m/>
    <m/>
    <m/>
  </r>
  <r>
    <x v="2"/>
    <x v="0"/>
    <x v="7"/>
    <x v="8"/>
    <m/>
    <n v="0"/>
    <m/>
    <n v="0"/>
    <m/>
    <m/>
    <m/>
    <m/>
    <m/>
    <m/>
    <m/>
    <m/>
    <m/>
    <m/>
    <m/>
    <m/>
    <m/>
    <m/>
    <m/>
    <m/>
    <m/>
    <m/>
    <m/>
    <m/>
    <m/>
    <m/>
    <m/>
    <m/>
    <m/>
    <m/>
    <m/>
  </r>
  <r>
    <x v="2"/>
    <x v="0"/>
    <x v="8"/>
    <x v="8"/>
    <m/>
    <n v="0"/>
    <m/>
    <n v="0"/>
    <m/>
    <m/>
    <m/>
    <m/>
    <m/>
    <m/>
    <m/>
    <m/>
    <m/>
    <m/>
    <m/>
    <m/>
    <m/>
    <m/>
    <m/>
    <m/>
    <m/>
    <m/>
    <m/>
    <m/>
    <m/>
    <m/>
    <m/>
    <m/>
    <m/>
    <m/>
    <m/>
  </r>
  <r>
    <x v="2"/>
    <x v="0"/>
    <x v="9"/>
    <x v="8"/>
    <m/>
    <n v="0"/>
    <m/>
    <n v="0"/>
    <m/>
    <m/>
    <m/>
    <m/>
    <m/>
    <m/>
    <m/>
    <m/>
    <m/>
    <m/>
    <m/>
    <m/>
    <m/>
    <m/>
    <m/>
    <m/>
    <m/>
    <m/>
    <m/>
    <m/>
    <m/>
    <m/>
    <m/>
    <m/>
    <m/>
    <m/>
    <m/>
  </r>
  <r>
    <x v="2"/>
    <x v="0"/>
    <x v="10"/>
    <x v="8"/>
    <m/>
    <n v="0"/>
    <m/>
    <n v="0"/>
    <m/>
    <m/>
    <m/>
    <m/>
    <m/>
    <m/>
    <m/>
    <m/>
    <m/>
    <m/>
    <m/>
    <m/>
    <m/>
    <m/>
    <m/>
    <m/>
    <m/>
    <m/>
    <m/>
    <m/>
    <m/>
    <m/>
    <m/>
    <m/>
    <m/>
    <m/>
    <m/>
  </r>
  <r>
    <x v="2"/>
    <x v="0"/>
    <x v="11"/>
    <x v="8"/>
    <m/>
    <n v="0"/>
    <m/>
    <n v="0"/>
    <m/>
    <m/>
    <m/>
    <m/>
    <m/>
    <m/>
    <m/>
    <m/>
    <m/>
    <m/>
    <m/>
    <m/>
    <m/>
    <m/>
    <m/>
    <m/>
    <m/>
    <m/>
    <m/>
    <m/>
    <m/>
    <m/>
    <m/>
    <m/>
    <m/>
    <m/>
    <m/>
  </r>
  <r>
    <x v="2"/>
    <x v="0"/>
    <x v="12"/>
    <x v="8"/>
    <m/>
    <n v="0"/>
    <m/>
    <n v="0"/>
    <m/>
    <m/>
    <m/>
    <m/>
    <m/>
    <m/>
    <m/>
    <m/>
    <m/>
    <m/>
    <m/>
    <m/>
    <m/>
    <m/>
    <m/>
    <m/>
    <m/>
    <m/>
    <m/>
    <m/>
    <m/>
    <m/>
    <m/>
    <m/>
    <m/>
    <m/>
    <m/>
  </r>
  <r>
    <x v="2"/>
    <x v="0"/>
    <x v="13"/>
    <x v="8"/>
    <m/>
    <n v="0"/>
    <m/>
    <n v="0"/>
    <m/>
    <m/>
    <m/>
    <m/>
    <m/>
    <m/>
    <m/>
    <m/>
    <m/>
    <m/>
    <m/>
    <m/>
    <m/>
    <m/>
    <m/>
    <m/>
    <m/>
    <m/>
    <m/>
    <m/>
    <m/>
    <m/>
    <m/>
    <m/>
    <m/>
    <m/>
    <m/>
  </r>
  <r>
    <x v="2"/>
    <x v="1"/>
    <x v="14"/>
    <x v="8"/>
    <m/>
    <n v="0"/>
    <m/>
    <n v="0"/>
    <m/>
    <m/>
    <m/>
    <m/>
    <m/>
    <m/>
    <m/>
    <m/>
    <m/>
    <m/>
    <m/>
    <m/>
    <m/>
    <m/>
    <m/>
    <m/>
    <m/>
    <m/>
    <m/>
    <m/>
    <m/>
    <m/>
    <m/>
    <m/>
    <m/>
    <m/>
    <m/>
  </r>
  <r>
    <x v="2"/>
    <x v="1"/>
    <x v="15"/>
    <x v="8"/>
    <m/>
    <n v="0"/>
    <m/>
    <n v="0"/>
    <m/>
    <m/>
    <m/>
    <m/>
    <m/>
    <m/>
    <m/>
    <m/>
    <m/>
    <m/>
    <m/>
    <m/>
    <m/>
    <m/>
    <m/>
    <m/>
    <m/>
    <m/>
    <m/>
    <m/>
    <m/>
    <m/>
    <m/>
    <m/>
    <m/>
    <m/>
    <m/>
  </r>
  <r>
    <x v="2"/>
    <x v="1"/>
    <x v="16"/>
    <x v="8"/>
    <m/>
    <n v="0"/>
    <m/>
    <n v="0"/>
    <m/>
    <m/>
    <m/>
    <m/>
    <m/>
    <m/>
    <m/>
    <m/>
    <m/>
    <m/>
    <m/>
    <m/>
    <m/>
    <m/>
    <m/>
    <m/>
    <m/>
    <m/>
    <m/>
    <m/>
    <m/>
    <m/>
    <m/>
    <m/>
    <m/>
    <m/>
    <m/>
  </r>
  <r>
    <x v="2"/>
    <x v="1"/>
    <x v="17"/>
    <x v="8"/>
    <m/>
    <n v="0"/>
    <m/>
    <n v="0"/>
    <m/>
    <m/>
    <m/>
    <m/>
    <m/>
    <m/>
    <m/>
    <m/>
    <m/>
    <m/>
    <m/>
    <m/>
    <m/>
    <m/>
    <m/>
    <m/>
    <m/>
    <m/>
    <m/>
    <m/>
    <m/>
    <m/>
    <m/>
    <m/>
    <m/>
    <m/>
    <m/>
  </r>
  <r>
    <x v="2"/>
    <x v="1"/>
    <x v="18"/>
    <x v="8"/>
    <m/>
    <n v="0"/>
    <m/>
    <n v="0"/>
    <m/>
    <m/>
    <m/>
    <m/>
    <m/>
    <m/>
    <m/>
    <m/>
    <m/>
    <m/>
    <m/>
    <m/>
    <m/>
    <m/>
    <m/>
    <m/>
    <m/>
    <m/>
    <m/>
    <m/>
    <m/>
    <m/>
    <m/>
    <m/>
    <m/>
    <m/>
    <m/>
  </r>
  <r>
    <x v="2"/>
    <x v="1"/>
    <x v="19"/>
    <x v="8"/>
    <m/>
    <n v="0"/>
    <m/>
    <n v="0"/>
    <m/>
    <m/>
    <m/>
    <m/>
    <m/>
    <m/>
    <m/>
    <m/>
    <m/>
    <m/>
    <m/>
    <m/>
    <m/>
    <m/>
    <m/>
    <m/>
    <m/>
    <m/>
    <m/>
    <m/>
    <m/>
    <m/>
    <m/>
    <m/>
    <m/>
    <m/>
    <m/>
  </r>
  <r>
    <x v="2"/>
    <x v="0"/>
    <x v="0"/>
    <x v="9"/>
    <n v="14269039"/>
    <n v="0"/>
    <m/>
    <n v="0"/>
    <m/>
    <m/>
    <m/>
    <m/>
    <m/>
    <m/>
    <m/>
    <m/>
    <m/>
    <m/>
    <m/>
    <m/>
    <m/>
    <m/>
    <m/>
    <m/>
    <m/>
    <m/>
    <m/>
    <m/>
    <m/>
    <m/>
    <m/>
    <m/>
    <m/>
    <m/>
    <m/>
  </r>
  <r>
    <x v="2"/>
    <x v="0"/>
    <x v="1"/>
    <x v="9"/>
    <n v="8931024"/>
    <n v="1300000"/>
    <m/>
    <n v="0"/>
    <m/>
    <m/>
    <m/>
    <m/>
    <m/>
    <m/>
    <m/>
    <m/>
    <m/>
    <m/>
    <m/>
    <m/>
    <m/>
    <m/>
    <m/>
    <m/>
    <m/>
    <m/>
    <m/>
    <m/>
    <m/>
    <m/>
    <m/>
    <m/>
    <m/>
    <m/>
    <m/>
  </r>
  <r>
    <x v="2"/>
    <x v="0"/>
    <x v="2"/>
    <x v="9"/>
    <n v="16682099"/>
    <n v="2100000"/>
    <m/>
    <n v="0"/>
    <m/>
    <m/>
    <m/>
    <m/>
    <m/>
    <m/>
    <m/>
    <m/>
    <m/>
    <m/>
    <m/>
    <m/>
    <m/>
    <m/>
    <m/>
    <m/>
    <m/>
    <m/>
    <m/>
    <m/>
    <m/>
    <m/>
    <m/>
    <m/>
    <m/>
    <m/>
    <m/>
  </r>
  <r>
    <x v="2"/>
    <x v="0"/>
    <x v="3"/>
    <x v="9"/>
    <n v="18295546"/>
    <n v="0"/>
    <m/>
    <n v="0"/>
    <m/>
    <m/>
    <m/>
    <m/>
    <m/>
    <m/>
    <m/>
    <m/>
    <m/>
    <m/>
    <m/>
    <m/>
    <m/>
    <m/>
    <m/>
    <m/>
    <m/>
    <m/>
    <m/>
    <m/>
    <m/>
    <m/>
    <m/>
    <m/>
    <m/>
    <m/>
    <m/>
  </r>
  <r>
    <x v="2"/>
    <x v="0"/>
    <x v="4"/>
    <x v="9"/>
    <n v="11106579"/>
    <n v="0"/>
    <m/>
    <n v="0"/>
    <m/>
    <m/>
    <m/>
    <m/>
    <m/>
    <m/>
    <m/>
    <m/>
    <m/>
    <m/>
    <m/>
    <m/>
    <m/>
    <m/>
    <m/>
    <m/>
    <m/>
    <m/>
    <m/>
    <m/>
    <m/>
    <m/>
    <m/>
    <m/>
    <m/>
    <m/>
    <m/>
  </r>
  <r>
    <x v="2"/>
    <x v="0"/>
    <x v="5"/>
    <x v="9"/>
    <n v="8660790"/>
    <n v="0"/>
    <m/>
    <n v="0"/>
    <m/>
    <m/>
    <m/>
    <m/>
    <m/>
    <m/>
    <m/>
    <m/>
    <m/>
    <m/>
    <m/>
    <m/>
    <m/>
    <m/>
    <m/>
    <m/>
    <m/>
    <m/>
    <m/>
    <m/>
    <m/>
    <m/>
    <m/>
    <m/>
    <m/>
    <m/>
    <m/>
  </r>
  <r>
    <x v="2"/>
    <x v="0"/>
    <x v="6"/>
    <x v="9"/>
    <n v="9328795"/>
    <n v="1300000"/>
    <m/>
    <n v="0"/>
    <m/>
    <m/>
    <m/>
    <m/>
    <m/>
    <m/>
    <m/>
    <m/>
    <m/>
    <m/>
    <m/>
    <m/>
    <m/>
    <m/>
    <m/>
    <m/>
    <m/>
    <m/>
    <m/>
    <m/>
    <m/>
    <m/>
    <m/>
    <m/>
    <m/>
    <m/>
    <m/>
  </r>
  <r>
    <x v="2"/>
    <x v="0"/>
    <x v="7"/>
    <x v="9"/>
    <n v="12083599"/>
    <n v="0"/>
    <m/>
    <n v="0"/>
    <m/>
    <m/>
    <m/>
    <m/>
    <m/>
    <m/>
    <m/>
    <m/>
    <m/>
    <m/>
    <m/>
    <m/>
    <m/>
    <m/>
    <m/>
    <m/>
    <m/>
    <m/>
    <m/>
    <m/>
    <m/>
    <m/>
    <m/>
    <m/>
    <m/>
    <m/>
    <m/>
  </r>
  <r>
    <x v="2"/>
    <x v="0"/>
    <x v="8"/>
    <x v="9"/>
    <n v="9748325"/>
    <n v="1300000"/>
    <m/>
    <n v="0"/>
    <m/>
    <m/>
    <m/>
    <m/>
    <m/>
    <m/>
    <m/>
    <m/>
    <m/>
    <m/>
    <m/>
    <m/>
    <m/>
    <m/>
    <m/>
    <m/>
    <m/>
    <m/>
    <m/>
    <m/>
    <m/>
    <m/>
    <m/>
    <m/>
    <m/>
    <m/>
    <m/>
  </r>
  <r>
    <x v="2"/>
    <x v="0"/>
    <x v="9"/>
    <x v="9"/>
    <n v="12136601"/>
    <n v="0"/>
    <m/>
    <n v="0"/>
    <m/>
    <m/>
    <m/>
    <m/>
    <m/>
    <m/>
    <m/>
    <m/>
    <m/>
    <m/>
    <m/>
    <m/>
    <m/>
    <m/>
    <m/>
    <m/>
    <m/>
    <m/>
    <m/>
    <m/>
    <m/>
    <m/>
    <m/>
    <m/>
    <m/>
    <m/>
    <m/>
  </r>
  <r>
    <x v="2"/>
    <x v="0"/>
    <x v="10"/>
    <x v="9"/>
    <n v="10859305"/>
    <n v="2665512"/>
    <m/>
    <n v="0"/>
    <m/>
    <m/>
    <m/>
    <m/>
    <m/>
    <m/>
    <m/>
    <m/>
    <m/>
    <m/>
    <m/>
    <m/>
    <m/>
    <m/>
    <m/>
    <m/>
    <m/>
    <m/>
    <m/>
    <m/>
    <m/>
    <m/>
    <m/>
    <m/>
    <m/>
    <m/>
    <m/>
  </r>
  <r>
    <x v="2"/>
    <x v="0"/>
    <x v="11"/>
    <x v="9"/>
    <n v="11883676"/>
    <n v="2600000"/>
    <m/>
    <n v="0"/>
    <m/>
    <m/>
    <m/>
    <m/>
    <m/>
    <m/>
    <m/>
    <m/>
    <m/>
    <m/>
    <m/>
    <m/>
    <m/>
    <m/>
    <m/>
    <m/>
    <m/>
    <m/>
    <m/>
    <m/>
    <m/>
    <m/>
    <m/>
    <m/>
    <m/>
    <m/>
    <m/>
  </r>
  <r>
    <x v="2"/>
    <x v="0"/>
    <x v="12"/>
    <x v="9"/>
    <n v="8196449"/>
    <n v="0"/>
    <m/>
    <n v="0"/>
    <m/>
    <m/>
    <m/>
    <m/>
    <m/>
    <m/>
    <m/>
    <m/>
    <m/>
    <m/>
    <m/>
    <m/>
    <m/>
    <m/>
    <m/>
    <m/>
    <m/>
    <m/>
    <m/>
    <m/>
    <m/>
    <m/>
    <m/>
    <m/>
    <m/>
    <m/>
    <m/>
  </r>
  <r>
    <x v="2"/>
    <x v="0"/>
    <x v="13"/>
    <x v="9"/>
    <n v="10896188"/>
    <n v="0"/>
    <m/>
    <n v="0"/>
    <m/>
    <m/>
    <m/>
    <m/>
    <m/>
    <m/>
    <m/>
    <m/>
    <m/>
    <m/>
    <m/>
    <m/>
    <m/>
    <m/>
    <m/>
    <m/>
    <m/>
    <m/>
    <m/>
    <m/>
    <m/>
    <m/>
    <m/>
    <m/>
    <m/>
    <m/>
    <m/>
  </r>
  <r>
    <x v="2"/>
    <x v="1"/>
    <x v="14"/>
    <x v="9"/>
    <n v="12828839"/>
    <n v="0"/>
    <m/>
    <n v="0"/>
    <m/>
    <m/>
    <m/>
    <m/>
    <m/>
    <m/>
    <m/>
    <m/>
    <m/>
    <m/>
    <m/>
    <m/>
    <m/>
    <m/>
    <m/>
    <m/>
    <m/>
    <m/>
    <m/>
    <m/>
    <m/>
    <m/>
    <m/>
    <m/>
    <m/>
    <m/>
    <m/>
  </r>
  <r>
    <x v="2"/>
    <x v="1"/>
    <x v="15"/>
    <x v="9"/>
    <n v="15343516"/>
    <n v="0"/>
    <m/>
    <n v="0"/>
    <m/>
    <m/>
    <m/>
    <m/>
    <m/>
    <m/>
    <m/>
    <m/>
    <m/>
    <m/>
    <m/>
    <m/>
    <m/>
    <m/>
    <m/>
    <m/>
    <m/>
    <m/>
    <m/>
    <m/>
    <m/>
    <m/>
    <m/>
    <m/>
    <m/>
    <m/>
    <m/>
  </r>
  <r>
    <x v="2"/>
    <x v="1"/>
    <x v="16"/>
    <x v="9"/>
    <n v="6250949"/>
    <n v="0"/>
    <m/>
    <n v="0"/>
    <m/>
    <m/>
    <m/>
    <m/>
    <m/>
    <m/>
    <m/>
    <m/>
    <m/>
    <m/>
    <m/>
    <m/>
    <m/>
    <m/>
    <m/>
    <m/>
    <m/>
    <m/>
    <m/>
    <m/>
    <m/>
    <m/>
    <m/>
    <m/>
    <m/>
    <m/>
    <m/>
  </r>
  <r>
    <x v="2"/>
    <x v="1"/>
    <x v="17"/>
    <x v="9"/>
    <n v="16623460"/>
    <n v="0"/>
    <m/>
    <n v="0"/>
    <m/>
    <m/>
    <m/>
    <m/>
    <m/>
    <m/>
    <m/>
    <m/>
    <m/>
    <m/>
    <m/>
    <m/>
    <m/>
    <m/>
    <m/>
    <m/>
    <m/>
    <m/>
    <m/>
    <m/>
    <m/>
    <m/>
    <m/>
    <m/>
    <m/>
    <m/>
    <m/>
  </r>
  <r>
    <x v="2"/>
    <x v="1"/>
    <x v="18"/>
    <x v="9"/>
    <n v="13976239"/>
    <n v="0"/>
    <m/>
    <n v="0"/>
    <m/>
    <m/>
    <m/>
    <m/>
    <m/>
    <m/>
    <m/>
    <m/>
    <m/>
    <m/>
    <m/>
    <m/>
    <m/>
    <m/>
    <m/>
    <m/>
    <m/>
    <m/>
    <m/>
    <m/>
    <m/>
    <m/>
    <m/>
    <m/>
    <m/>
    <m/>
    <m/>
  </r>
  <r>
    <x v="2"/>
    <x v="1"/>
    <x v="19"/>
    <x v="9"/>
    <n v="17681105"/>
    <n v="0"/>
    <m/>
    <n v="0"/>
    <m/>
    <m/>
    <m/>
    <m/>
    <m/>
    <m/>
    <m/>
    <m/>
    <m/>
    <m/>
    <m/>
    <m/>
    <m/>
    <m/>
    <m/>
    <m/>
    <m/>
    <m/>
    <m/>
    <m/>
    <m/>
    <m/>
    <m/>
    <m/>
    <m/>
    <m/>
    <m/>
  </r>
  <r>
    <x v="2"/>
    <x v="0"/>
    <x v="0"/>
    <x v="10"/>
    <m/>
    <m/>
    <m/>
    <n v="0"/>
    <m/>
    <m/>
    <m/>
    <m/>
    <m/>
    <m/>
    <m/>
    <m/>
    <m/>
    <m/>
    <m/>
    <m/>
    <m/>
    <m/>
    <m/>
    <m/>
    <m/>
    <m/>
    <m/>
    <m/>
    <m/>
    <m/>
    <m/>
    <m/>
    <m/>
    <m/>
    <m/>
  </r>
  <r>
    <x v="2"/>
    <x v="0"/>
    <x v="1"/>
    <x v="10"/>
    <m/>
    <m/>
    <m/>
    <n v="0"/>
    <m/>
    <m/>
    <m/>
    <m/>
    <m/>
    <m/>
    <m/>
    <m/>
    <m/>
    <m/>
    <m/>
    <m/>
    <m/>
    <m/>
    <m/>
    <m/>
    <m/>
    <m/>
    <m/>
    <m/>
    <m/>
    <m/>
    <m/>
    <m/>
    <m/>
    <m/>
    <m/>
  </r>
  <r>
    <x v="2"/>
    <x v="0"/>
    <x v="2"/>
    <x v="10"/>
    <m/>
    <m/>
    <m/>
    <n v="0"/>
    <m/>
    <m/>
    <m/>
    <m/>
    <m/>
    <m/>
    <m/>
    <m/>
    <m/>
    <m/>
    <m/>
    <m/>
    <m/>
    <m/>
    <m/>
    <m/>
    <m/>
    <m/>
    <m/>
    <m/>
    <m/>
    <m/>
    <m/>
    <m/>
    <m/>
    <m/>
    <m/>
  </r>
  <r>
    <x v="2"/>
    <x v="0"/>
    <x v="3"/>
    <x v="10"/>
    <m/>
    <m/>
    <m/>
    <n v="0"/>
    <m/>
    <m/>
    <m/>
    <m/>
    <m/>
    <m/>
    <m/>
    <m/>
    <m/>
    <m/>
    <m/>
    <m/>
    <m/>
    <m/>
    <m/>
    <m/>
    <m/>
    <m/>
    <m/>
    <m/>
    <m/>
    <m/>
    <m/>
    <m/>
    <m/>
    <m/>
    <m/>
  </r>
  <r>
    <x v="2"/>
    <x v="0"/>
    <x v="4"/>
    <x v="10"/>
    <m/>
    <m/>
    <m/>
    <n v="700000"/>
    <m/>
    <m/>
    <m/>
    <m/>
    <m/>
    <m/>
    <m/>
    <m/>
    <m/>
    <m/>
    <m/>
    <m/>
    <m/>
    <m/>
    <m/>
    <m/>
    <m/>
    <m/>
    <m/>
    <m/>
    <m/>
    <m/>
    <m/>
    <m/>
    <m/>
    <m/>
    <m/>
  </r>
  <r>
    <x v="2"/>
    <x v="0"/>
    <x v="5"/>
    <x v="10"/>
    <m/>
    <m/>
    <m/>
    <n v="0"/>
    <m/>
    <m/>
    <m/>
    <m/>
    <m/>
    <m/>
    <m/>
    <m/>
    <m/>
    <m/>
    <m/>
    <m/>
    <m/>
    <m/>
    <m/>
    <m/>
    <m/>
    <m/>
    <m/>
    <m/>
    <m/>
    <m/>
    <m/>
    <m/>
    <m/>
    <m/>
    <m/>
  </r>
  <r>
    <x v="2"/>
    <x v="0"/>
    <x v="6"/>
    <x v="10"/>
    <m/>
    <m/>
    <m/>
    <n v="0"/>
    <m/>
    <m/>
    <m/>
    <m/>
    <m/>
    <m/>
    <m/>
    <m/>
    <m/>
    <m/>
    <m/>
    <m/>
    <m/>
    <m/>
    <m/>
    <m/>
    <m/>
    <m/>
    <m/>
    <m/>
    <m/>
    <m/>
    <m/>
    <m/>
    <m/>
    <m/>
    <m/>
  </r>
  <r>
    <x v="2"/>
    <x v="0"/>
    <x v="7"/>
    <x v="10"/>
    <m/>
    <m/>
    <m/>
    <n v="0"/>
    <m/>
    <m/>
    <m/>
    <m/>
    <m/>
    <m/>
    <m/>
    <m/>
    <m/>
    <m/>
    <m/>
    <m/>
    <m/>
    <m/>
    <m/>
    <m/>
    <m/>
    <m/>
    <m/>
    <m/>
    <m/>
    <m/>
    <m/>
    <m/>
    <m/>
    <m/>
    <m/>
  </r>
  <r>
    <x v="2"/>
    <x v="0"/>
    <x v="8"/>
    <x v="10"/>
    <m/>
    <m/>
    <m/>
    <n v="0"/>
    <m/>
    <m/>
    <m/>
    <m/>
    <m/>
    <m/>
    <m/>
    <m/>
    <m/>
    <m/>
    <m/>
    <m/>
    <m/>
    <m/>
    <m/>
    <m/>
    <m/>
    <m/>
    <m/>
    <m/>
    <m/>
    <m/>
    <m/>
    <m/>
    <m/>
    <m/>
    <m/>
  </r>
  <r>
    <x v="2"/>
    <x v="0"/>
    <x v="9"/>
    <x v="10"/>
    <m/>
    <m/>
    <m/>
    <n v="0"/>
    <m/>
    <m/>
    <m/>
    <m/>
    <m/>
    <m/>
    <m/>
    <m/>
    <m/>
    <m/>
    <m/>
    <m/>
    <m/>
    <m/>
    <m/>
    <m/>
    <m/>
    <m/>
    <m/>
    <m/>
    <m/>
    <m/>
    <m/>
    <m/>
    <m/>
    <m/>
    <m/>
  </r>
  <r>
    <x v="2"/>
    <x v="0"/>
    <x v="10"/>
    <x v="10"/>
    <m/>
    <m/>
    <m/>
    <n v="0"/>
    <m/>
    <m/>
    <m/>
    <m/>
    <m/>
    <m/>
    <m/>
    <m/>
    <m/>
    <m/>
    <m/>
    <m/>
    <m/>
    <m/>
    <m/>
    <m/>
    <m/>
    <m/>
    <m/>
    <m/>
    <m/>
    <m/>
    <m/>
    <m/>
    <m/>
    <m/>
    <m/>
  </r>
  <r>
    <x v="2"/>
    <x v="0"/>
    <x v="11"/>
    <x v="10"/>
    <m/>
    <m/>
    <m/>
    <n v="0"/>
    <m/>
    <m/>
    <m/>
    <m/>
    <m/>
    <m/>
    <m/>
    <m/>
    <m/>
    <m/>
    <m/>
    <m/>
    <m/>
    <m/>
    <m/>
    <m/>
    <m/>
    <m/>
    <m/>
    <m/>
    <m/>
    <m/>
    <m/>
    <m/>
    <m/>
    <m/>
    <m/>
  </r>
  <r>
    <x v="2"/>
    <x v="0"/>
    <x v="12"/>
    <x v="10"/>
    <m/>
    <m/>
    <m/>
    <n v="0"/>
    <m/>
    <m/>
    <m/>
    <m/>
    <m/>
    <m/>
    <m/>
    <m/>
    <m/>
    <m/>
    <m/>
    <m/>
    <m/>
    <m/>
    <m/>
    <m/>
    <m/>
    <m/>
    <m/>
    <m/>
    <m/>
    <m/>
    <m/>
    <m/>
    <m/>
    <m/>
    <m/>
  </r>
  <r>
    <x v="2"/>
    <x v="0"/>
    <x v="13"/>
    <x v="10"/>
    <m/>
    <m/>
    <m/>
    <n v="0"/>
    <m/>
    <m/>
    <m/>
    <m/>
    <m/>
    <m/>
    <m/>
    <m/>
    <m/>
    <m/>
    <m/>
    <m/>
    <m/>
    <m/>
    <m/>
    <m/>
    <m/>
    <m/>
    <m/>
    <m/>
    <m/>
    <m/>
    <m/>
    <m/>
    <m/>
    <m/>
    <m/>
  </r>
  <r>
    <x v="2"/>
    <x v="1"/>
    <x v="14"/>
    <x v="10"/>
    <m/>
    <m/>
    <m/>
    <n v="0"/>
    <m/>
    <m/>
    <m/>
    <m/>
    <m/>
    <m/>
    <m/>
    <m/>
    <m/>
    <m/>
    <m/>
    <m/>
    <m/>
    <m/>
    <m/>
    <m/>
    <m/>
    <m/>
    <m/>
    <m/>
    <m/>
    <m/>
    <m/>
    <m/>
    <m/>
    <m/>
    <m/>
  </r>
  <r>
    <x v="2"/>
    <x v="1"/>
    <x v="15"/>
    <x v="10"/>
    <m/>
    <m/>
    <m/>
    <n v="0"/>
    <m/>
    <m/>
    <m/>
    <m/>
    <m/>
    <m/>
    <m/>
    <m/>
    <m/>
    <m/>
    <m/>
    <m/>
    <m/>
    <m/>
    <m/>
    <m/>
    <m/>
    <m/>
    <m/>
    <m/>
    <m/>
    <m/>
    <m/>
    <m/>
    <m/>
    <m/>
    <m/>
  </r>
  <r>
    <x v="2"/>
    <x v="1"/>
    <x v="16"/>
    <x v="10"/>
    <m/>
    <m/>
    <m/>
    <n v="0"/>
    <m/>
    <m/>
    <m/>
    <m/>
    <m/>
    <m/>
    <m/>
    <m/>
    <m/>
    <m/>
    <m/>
    <m/>
    <m/>
    <m/>
    <m/>
    <m/>
    <m/>
    <m/>
    <m/>
    <m/>
    <m/>
    <m/>
    <m/>
    <m/>
    <m/>
    <m/>
    <m/>
  </r>
  <r>
    <x v="2"/>
    <x v="1"/>
    <x v="17"/>
    <x v="10"/>
    <m/>
    <m/>
    <m/>
    <n v="0"/>
    <m/>
    <m/>
    <m/>
    <m/>
    <m/>
    <m/>
    <m/>
    <m/>
    <m/>
    <m/>
    <m/>
    <m/>
    <m/>
    <m/>
    <m/>
    <m/>
    <m/>
    <m/>
    <m/>
    <m/>
    <m/>
    <m/>
    <m/>
    <m/>
    <m/>
    <m/>
    <m/>
  </r>
  <r>
    <x v="2"/>
    <x v="1"/>
    <x v="18"/>
    <x v="10"/>
    <m/>
    <m/>
    <m/>
    <n v="0"/>
    <m/>
    <m/>
    <m/>
    <m/>
    <m/>
    <m/>
    <m/>
    <m/>
    <m/>
    <m/>
    <m/>
    <m/>
    <m/>
    <m/>
    <m/>
    <m/>
    <m/>
    <m/>
    <m/>
    <m/>
    <m/>
    <m/>
    <m/>
    <m/>
    <m/>
    <m/>
    <m/>
  </r>
  <r>
    <x v="2"/>
    <x v="1"/>
    <x v="19"/>
    <x v="10"/>
    <m/>
    <m/>
    <m/>
    <n v="0"/>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6A97E3-1E1C-4A1F-BF86-C0B74123357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E18"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m="1" x="60"/>
        <item m="1" x="23"/>
        <item m="1" x="40"/>
        <item m="1" x="35"/>
        <item m="1" x="24"/>
        <item m="1" x="20"/>
        <item m="1" x="44"/>
        <item m="1" x="32"/>
        <item m="1" x="28"/>
        <item m="1" x="72"/>
        <item m="1" x="50"/>
        <item m="1" x="71"/>
        <item m="1" x="30"/>
        <item m="1" x="41"/>
        <item m="1" x="64"/>
        <item m="1" x="54"/>
        <item m="1" x="57"/>
        <item m="1" x="74"/>
        <item m="1" x="39"/>
        <item m="1" x="75"/>
        <item m="1" x="73"/>
        <item m="1" x="68"/>
        <item m="1" x="48"/>
        <item m="1" x="38"/>
        <item m="1" x="59"/>
        <item m="1" x="53"/>
        <item m="1" x="33"/>
        <item m="1" x="65"/>
        <item m="1" x="56"/>
        <item m="1" x="43"/>
        <item m="1" x="36"/>
        <item m="1" x="27"/>
        <item m="1" x="67"/>
        <item m="1" x="37"/>
        <item m="1" x="58"/>
        <item m="1" x="70"/>
        <item m="1" x="62"/>
        <item m="1" x="46"/>
        <item m="1" x="42"/>
        <item m="1" x="63"/>
        <item m="1" x="52"/>
        <item m="1" x="69"/>
        <item m="1" x="47"/>
        <item x="5"/>
        <item m="1" x="34"/>
        <item m="1" x="22"/>
        <item m="1" x="55"/>
        <item m="1" x="49"/>
        <item m="1" x="25"/>
        <item m="1" x="61"/>
        <item m="1" x="45"/>
        <item m="1" x="66"/>
        <item m="1" x="31"/>
        <item m="1" x="51"/>
        <item x="16"/>
        <item m="1" x="21"/>
        <item m="1" x="29"/>
        <item m="1" x="26"/>
        <item x="0"/>
        <item x="1"/>
        <item x="2"/>
        <item x="3"/>
        <item x="4"/>
        <item x="6"/>
        <item x="7"/>
        <item x="8"/>
        <item x="9"/>
        <item x="10"/>
        <item x="11"/>
        <item x="12"/>
        <item x="13"/>
        <item x="14"/>
        <item x="15"/>
        <item x="17"/>
        <item x="18"/>
        <item x="19"/>
        <item t="default"/>
      </items>
    </pivotField>
    <pivotField showAll="0">
      <items count="13">
        <item x="6"/>
        <item x="4"/>
        <item x="10"/>
        <item x="7"/>
        <item x="11"/>
        <item x="2"/>
        <item x="9"/>
        <item x="8"/>
        <item x="1"/>
        <item x="5"/>
        <item x="3"/>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5">
    <i>
      <x v="43"/>
    </i>
    <i>
      <x v="58"/>
    </i>
    <i>
      <x v="59"/>
    </i>
    <i>
      <x v="60"/>
    </i>
    <i>
      <x v="61"/>
    </i>
    <i>
      <x v="62"/>
    </i>
    <i>
      <x v="63"/>
    </i>
    <i>
      <x v="64"/>
    </i>
    <i>
      <x v="65"/>
    </i>
    <i>
      <x v="66"/>
    </i>
    <i>
      <x v="67"/>
    </i>
    <i>
      <x v="68"/>
    </i>
    <i>
      <x v="69"/>
    </i>
    <i>
      <x v="70"/>
    </i>
    <i t="grand">
      <x/>
    </i>
  </rowItems>
  <colFields count="1">
    <field x="0"/>
  </colFields>
  <colItems count="4">
    <i>
      <x/>
    </i>
    <i>
      <x v="1"/>
    </i>
    <i>
      <x v="2"/>
    </i>
    <i t="grand">
      <x/>
    </i>
  </colItems>
  <dataFields count="1">
    <dataField name="Sum of DAK Fisik Reguler" fld="4" baseField="0" baseItem="0" numFmtId="165"/>
  </dataFields>
  <formats count="1">
    <format dxfId="21">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671DE3-156C-451F-A85C-398EA98D5B8F}"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3:T19"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m="1" x="60"/>
        <item m="1" x="23"/>
        <item m="1" x="40"/>
        <item m="1" x="35"/>
        <item m="1" x="24"/>
        <item m="1" x="20"/>
        <item m="1" x="44"/>
        <item m="1" x="32"/>
        <item m="1" x="28"/>
        <item m="1" x="72"/>
        <item m="1" x="50"/>
        <item m="1" x="71"/>
        <item m="1" x="30"/>
        <item m="1" x="41"/>
        <item m="1" x="64"/>
        <item m="1" x="54"/>
        <item m="1" x="57"/>
        <item m="1" x="74"/>
        <item m="1" x="39"/>
        <item m="1" x="75"/>
        <item m="1" x="73"/>
        <item m="1" x="68"/>
        <item m="1" x="48"/>
        <item m="1" x="38"/>
        <item m="1" x="59"/>
        <item m="1" x="53"/>
        <item m="1" x="33"/>
        <item m="1" x="65"/>
        <item m="1" x="56"/>
        <item m="1" x="43"/>
        <item m="1" x="36"/>
        <item m="1" x="27"/>
        <item m="1" x="67"/>
        <item m="1" x="37"/>
        <item m="1" x="58"/>
        <item m="1" x="70"/>
        <item m="1" x="62"/>
        <item m="1" x="46"/>
        <item m="1" x="42"/>
        <item m="1" x="63"/>
        <item m="1" x="52"/>
        <item m="1" x="69"/>
        <item m="1" x="47"/>
        <item x="5"/>
        <item m="1" x="34"/>
        <item m="1" x="22"/>
        <item m="1" x="55"/>
        <item m="1" x="49"/>
        <item m="1" x="25"/>
        <item m="1" x="61"/>
        <item m="1" x="45"/>
        <item m="1" x="66"/>
        <item m="1" x="31"/>
        <item m="1" x="51"/>
        <item x="16"/>
        <item m="1" x="21"/>
        <item m="1" x="29"/>
        <item m="1" x="26"/>
        <item x="0"/>
        <item x="1"/>
        <item x="2"/>
        <item x="3"/>
        <item x="4"/>
        <item x="6"/>
        <item x="7"/>
        <item x="8"/>
        <item x="9"/>
        <item x="10"/>
        <item x="11"/>
        <item x="12"/>
        <item x="13"/>
        <item x="14"/>
        <item x="15"/>
        <item x="17"/>
        <item x="18"/>
        <item x="19"/>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5">
    <i>
      <x v="43"/>
    </i>
    <i>
      <x v="58"/>
    </i>
    <i>
      <x v="59"/>
    </i>
    <i>
      <x v="60"/>
    </i>
    <i>
      <x v="61"/>
    </i>
    <i>
      <x v="62"/>
    </i>
    <i>
      <x v="63"/>
    </i>
    <i>
      <x v="64"/>
    </i>
    <i>
      <x v="65"/>
    </i>
    <i>
      <x v="66"/>
    </i>
    <i>
      <x v="67"/>
    </i>
    <i>
      <x v="68"/>
    </i>
    <i>
      <x v="69"/>
    </i>
    <i>
      <x v="70"/>
    </i>
    <i t="grand">
      <x/>
    </i>
  </rowItems>
  <colFields count="1">
    <field x="0"/>
  </colFields>
  <colItems count="4">
    <i>
      <x/>
    </i>
    <i>
      <x v="1"/>
    </i>
    <i>
      <x v="2"/>
    </i>
    <i t="grand">
      <x/>
    </i>
  </colItems>
  <dataFields count="1">
    <dataField name="Sum of DBH SDA Minerba" fld="14" baseField="0" baseItem="0"/>
  </dataFields>
  <formats count="1">
    <format dxfId="8">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217AEAA-D7CD-47CC-B00C-EFD76C1DB66E}"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3:J19"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m="1" x="60"/>
        <item m="1" x="23"/>
        <item m="1" x="40"/>
        <item m="1" x="35"/>
        <item m="1" x="24"/>
        <item m="1" x="20"/>
        <item m="1" x="44"/>
        <item m="1" x="32"/>
        <item m="1" x="28"/>
        <item m="1" x="72"/>
        <item m="1" x="50"/>
        <item m="1" x="71"/>
        <item m="1" x="30"/>
        <item m="1" x="41"/>
        <item m="1" x="64"/>
        <item m="1" x="54"/>
        <item m="1" x="57"/>
        <item m="1" x="74"/>
        <item m="1" x="39"/>
        <item m="1" x="75"/>
        <item m="1" x="73"/>
        <item m="1" x="68"/>
        <item m="1" x="48"/>
        <item m="1" x="38"/>
        <item m="1" x="59"/>
        <item m="1" x="53"/>
        <item m="1" x="33"/>
        <item m="1" x="65"/>
        <item m="1" x="56"/>
        <item m="1" x="43"/>
        <item m="1" x="36"/>
        <item m="1" x="27"/>
        <item m="1" x="67"/>
        <item m="1" x="37"/>
        <item m="1" x="58"/>
        <item m="1" x="70"/>
        <item m="1" x="62"/>
        <item m="1" x="46"/>
        <item m="1" x="42"/>
        <item m="1" x="63"/>
        <item m="1" x="52"/>
        <item m="1" x="69"/>
        <item m="1" x="47"/>
        <item x="5"/>
        <item m="1" x="34"/>
        <item m="1" x="22"/>
        <item m="1" x="55"/>
        <item m="1" x="49"/>
        <item m="1" x="25"/>
        <item m="1" x="61"/>
        <item m="1" x="45"/>
        <item m="1" x="66"/>
        <item m="1" x="31"/>
        <item m="1" x="51"/>
        <item x="16"/>
        <item m="1" x="21"/>
        <item m="1" x="29"/>
        <item m="1" x="26"/>
        <item x="0"/>
        <item x="1"/>
        <item x="2"/>
        <item x="3"/>
        <item x="4"/>
        <item x="6"/>
        <item x="7"/>
        <item x="8"/>
        <item x="9"/>
        <item x="10"/>
        <item x="11"/>
        <item x="12"/>
        <item x="13"/>
        <item x="14"/>
        <item x="15"/>
        <item x="17"/>
        <item x="18"/>
        <item x="19"/>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5">
    <i>
      <x v="43"/>
    </i>
    <i>
      <x v="58"/>
    </i>
    <i>
      <x v="59"/>
    </i>
    <i>
      <x v="60"/>
    </i>
    <i>
      <x v="61"/>
    </i>
    <i>
      <x v="62"/>
    </i>
    <i>
      <x v="63"/>
    </i>
    <i>
      <x v="64"/>
    </i>
    <i>
      <x v="65"/>
    </i>
    <i>
      <x v="66"/>
    </i>
    <i>
      <x v="67"/>
    </i>
    <i>
      <x v="68"/>
    </i>
    <i>
      <x v="69"/>
    </i>
    <i>
      <x v="70"/>
    </i>
    <i t="grand">
      <x/>
    </i>
  </rowItems>
  <colFields count="1">
    <field x="0"/>
  </colFields>
  <colItems count="4">
    <i>
      <x/>
    </i>
    <i>
      <x v="1"/>
    </i>
    <i>
      <x v="2"/>
    </i>
    <i t="grand">
      <x/>
    </i>
  </colItems>
  <dataFields count="1">
    <dataField name="Sum of DBH PBB" fld="12" baseField="0" baseItem="0"/>
  </dataFields>
  <formats count="1">
    <format dxfId="9">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725A062-3934-4028-9B2A-464470FB54B7}"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3:O19"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m="1" x="60"/>
        <item m="1" x="23"/>
        <item m="1" x="40"/>
        <item m="1" x="35"/>
        <item m="1" x="24"/>
        <item m="1" x="20"/>
        <item m="1" x="44"/>
        <item m="1" x="32"/>
        <item m="1" x="28"/>
        <item m="1" x="72"/>
        <item m="1" x="50"/>
        <item m="1" x="71"/>
        <item m="1" x="30"/>
        <item m="1" x="41"/>
        <item m="1" x="64"/>
        <item m="1" x="54"/>
        <item m="1" x="57"/>
        <item m="1" x="74"/>
        <item m="1" x="39"/>
        <item m="1" x="75"/>
        <item m="1" x="73"/>
        <item m="1" x="68"/>
        <item m="1" x="48"/>
        <item m="1" x="38"/>
        <item m="1" x="59"/>
        <item m="1" x="53"/>
        <item m="1" x="33"/>
        <item m="1" x="65"/>
        <item m="1" x="56"/>
        <item m="1" x="43"/>
        <item m="1" x="36"/>
        <item m="1" x="27"/>
        <item m="1" x="67"/>
        <item m="1" x="37"/>
        <item m="1" x="58"/>
        <item m="1" x="70"/>
        <item m="1" x="62"/>
        <item m="1" x="46"/>
        <item m="1" x="42"/>
        <item m="1" x="63"/>
        <item m="1" x="52"/>
        <item m="1" x="69"/>
        <item m="1" x="47"/>
        <item x="5"/>
        <item m="1" x="34"/>
        <item m="1" x="22"/>
        <item m="1" x="55"/>
        <item m="1" x="49"/>
        <item m="1" x="25"/>
        <item m="1" x="61"/>
        <item m="1" x="45"/>
        <item m="1" x="66"/>
        <item m="1" x="31"/>
        <item m="1" x="51"/>
        <item x="16"/>
        <item m="1" x="21"/>
        <item m="1" x="29"/>
        <item m="1" x="26"/>
        <item x="0"/>
        <item x="1"/>
        <item x="2"/>
        <item x="3"/>
        <item x="4"/>
        <item x="6"/>
        <item x="7"/>
        <item x="8"/>
        <item x="9"/>
        <item x="10"/>
        <item x="11"/>
        <item x="12"/>
        <item x="13"/>
        <item x="14"/>
        <item x="15"/>
        <item x="17"/>
        <item x="18"/>
        <item x="19"/>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5">
    <i>
      <x v="43"/>
    </i>
    <i>
      <x v="58"/>
    </i>
    <i>
      <x v="59"/>
    </i>
    <i>
      <x v="60"/>
    </i>
    <i>
      <x v="61"/>
    </i>
    <i>
      <x v="62"/>
    </i>
    <i>
      <x v="63"/>
    </i>
    <i>
      <x v="64"/>
    </i>
    <i>
      <x v="65"/>
    </i>
    <i>
      <x v="66"/>
    </i>
    <i>
      <x v="67"/>
    </i>
    <i>
      <x v="68"/>
    </i>
    <i>
      <x v="69"/>
    </i>
    <i>
      <x v="70"/>
    </i>
    <i t="grand">
      <x/>
    </i>
  </rowItems>
  <colFields count="1">
    <field x="0"/>
  </colFields>
  <colItems count="4">
    <i>
      <x/>
    </i>
    <i>
      <x v="1"/>
    </i>
    <i>
      <x v="2"/>
    </i>
    <i t="grand">
      <x/>
    </i>
  </colItems>
  <dataFields count="1">
    <dataField name="Sum of DBH SDA Migas" fld="13" baseField="0" baseItem="0"/>
  </dataFields>
  <formats count="1">
    <format dxfId="10">
      <pivotArea outline="0" collapsedLevelsAreSubtotals="1" fieldPosition="0"/>
    </format>
  </formats>
  <chartFormats count="4">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3">
          <reference field="4294967294" count="1" selected="0">
            <x v="0"/>
          </reference>
          <reference field="0" count="1" selected="0">
            <x v="1"/>
          </reference>
          <reference field="2" count="1" selected="0">
            <x v="3"/>
          </reference>
        </references>
      </pivotArea>
    </chartFormat>
    <chartFormat chart="6"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131428A-5A9B-4B6A-A8A9-6CE84B600713}"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E3:AI19"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m="1" x="60"/>
        <item m="1" x="23"/>
        <item m="1" x="40"/>
        <item m="1" x="35"/>
        <item m="1" x="24"/>
        <item m="1" x="20"/>
        <item m="1" x="44"/>
        <item m="1" x="32"/>
        <item m="1" x="28"/>
        <item m="1" x="72"/>
        <item m="1" x="50"/>
        <item m="1" x="71"/>
        <item m="1" x="30"/>
        <item m="1" x="41"/>
        <item m="1" x="64"/>
        <item m="1" x="54"/>
        <item m="1" x="57"/>
        <item m="1" x="74"/>
        <item m="1" x="39"/>
        <item m="1" x="75"/>
        <item m="1" x="73"/>
        <item m="1" x="68"/>
        <item m="1" x="48"/>
        <item m="1" x="38"/>
        <item m="1" x="59"/>
        <item m="1" x="53"/>
        <item m="1" x="33"/>
        <item m="1" x="65"/>
        <item m="1" x="56"/>
        <item m="1" x="43"/>
        <item m="1" x="36"/>
        <item m="1" x="27"/>
        <item m="1" x="67"/>
        <item m="1" x="37"/>
        <item m="1" x="58"/>
        <item m="1" x="70"/>
        <item m="1" x="62"/>
        <item m="1" x="46"/>
        <item m="1" x="42"/>
        <item m="1" x="63"/>
        <item m="1" x="52"/>
        <item m="1" x="69"/>
        <item m="1" x="47"/>
        <item x="5"/>
        <item m="1" x="34"/>
        <item m="1" x="22"/>
        <item m="1" x="55"/>
        <item m="1" x="49"/>
        <item m="1" x="25"/>
        <item m="1" x="61"/>
        <item m="1" x="45"/>
        <item m="1" x="66"/>
        <item m="1" x="31"/>
        <item m="1" x="51"/>
        <item x="16"/>
        <item m="1" x="21"/>
        <item m="1" x="29"/>
        <item m="1" x="26"/>
        <item x="0"/>
        <item x="1"/>
        <item x="2"/>
        <item x="3"/>
        <item x="4"/>
        <item x="6"/>
        <item x="7"/>
        <item x="8"/>
        <item x="9"/>
        <item x="10"/>
        <item x="11"/>
        <item x="12"/>
        <item x="13"/>
        <item x="14"/>
        <item x="15"/>
        <item x="17"/>
        <item x="18"/>
        <item x="19"/>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dataField="1"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5">
    <i>
      <x v="43"/>
    </i>
    <i>
      <x v="58"/>
    </i>
    <i>
      <x v="59"/>
    </i>
    <i>
      <x v="60"/>
    </i>
    <i>
      <x v="61"/>
    </i>
    <i>
      <x v="62"/>
    </i>
    <i>
      <x v="63"/>
    </i>
    <i>
      <x v="64"/>
    </i>
    <i>
      <x v="65"/>
    </i>
    <i>
      <x v="66"/>
    </i>
    <i>
      <x v="67"/>
    </i>
    <i>
      <x v="68"/>
    </i>
    <i>
      <x v="69"/>
    </i>
    <i>
      <x v="70"/>
    </i>
    <i t="grand">
      <x/>
    </i>
  </rowItems>
  <colFields count="1">
    <field x="0"/>
  </colFields>
  <colItems count="4">
    <i>
      <x/>
    </i>
    <i>
      <x v="1"/>
    </i>
    <i>
      <x v="2"/>
    </i>
    <i t="grand">
      <x/>
    </i>
  </colItems>
  <dataFields count="1">
    <dataField name="Sum of DBH SDA Panas Bumi" fld="17" baseField="0" baseItem="0"/>
  </dataFields>
  <formats count="1">
    <format dxfId="11">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C9435B9-E8F5-420B-BAAE-449E50C7188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J3:AN19"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m="1" x="60"/>
        <item m="1" x="23"/>
        <item m="1" x="40"/>
        <item m="1" x="35"/>
        <item m="1" x="24"/>
        <item m="1" x="20"/>
        <item m="1" x="44"/>
        <item m="1" x="32"/>
        <item m="1" x="28"/>
        <item m="1" x="72"/>
        <item m="1" x="50"/>
        <item m="1" x="71"/>
        <item m="1" x="30"/>
        <item m="1" x="41"/>
        <item m="1" x="64"/>
        <item m="1" x="54"/>
        <item m="1" x="57"/>
        <item m="1" x="74"/>
        <item m="1" x="39"/>
        <item m="1" x="75"/>
        <item m="1" x="73"/>
        <item m="1" x="68"/>
        <item m="1" x="48"/>
        <item m="1" x="38"/>
        <item m="1" x="59"/>
        <item m="1" x="53"/>
        <item m="1" x="33"/>
        <item m="1" x="65"/>
        <item m="1" x="56"/>
        <item m="1" x="43"/>
        <item m="1" x="36"/>
        <item m="1" x="27"/>
        <item m="1" x="67"/>
        <item m="1" x="37"/>
        <item m="1" x="58"/>
        <item m="1" x="70"/>
        <item m="1" x="62"/>
        <item m="1" x="46"/>
        <item m="1" x="42"/>
        <item m="1" x="63"/>
        <item m="1" x="52"/>
        <item m="1" x="69"/>
        <item m="1" x="47"/>
        <item x="5"/>
        <item m="1" x="34"/>
        <item m="1" x="22"/>
        <item m="1" x="55"/>
        <item m="1" x="49"/>
        <item m="1" x="25"/>
        <item m="1" x="61"/>
        <item m="1" x="45"/>
        <item m="1" x="66"/>
        <item m="1" x="31"/>
        <item m="1" x="51"/>
        <item x="16"/>
        <item m="1" x="21"/>
        <item m="1" x="29"/>
        <item m="1" x="26"/>
        <item x="0"/>
        <item x="1"/>
        <item x="2"/>
        <item x="3"/>
        <item x="4"/>
        <item x="6"/>
        <item x="7"/>
        <item x="8"/>
        <item x="9"/>
        <item x="10"/>
        <item x="11"/>
        <item x="12"/>
        <item x="13"/>
        <item x="14"/>
        <item x="15"/>
        <item x="17"/>
        <item x="18"/>
        <item x="19"/>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s>
  <rowFields count="1">
    <field x="2"/>
  </rowFields>
  <rowItems count="15">
    <i>
      <x v="43"/>
    </i>
    <i>
      <x v="58"/>
    </i>
    <i>
      <x v="59"/>
    </i>
    <i>
      <x v="60"/>
    </i>
    <i>
      <x v="61"/>
    </i>
    <i>
      <x v="62"/>
    </i>
    <i>
      <x v="63"/>
    </i>
    <i>
      <x v="64"/>
    </i>
    <i>
      <x v="65"/>
    </i>
    <i>
      <x v="66"/>
    </i>
    <i>
      <x v="67"/>
    </i>
    <i>
      <x v="68"/>
    </i>
    <i>
      <x v="69"/>
    </i>
    <i>
      <x v="70"/>
    </i>
    <i t="grand">
      <x/>
    </i>
  </rowItems>
  <colFields count="1">
    <field x="0"/>
  </colFields>
  <colItems count="4">
    <i>
      <x/>
    </i>
    <i>
      <x v="1"/>
    </i>
    <i>
      <x v="2"/>
    </i>
    <i t="grand">
      <x/>
    </i>
  </colItems>
  <dataFields count="1">
    <dataField name="Sum of DBH CHT" fld="34" baseField="0" baseItem="0"/>
  </dataFields>
  <formats count="1">
    <format dxfId="12">
      <pivotArea outline="0" collapsedLevelsAreSubtotals="1" fieldPosition="0"/>
    </format>
  </formats>
  <chartFormats count="3">
    <chartFormat chart="9" format="6" series="1">
      <pivotArea type="data" outline="0" fieldPosition="0">
        <references count="2">
          <reference field="4294967294" count="1" selected="0">
            <x v="0"/>
          </reference>
          <reference field="0" count="1" selected="0">
            <x v="0"/>
          </reference>
        </references>
      </pivotArea>
    </chartFormat>
    <chartFormat chart="9" format="7" series="1">
      <pivotArea type="data" outline="0" fieldPosition="0">
        <references count="2">
          <reference field="4294967294" count="1" selected="0">
            <x v="0"/>
          </reference>
          <reference field="0" count="1" selected="0">
            <x v="1"/>
          </reference>
        </references>
      </pivotArea>
    </chartFormat>
    <chartFormat chart="9"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52E956B-60E0-4F40-82A8-5E6F99F6B9EC}"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Z3:AD19"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m="1" x="60"/>
        <item m="1" x="23"/>
        <item m="1" x="40"/>
        <item m="1" x="35"/>
        <item m="1" x="24"/>
        <item m="1" x="20"/>
        <item m="1" x="44"/>
        <item m="1" x="32"/>
        <item m="1" x="28"/>
        <item m="1" x="72"/>
        <item m="1" x="50"/>
        <item m="1" x="71"/>
        <item m="1" x="30"/>
        <item m="1" x="41"/>
        <item m="1" x="64"/>
        <item m="1" x="54"/>
        <item m="1" x="57"/>
        <item m="1" x="74"/>
        <item m="1" x="39"/>
        <item m="1" x="75"/>
        <item m="1" x="73"/>
        <item m="1" x="68"/>
        <item m="1" x="48"/>
        <item m="1" x="38"/>
        <item m="1" x="59"/>
        <item m="1" x="53"/>
        <item m="1" x="33"/>
        <item m="1" x="65"/>
        <item m="1" x="56"/>
        <item m="1" x="43"/>
        <item m="1" x="36"/>
        <item m="1" x="27"/>
        <item m="1" x="67"/>
        <item m="1" x="37"/>
        <item m="1" x="58"/>
        <item m="1" x="70"/>
        <item m="1" x="62"/>
        <item m="1" x="46"/>
        <item m="1" x="42"/>
        <item m="1" x="63"/>
        <item m="1" x="52"/>
        <item m="1" x="69"/>
        <item m="1" x="47"/>
        <item x="5"/>
        <item m="1" x="34"/>
        <item m="1" x="22"/>
        <item m="1" x="55"/>
        <item m="1" x="49"/>
        <item m="1" x="25"/>
        <item m="1" x="61"/>
        <item m="1" x="45"/>
        <item m="1" x="66"/>
        <item m="1" x="31"/>
        <item m="1" x="51"/>
        <item x="16"/>
        <item m="1" x="21"/>
        <item m="1" x="29"/>
        <item m="1" x="26"/>
        <item x="0"/>
        <item x="1"/>
        <item x="2"/>
        <item x="3"/>
        <item x="4"/>
        <item x="6"/>
        <item x="7"/>
        <item x="8"/>
        <item x="9"/>
        <item x="10"/>
        <item x="11"/>
        <item x="12"/>
        <item x="13"/>
        <item x="14"/>
        <item x="15"/>
        <item x="17"/>
        <item x="18"/>
        <item x="19"/>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dataField="1"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5">
    <i>
      <x v="43"/>
    </i>
    <i>
      <x v="58"/>
    </i>
    <i>
      <x v="59"/>
    </i>
    <i>
      <x v="60"/>
    </i>
    <i>
      <x v="61"/>
    </i>
    <i>
      <x v="62"/>
    </i>
    <i>
      <x v="63"/>
    </i>
    <i>
      <x v="64"/>
    </i>
    <i>
      <x v="65"/>
    </i>
    <i>
      <x v="66"/>
    </i>
    <i>
      <x v="67"/>
    </i>
    <i>
      <x v="68"/>
    </i>
    <i>
      <x v="69"/>
    </i>
    <i>
      <x v="70"/>
    </i>
    <i t="grand">
      <x/>
    </i>
  </rowItems>
  <colFields count="1">
    <field x="0"/>
  </colFields>
  <colItems count="4">
    <i>
      <x/>
    </i>
    <i>
      <x v="1"/>
    </i>
    <i>
      <x v="2"/>
    </i>
    <i t="grand">
      <x/>
    </i>
  </colItems>
  <dataFields count="1">
    <dataField name="Sum of DBH SDA Perikanan" fld="16" baseField="0" baseItem="0"/>
  </dataFields>
  <formats count="1">
    <format dxfId="13">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8C09D8F-3BAF-4841-A2D0-F7E8F332E93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5:J21"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m="1" x="60"/>
        <item m="1" x="23"/>
        <item m="1" x="40"/>
        <item m="1" x="35"/>
        <item m="1" x="24"/>
        <item m="1" x="20"/>
        <item m="1" x="44"/>
        <item m="1" x="32"/>
        <item m="1" x="28"/>
        <item m="1" x="72"/>
        <item m="1" x="50"/>
        <item m="1" x="71"/>
        <item m="1" x="30"/>
        <item m="1" x="41"/>
        <item m="1" x="64"/>
        <item m="1" x="54"/>
        <item m="1" x="57"/>
        <item m="1" x="74"/>
        <item m="1" x="39"/>
        <item m="1" x="75"/>
        <item m="1" x="73"/>
        <item m="1" x="68"/>
        <item m="1" x="48"/>
        <item m="1" x="38"/>
        <item m="1" x="59"/>
        <item m="1" x="53"/>
        <item m="1" x="33"/>
        <item m="1" x="65"/>
        <item m="1" x="56"/>
        <item m="1" x="43"/>
        <item m="1" x="36"/>
        <item m="1" x="27"/>
        <item m="1" x="67"/>
        <item m="1" x="37"/>
        <item m="1" x="58"/>
        <item m="1" x="70"/>
        <item m="1" x="62"/>
        <item m="1" x="46"/>
        <item m="1" x="42"/>
        <item m="1" x="63"/>
        <item m="1" x="52"/>
        <item m="1" x="69"/>
        <item m="1" x="47"/>
        <item x="5"/>
        <item m="1" x="34"/>
        <item m="1" x="22"/>
        <item m="1" x="55"/>
        <item m="1" x="49"/>
        <item m="1" x="25"/>
        <item m="1" x="61"/>
        <item m="1" x="45"/>
        <item m="1" x="66"/>
        <item m="1" x="31"/>
        <item m="1" x="51"/>
        <item x="16"/>
        <item m="1" x="21"/>
        <item m="1" x="29"/>
        <item m="1" x="26"/>
        <item x="0"/>
        <item x="1"/>
        <item x="2"/>
        <item x="3"/>
        <item x="4"/>
        <item x="6"/>
        <item x="7"/>
        <item x="8"/>
        <item x="9"/>
        <item x="10"/>
        <item x="11"/>
        <item x="12"/>
        <item x="13"/>
        <item x="14"/>
        <item x="15"/>
        <item x="17"/>
        <item x="18"/>
        <item x="19"/>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dataField="1"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5">
    <i>
      <x v="43"/>
    </i>
    <i>
      <x v="58"/>
    </i>
    <i>
      <x v="59"/>
    </i>
    <i>
      <x v="60"/>
    </i>
    <i>
      <x v="61"/>
    </i>
    <i>
      <x v="62"/>
    </i>
    <i>
      <x v="63"/>
    </i>
    <i>
      <x v="64"/>
    </i>
    <i>
      <x v="65"/>
    </i>
    <i>
      <x v="66"/>
    </i>
    <i>
      <x v="67"/>
    </i>
    <i>
      <x v="68"/>
    </i>
    <i>
      <x v="69"/>
    </i>
    <i>
      <x v="70"/>
    </i>
    <i t="grand">
      <x/>
    </i>
  </rowItems>
  <colFields count="1">
    <field x="0"/>
  </colFields>
  <colItems count="4">
    <i>
      <x/>
    </i>
    <i>
      <x v="1"/>
    </i>
    <i>
      <x v="2"/>
    </i>
    <i t="grand">
      <x/>
    </i>
  </colItems>
  <dataFields count="1">
    <dataField name="Count of IPM (%)" fld="18" subtotal="count" baseField="2" baseItem="0"/>
  </dataFields>
  <chartFormats count="8">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A3E7996-E682-4679-9545-F6BA7BB0C8F6}"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E21"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m="1" x="60"/>
        <item m="1" x="23"/>
        <item m="1" x="40"/>
        <item m="1" x="35"/>
        <item m="1" x="24"/>
        <item m="1" x="20"/>
        <item m="1" x="44"/>
        <item m="1" x="32"/>
        <item m="1" x="28"/>
        <item m="1" x="72"/>
        <item m="1" x="50"/>
        <item m="1" x="71"/>
        <item m="1" x="30"/>
        <item m="1" x="41"/>
        <item m="1" x="64"/>
        <item m="1" x="54"/>
        <item m="1" x="57"/>
        <item m="1" x="74"/>
        <item m="1" x="39"/>
        <item m="1" x="75"/>
        <item m="1" x="73"/>
        <item m="1" x="68"/>
        <item m="1" x="48"/>
        <item m="1" x="38"/>
        <item m="1" x="59"/>
        <item m="1" x="53"/>
        <item m="1" x="33"/>
        <item m="1" x="65"/>
        <item m="1" x="56"/>
        <item m="1" x="43"/>
        <item m="1" x="36"/>
        <item m="1" x="27"/>
        <item m="1" x="67"/>
        <item m="1" x="37"/>
        <item m="1" x="58"/>
        <item m="1" x="70"/>
        <item m="1" x="62"/>
        <item m="1" x="46"/>
        <item m="1" x="42"/>
        <item m="1" x="63"/>
        <item m="1" x="52"/>
        <item m="1" x="69"/>
        <item m="1" x="47"/>
        <item x="5"/>
        <item m="1" x="34"/>
        <item m="1" x="22"/>
        <item m="1" x="55"/>
        <item m="1" x="49"/>
        <item m="1" x="25"/>
        <item m="1" x="61"/>
        <item m="1" x="45"/>
        <item m="1" x="66"/>
        <item m="1" x="31"/>
        <item m="1" x="51"/>
        <item x="16"/>
        <item m="1" x="21"/>
        <item m="1" x="29"/>
        <item m="1" x="26"/>
        <item x="0"/>
        <item x="1"/>
        <item x="2"/>
        <item x="3"/>
        <item x="4"/>
        <item x="6"/>
        <item x="7"/>
        <item x="8"/>
        <item x="9"/>
        <item x="10"/>
        <item x="11"/>
        <item x="12"/>
        <item x="13"/>
        <item x="14"/>
        <item x="15"/>
        <item x="17"/>
        <item x="18"/>
        <item x="19"/>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dataField="1"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5">
    <i>
      <x v="43"/>
    </i>
    <i>
      <x v="58"/>
    </i>
    <i>
      <x v="59"/>
    </i>
    <i>
      <x v="60"/>
    </i>
    <i>
      <x v="61"/>
    </i>
    <i>
      <x v="62"/>
    </i>
    <i>
      <x v="63"/>
    </i>
    <i>
      <x v="64"/>
    </i>
    <i>
      <x v="65"/>
    </i>
    <i>
      <x v="66"/>
    </i>
    <i>
      <x v="67"/>
    </i>
    <i>
      <x v="68"/>
    </i>
    <i>
      <x v="69"/>
    </i>
    <i>
      <x v="70"/>
    </i>
    <i t="grand">
      <x/>
    </i>
  </rowItems>
  <colFields count="1">
    <field x="0"/>
  </colFields>
  <colItems count="4">
    <i>
      <x/>
    </i>
    <i>
      <x v="1"/>
    </i>
    <i>
      <x v="2"/>
    </i>
    <i t="grand">
      <x/>
    </i>
  </colItems>
  <dataFields count="1">
    <dataField name="Sum of IPM (%)" fld="18" baseField="2" baseItem="7"/>
  </dataFields>
  <chartFormats count="9">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 chart="6" format="2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E8FE405-97A5-4C67-89D5-195AE4834556}"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Z5:AD21"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m="1" x="60"/>
        <item m="1" x="23"/>
        <item m="1" x="40"/>
        <item m="1" x="35"/>
        <item m="1" x="24"/>
        <item m="1" x="20"/>
        <item m="1" x="44"/>
        <item m="1" x="32"/>
        <item m="1" x="28"/>
        <item m="1" x="72"/>
        <item m="1" x="50"/>
        <item m="1" x="71"/>
        <item m="1" x="30"/>
        <item m="1" x="41"/>
        <item m="1" x="64"/>
        <item m="1" x="54"/>
        <item m="1" x="57"/>
        <item m="1" x="74"/>
        <item m="1" x="39"/>
        <item m="1" x="75"/>
        <item m="1" x="73"/>
        <item m="1" x="68"/>
        <item m="1" x="48"/>
        <item m="1" x="38"/>
        <item m="1" x="59"/>
        <item m="1" x="53"/>
        <item m="1" x="33"/>
        <item m="1" x="65"/>
        <item m="1" x="56"/>
        <item m="1" x="43"/>
        <item m="1" x="36"/>
        <item m="1" x="27"/>
        <item m="1" x="67"/>
        <item m="1" x="37"/>
        <item m="1" x="58"/>
        <item m="1" x="70"/>
        <item m="1" x="62"/>
        <item m="1" x="46"/>
        <item m="1" x="42"/>
        <item m="1" x="63"/>
        <item m="1" x="52"/>
        <item m="1" x="69"/>
        <item m="1" x="47"/>
        <item x="5"/>
        <item m="1" x="34"/>
        <item m="1" x="22"/>
        <item m="1" x="55"/>
        <item m="1" x="49"/>
        <item m="1" x="25"/>
        <item m="1" x="61"/>
        <item m="1" x="45"/>
        <item m="1" x="66"/>
        <item m="1" x="31"/>
        <item m="1" x="51"/>
        <item x="16"/>
        <item m="1" x="21"/>
        <item m="1" x="29"/>
        <item m="1" x="26"/>
        <item x="0"/>
        <item x="1"/>
        <item x="2"/>
        <item x="3"/>
        <item x="4"/>
        <item x="6"/>
        <item x="7"/>
        <item x="8"/>
        <item x="9"/>
        <item x="10"/>
        <item x="11"/>
        <item x="12"/>
        <item x="13"/>
        <item x="14"/>
        <item x="15"/>
        <item x="17"/>
        <item x="18"/>
        <item x="19"/>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dataField="1"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5">
    <i>
      <x v="43"/>
    </i>
    <i>
      <x v="58"/>
    </i>
    <i>
      <x v="59"/>
    </i>
    <i>
      <x v="60"/>
    </i>
    <i>
      <x v="61"/>
    </i>
    <i>
      <x v="62"/>
    </i>
    <i>
      <x v="63"/>
    </i>
    <i>
      <x v="64"/>
    </i>
    <i>
      <x v="65"/>
    </i>
    <i>
      <x v="66"/>
    </i>
    <i>
      <x v="67"/>
    </i>
    <i>
      <x v="68"/>
    </i>
    <i>
      <x v="69"/>
    </i>
    <i>
      <x v="70"/>
    </i>
    <i t="grand">
      <x/>
    </i>
  </rowItems>
  <colFields count="1">
    <field x="0"/>
  </colFields>
  <colItems count="4">
    <i>
      <x/>
    </i>
    <i>
      <x v="1"/>
    </i>
    <i>
      <x v="2"/>
    </i>
    <i t="grand">
      <x/>
    </i>
  </colItems>
  <dataFields count="1">
    <dataField name="Sum of Pengeluaran per Kapita (Rp 000)" fld="22" baseField="0" baseItem="0" numFmtId="165"/>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F91F5A2-D9B9-4444-9824-4981B019F42A}"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5:Y21"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m="1" x="60"/>
        <item m="1" x="23"/>
        <item m="1" x="40"/>
        <item m="1" x="35"/>
        <item m="1" x="24"/>
        <item m="1" x="20"/>
        <item m="1" x="44"/>
        <item m="1" x="32"/>
        <item m="1" x="28"/>
        <item m="1" x="72"/>
        <item m="1" x="50"/>
        <item m="1" x="71"/>
        <item m="1" x="30"/>
        <item m="1" x="41"/>
        <item m="1" x="64"/>
        <item m="1" x="54"/>
        <item m="1" x="57"/>
        <item m="1" x="74"/>
        <item m="1" x="39"/>
        <item m="1" x="75"/>
        <item m="1" x="73"/>
        <item m="1" x="68"/>
        <item m="1" x="48"/>
        <item m="1" x="38"/>
        <item m="1" x="59"/>
        <item m="1" x="53"/>
        <item m="1" x="33"/>
        <item m="1" x="65"/>
        <item m="1" x="56"/>
        <item m="1" x="43"/>
        <item m="1" x="36"/>
        <item m="1" x="27"/>
        <item m="1" x="67"/>
        <item m="1" x="37"/>
        <item m="1" x="58"/>
        <item m="1" x="70"/>
        <item m="1" x="62"/>
        <item m="1" x="46"/>
        <item m="1" x="42"/>
        <item m="1" x="63"/>
        <item m="1" x="52"/>
        <item m="1" x="69"/>
        <item m="1" x="47"/>
        <item x="5"/>
        <item m="1" x="34"/>
        <item m="1" x="22"/>
        <item m="1" x="55"/>
        <item m="1" x="49"/>
        <item m="1" x="25"/>
        <item m="1" x="61"/>
        <item m="1" x="45"/>
        <item m="1" x="66"/>
        <item m="1" x="31"/>
        <item m="1" x="51"/>
        <item x="16"/>
        <item m="1" x="21"/>
        <item m="1" x="29"/>
        <item m="1" x="26"/>
        <item x="0"/>
        <item x="1"/>
        <item x="2"/>
        <item x="3"/>
        <item x="4"/>
        <item x="6"/>
        <item x="7"/>
        <item x="8"/>
        <item x="9"/>
        <item x="10"/>
        <item x="11"/>
        <item x="12"/>
        <item x="13"/>
        <item x="14"/>
        <item x="15"/>
        <item x="17"/>
        <item x="18"/>
        <item x="19"/>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dataField="1"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5">
    <i>
      <x v="43"/>
    </i>
    <i>
      <x v="58"/>
    </i>
    <i>
      <x v="59"/>
    </i>
    <i>
      <x v="60"/>
    </i>
    <i>
      <x v="61"/>
    </i>
    <i>
      <x v="62"/>
    </i>
    <i>
      <x v="63"/>
    </i>
    <i>
      <x v="64"/>
    </i>
    <i>
      <x v="65"/>
    </i>
    <i>
      <x v="66"/>
    </i>
    <i>
      <x v="67"/>
    </i>
    <i>
      <x v="68"/>
    </i>
    <i>
      <x v="69"/>
    </i>
    <i>
      <x v="70"/>
    </i>
    <i t="grand">
      <x/>
    </i>
  </rowItems>
  <colFields count="1">
    <field x="0"/>
  </colFields>
  <colItems count="4">
    <i>
      <x/>
    </i>
    <i>
      <x v="1"/>
    </i>
    <i>
      <x v="2"/>
    </i>
    <i t="grand">
      <x/>
    </i>
  </colItems>
  <dataFields count="1">
    <dataField name="Sum of RLS (thn)"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1951F1-6810-484C-97D4-0D27482CA11F}"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9"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m="1" x="60"/>
        <item m="1" x="23"/>
        <item m="1" x="40"/>
        <item m="1" x="35"/>
        <item m="1" x="24"/>
        <item m="1" x="20"/>
        <item m="1" x="44"/>
        <item m="1" x="32"/>
        <item m="1" x="28"/>
        <item m="1" x="72"/>
        <item m="1" x="50"/>
        <item m="1" x="71"/>
        <item m="1" x="30"/>
        <item m="1" x="41"/>
        <item m="1" x="64"/>
        <item m="1" x="54"/>
        <item m="1" x="57"/>
        <item m="1" x="74"/>
        <item m="1" x="39"/>
        <item m="1" x="75"/>
        <item m="1" x="73"/>
        <item m="1" x="68"/>
        <item m="1" x="48"/>
        <item m="1" x="38"/>
        <item m="1" x="59"/>
        <item m="1" x="53"/>
        <item m="1" x="33"/>
        <item m="1" x="65"/>
        <item m="1" x="56"/>
        <item m="1" x="43"/>
        <item m="1" x="36"/>
        <item m="1" x="27"/>
        <item m="1" x="67"/>
        <item m="1" x="37"/>
        <item m="1" x="58"/>
        <item m="1" x="70"/>
        <item m="1" x="62"/>
        <item m="1" x="46"/>
        <item m="1" x="42"/>
        <item m="1" x="63"/>
        <item m="1" x="52"/>
        <item m="1" x="69"/>
        <item m="1" x="47"/>
        <item x="5"/>
        <item m="1" x="34"/>
        <item m="1" x="22"/>
        <item m="1" x="55"/>
        <item m="1" x="49"/>
        <item m="1" x="25"/>
        <item m="1" x="61"/>
        <item m="1" x="45"/>
        <item m="1" x="66"/>
        <item m="1" x="31"/>
        <item m="1" x="51"/>
        <item x="16"/>
        <item m="1" x="21"/>
        <item m="1" x="29"/>
        <item m="1" x="26"/>
        <item x="0"/>
        <item x="1"/>
        <item x="2"/>
        <item x="3"/>
        <item x="4"/>
        <item x="6"/>
        <item x="7"/>
        <item x="8"/>
        <item x="9"/>
        <item x="10"/>
        <item x="11"/>
        <item x="12"/>
        <item x="13"/>
        <item x="14"/>
        <item x="15"/>
        <item x="17"/>
        <item x="18"/>
        <item x="19"/>
        <item t="default"/>
      </items>
    </pivotField>
    <pivotField showAll="0">
      <items count="13">
        <item x="6"/>
        <item x="4"/>
        <item x="10"/>
        <item x="7"/>
        <item x="11"/>
        <item x="2"/>
        <item x="9"/>
        <item x="8"/>
        <item x="1"/>
        <item x="5"/>
        <item x="3"/>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5">
    <i>
      <x v="43"/>
    </i>
    <i>
      <x v="58"/>
    </i>
    <i>
      <x v="59"/>
    </i>
    <i>
      <x v="60"/>
    </i>
    <i>
      <x v="61"/>
    </i>
    <i>
      <x v="62"/>
    </i>
    <i>
      <x v="63"/>
    </i>
    <i>
      <x v="64"/>
    </i>
    <i>
      <x v="65"/>
    </i>
    <i>
      <x v="66"/>
    </i>
    <i>
      <x v="67"/>
    </i>
    <i>
      <x v="68"/>
    </i>
    <i>
      <x v="69"/>
    </i>
    <i>
      <x v="70"/>
    </i>
    <i t="grand">
      <x/>
    </i>
  </rowItems>
  <colFields count="1">
    <field x="0"/>
  </colFields>
  <colItems count="4">
    <i>
      <x/>
    </i>
    <i>
      <x v="1"/>
    </i>
    <i>
      <x v="2"/>
    </i>
    <i t="grand">
      <x/>
    </i>
  </colItems>
  <dataFields count="1">
    <dataField name="Sum of DAK Fisik Penugasan" fld="5" baseField="0" baseItem="0" numFmtId="165"/>
  </dataFields>
  <formats count="1">
    <format dxfId="20">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80E298B-4612-4FB6-9648-6B412CF0F903}"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5:T21"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m="1" x="60"/>
        <item m="1" x="23"/>
        <item m="1" x="40"/>
        <item m="1" x="35"/>
        <item m="1" x="24"/>
        <item m="1" x="20"/>
        <item m="1" x="44"/>
        <item m="1" x="32"/>
        <item m="1" x="28"/>
        <item m="1" x="72"/>
        <item m="1" x="50"/>
        <item m="1" x="71"/>
        <item m="1" x="30"/>
        <item m="1" x="41"/>
        <item m="1" x="64"/>
        <item m="1" x="54"/>
        <item m="1" x="57"/>
        <item m="1" x="74"/>
        <item m="1" x="39"/>
        <item m="1" x="75"/>
        <item m="1" x="73"/>
        <item m="1" x="68"/>
        <item m="1" x="48"/>
        <item m="1" x="38"/>
        <item m="1" x="59"/>
        <item m="1" x="53"/>
        <item m="1" x="33"/>
        <item m="1" x="65"/>
        <item m="1" x="56"/>
        <item m="1" x="43"/>
        <item m="1" x="36"/>
        <item m="1" x="27"/>
        <item m="1" x="67"/>
        <item m="1" x="37"/>
        <item m="1" x="58"/>
        <item m="1" x="70"/>
        <item m="1" x="62"/>
        <item m="1" x="46"/>
        <item m="1" x="42"/>
        <item m="1" x="63"/>
        <item m="1" x="52"/>
        <item m="1" x="69"/>
        <item m="1" x="47"/>
        <item x="5"/>
        <item m="1" x="34"/>
        <item m="1" x="22"/>
        <item m="1" x="55"/>
        <item m="1" x="49"/>
        <item m="1" x="25"/>
        <item m="1" x="61"/>
        <item m="1" x="45"/>
        <item m="1" x="66"/>
        <item m="1" x="31"/>
        <item m="1" x="51"/>
        <item x="16"/>
        <item m="1" x="21"/>
        <item m="1" x="29"/>
        <item m="1" x="26"/>
        <item x="0"/>
        <item x="1"/>
        <item x="2"/>
        <item x="3"/>
        <item x="4"/>
        <item x="6"/>
        <item x="7"/>
        <item x="8"/>
        <item x="9"/>
        <item x="10"/>
        <item x="11"/>
        <item x="12"/>
        <item x="13"/>
        <item x="14"/>
        <item x="15"/>
        <item x="17"/>
        <item x="18"/>
        <item x="19"/>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dataField="1"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5">
    <i>
      <x v="43"/>
    </i>
    <i>
      <x v="58"/>
    </i>
    <i>
      <x v="59"/>
    </i>
    <i>
      <x v="60"/>
    </i>
    <i>
      <x v="61"/>
    </i>
    <i>
      <x v="62"/>
    </i>
    <i>
      <x v="63"/>
    </i>
    <i>
      <x v="64"/>
    </i>
    <i>
      <x v="65"/>
    </i>
    <i>
      <x v="66"/>
    </i>
    <i>
      <x v="67"/>
    </i>
    <i>
      <x v="68"/>
    </i>
    <i>
      <x v="69"/>
    </i>
    <i>
      <x v="70"/>
    </i>
    <i t="grand">
      <x/>
    </i>
  </rowItems>
  <colFields count="1">
    <field x="0"/>
  </colFields>
  <colItems count="4">
    <i>
      <x/>
    </i>
    <i>
      <x v="1"/>
    </i>
    <i>
      <x v="2"/>
    </i>
    <i t="grand">
      <x/>
    </i>
  </colItems>
  <dataFields count="1">
    <dataField name="Sum of HLS (thn)"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56AEB14-539B-4DB0-BF89-056EBC0CA4B6}"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5:O21"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m="1" x="60"/>
        <item m="1" x="23"/>
        <item m="1" x="40"/>
        <item m="1" x="35"/>
        <item m="1" x="24"/>
        <item m="1" x="20"/>
        <item m="1" x="44"/>
        <item m="1" x="32"/>
        <item m="1" x="28"/>
        <item m="1" x="72"/>
        <item m="1" x="50"/>
        <item m="1" x="71"/>
        <item m="1" x="30"/>
        <item m="1" x="41"/>
        <item m="1" x="64"/>
        <item m="1" x="54"/>
        <item m="1" x="57"/>
        <item m="1" x="74"/>
        <item m="1" x="39"/>
        <item m="1" x="75"/>
        <item m="1" x="73"/>
        <item m="1" x="68"/>
        <item m="1" x="48"/>
        <item m="1" x="38"/>
        <item m="1" x="59"/>
        <item m="1" x="53"/>
        <item m="1" x="33"/>
        <item m="1" x="65"/>
        <item m="1" x="56"/>
        <item m="1" x="43"/>
        <item m="1" x="36"/>
        <item m="1" x="27"/>
        <item m="1" x="67"/>
        <item m="1" x="37"/>
        <item m="1" x="58"/>
        <item m="1" x="70"/>
        <item m="1" x="62"/>
        <item m="1" x="46"/>
        <item m="1" x="42"/>
        <item m="1" x="63"/>
        <item m="1" x="52"/>
        <item m="1" x="69"/>
        <item m="1" x="47"/>
        <item x="5"/>
        <item m="1" x="34"/>
        <item m="1" x="22"/>
        <item m="1" x="55"/>
        <item m="1" x="49"/>
        <item m="1" x="25"/>
        <item m="1" x="61"/>
        <item m="1" x="45"/>
        <item m="1" x="66"/>
        <item m="1" x="31"/>
        <item m="1" x="51"/>
        <item x="16"/>
        <item m="1" x="21"/>
        <item m="1" x="29"/>
        <item m="1" x="26"/>
        <item x="0"/>
        <item x="1"/>
        <item x="2"/>
        <item x="3"/>
        <item x="4"/>
        <item x="6"/>
        <item x="7"/>
        <item x="8"/>
        <item x="9"/>
        <item x="10"/>
        <item x="11"/>
        <item x="12"/>
        <item x="13"/>
        <item x="14"/>
        <item x="15"/>
        <item x="17"/>
        <item x="18"/>
        <item x="19"/>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dataField="1"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5">
    <i>
      <x v="43"/>
    </i>
    <i>
      <x v="58"/>
    </i>
    <i>
      <x v="59"/>
    </i>
    <i>
      <x v="60"/>
    </i>
    <i>
      <x v="61"/>
    </i>
    <i>
      <x v="62"/>
    </i>
    <i>
      <x v="63"/>
    </i>
    <i>
      <x v="64"/>
    </i>
    <i>
      <x v="65"/>
    </i>
    <i>
      <x v="66"/>
    </i>
    <i>
      <x v="67"/>
    </i>
    <i>
      <x v="68"/>
    </i>
    <i>
      <x v="69"/>
    </i>
    <i>
      <x v="70"/>
    </i>
    <i t="grand">
      <x/>
    </i>
  </rowItems>
  <colFields count="1">
    <field x="0"/>
  </colFields>
  <colItems count="4">
    <i>
      <x/>
    </i>
    <i>
      <x v="1"/>
    </i>
    <i>
      <x v="2"/>
    </i>
    <i t="grand">
      <x/>
    </i>
  </colItems>
  <dataFields count="1">
    <dataField name="Sum of AHH (thn)"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F1C8037-4519-4A2E-A4E4-0591867F852F}"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9"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m="1" x="60"/>
        <item m="1" x="23"/>
        <item m="1" x="40"/>
        <item m="1" x="35"/>
        <item m="1" x="24"/>
        <item m="1" x="20"/>
        <item m="1" x="44"/>
        <item m="1" x="32"/>
        <item m="1" x="28"/>
        <item m="1" x="72"/>
        <item m="1" x="50"/>
        <item m="1" x="71"/>
        <item m="1" x="30"/>
        <item m="1" x="41"/>
        <item m="1" x="64"/>
        <item m="1" x="54"/>
        <item m="1" x="57"/>
        <item m="1" x="74"/>
        <item m="1" x="39"/>
        <item m="1" x="75"/>
        <item m="1" x="73"/>
        <item m="1" x="68"/>
        <item m="1" x="48"/>
        <item m="1" x="38"/>
        <item m="1" x="59"/>
        <item m="1" x="53"/>
        <item m="1" x="33"/>
        <item m="1" x="65"/>
        <item m="1" x="56"/>
        <item m="1" x="43"/>
        <item m="1" x="36"/>
        <item m="1" x="27"/>
        <item m="1" x="67"/>
        <item m="1" x="37"/>
        <item m="1" x="58"/>
        <item m="1" x="70"/>
        <item m="1" x="62"/>
        <item m="1" x="46"/>
        <item m="1" x="42"/>
        <item m="1" x="63"/>
        <item m="1" x="52"/>
        <item m="1" x="69"/>
        <item m="1" x="47"/>
        <item x="5"/>
        <item m="1" x="34"/>
        <item m="1" x="22"/>
        <item m="1" x="55"/>
        <item m="1" x="49"/>
        <item m="1" x="25"/>
        <item m="1" x="61"/>
        <item m="1" x="45"/>
        <item m="1" x="66"/>
        <item m="1" x="31"/>
        <item m="1" x="51"/>
        <item x="16"/>
        <item m="1" x="21"/>
        <item m="1" x="29"/>
        <item m="1" x="26"/>
        <item x="0"/>
        <item x="1"/>
        <item x="2"/>
        <item x="3"/>
        <item x="4"/>
        <item x="6"/>
        <item x="7"/>
        <item x="8"/>
        <item x="9"/>
        <item x="10"/>
        <item x="11"/>
        <item x="12"/>
        <item x="13"/>
        <item x="14"/>
        <item x="15"/>
        <item x="17"/>
        <item x="18"/>
        <item x="19"/>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dataField="1" numFmtId="164"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5">
    <i>
      <x v="43"/>
    </i>
    <i>
      <x v="58"/>
    </i>
    <i>
      <x v="59"/>
    </i>
    <i>
      <x v="60"/>
    </i>
    <i>
      <x v="61"/>
    </i>
    <i>
      <x v="62"/>
    </i>
    <i>
      <x v="63"/>
    </i>
    <i>
      <x v="64"/>
    </i>
    <i>
      <x v="65"/>
    </i>
    <i>
      <x v="66"/>
    </i>
    <i>
      <x v="67"/>
    </i>
    <i>
      <x v="68"/>
    </i>
    <i>
      <x v="69"/>
    </i>
    <i>
      <x v="70"/>
    </i>
    <i t="grand">
      <x/>
    </i>
  </rowItems>
  <colFields count="1">
    <field x="0"/>
  </colFields>
  <colItems count="4">
    <i>
      <x/>
    </i>
    <i>
      <x v="1"/>
    </i>
    <i>
      <x v="2"/>
    </i>
    <i t="grand">
      <x/>
    </i>
  </colItems>
  <dataFields count="1">
    <dataField name="Sum of TPAK (%)" fld="24" baseField="0" baseItem="0"/>
  </dataFields>
  <formats count="1">
    <format dxfId="1">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26D525F3-6384-47A0-8BDF-A419E6F6B3E9}"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3:J19"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m="1" x="60"/>
        <item m="1" x="23"/>
        <item m="1" x="40"/>
        <item m="1" x="35"/>
        <item m="1" x="24"/>
        <item m="1" x="20"/>
        <item m="1" x="44"/>
        <item m="1" x="32"/>
        <item m="1" x="28"/>
        <item m="1" x="72"/>
        <item m="1" x="50"/>
        <item m="1" x="71"/>
        <item m="1" x="30"/>
        <item m="1" x="41"/>
        <item m="1" x="64"/>
        <item m="1" x="54"/>
        <item m="1" x="57"/>
        <item m="1" x="74"/>
        <item m="1" x="39"/>
        <item m="1" x="75"/>
        <item m="1" x="73"/>
        <item m="1" x="68"/>
        <item m="1" x="48"/>
        <item m="1" x="38"/>
        <item m="1" x="59"/>
        <item m="1" x="53"/>
        <item m="1" x="33"/>
        <item m="1" x="65"/>
        <item m="1" x="56"/>
        <item m="1" x="43"/>
        <item m="1" x="36"/>
        <item m="1" x="27"/>
        <item m="1" x="67"/>
        <item m="1" x="37"/>
        <item m="1" x="58"/>
        <item m="1" x="70"/>
        <item m="1" x="62"/>
        <item m="1" x="46"/>
        <item m="1" x="42"/>
        <item m="1" x="63"/>
        <item m="1" x="52"/>
        <item m="1" x="69"/>
        <item m="1" x="47"/>
        <item x="5"/>
        <item m="1" x="34"/>
        <item m="1" x="22"/>
        <item m="1" x="55"/>
        <item m="1" x="49"/>
        <item m="1" x="25"/>
        <item m="1" x="61"/>
        <item m="1" x="45"/>
        <item m="1" x="66"/>
        <item m="1" x="31"/>
        <item m="1" x="51"/>
        <item x="16"/>
        <item m="1" x="21"/>
        <item m="1" x="29"/>
        <item m="1" x="26"/>
        <item x="0"/>
        <item x="1"/>
        <item x="2"/>
        <item x="3"/>
        <item x="4"/>
        <item x="6"/>
        <item x="7"/>
        <item x="8"/>
        <item x="9"/>
        <item x="10"/>
        <item x="11"/>
        <item x="12"/>
        <item x="13"/>
        <item x="14"/>
        <item x="15"/>
        <item x="17"/>
        <item x="18"/>
        <item x="19"/>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dataField="1" numFmtId="164" showAll="0"/>
    <pivotField numFmtId="164"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5">
    <i>
      <x v="43"/>
    </i>
    <i>
      <x v="58"/>
    </i>
    <i>
      <x v="59"/>
    </i>
    <i>
      <x v="60"/>
    </i>
    <i>
      <x v="61"/>
    </i>
    <i>
      <x v="62"/>
    </i>
    <i>
      <x v="63"/>
    </i>
    <i>
      <x v="64"/>
    </i>
    <i>
      <x v="65"/>
    </i>
    <i>
      <x v="66"/>
    </i>
    <i>
      <x v="67"/>
    </i>
    <i>
      <x v="68"/>
    </i>
    <i>
      <x v="69"/>
    </i>
    <i>
      <x v="70"/>
    </i>
    <i t="grand">
      <x/>
    </i>
  </rowItems>
  <colFields count="1">
    <field x="0"/>
  </colFields>
  <colItems count="4">
    <i>
      <x/>
    </i>
    <i>
      <x v="1"/>
    </i>
    <i>
      <x v="2"/>
    </i>
    <i t="grand">
      <x/>
    </i>
  </colItems>
  <dataFields count="1">
    <dataField name="Sum of TPT (%)" fld="23" baseField="0" baseItem="0"/>
  </dataFields>
  <formats count="1">
    <format dxfId="2">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EE1AAD83-A36B-498C-B83E-8EF8FD21C934}" name="PivotTable19"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L3:L4" firstHeaderRow="1" firstDataRow="1" firstDataCol="1"/>
  <pivotFields count="36">
    <pivotField showAll="0">
      <items count="4">
        <item x="0"/>
        <item x="1"/>
        <item x="2"/>
        <item t="default"/>
      </items>
    </pivotField>
    <pivotField axis="axisRow" showAll="0">
      <items count="14">
        <item h="1" m="1" x="11"/>
        <item h="1" m="1" x="5"/>
        <item h="1" m="1" x="12"/>
        <item h="1" m="1" x="2"/>
        <item h="1" m="1" x="6"/>
        <item h="1" m="1" x="7"/>
        <item h="1" m="1" x="3"/>
        <item h="1" m="1" x="8"/>
        <item h="1" m="1" x="10"/>
        <item h="1" m="1" x="9"/>
        <item h="1" m="1" x="4"/>
        <item x="0"/>
        <item h="1" x="1"/>
        <item t="default"/>
      </items>
    </pivotField>
    <pivotField showAll="0"/>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1">
    <i>
      <x v="11"/>
    </i>
  </rowItems>
  <colItems count="1">
    <i/>
  </colItem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62F62637-A3AC-4D71-9CB9-68FAC1DA0424}"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E22"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m="1" x="60"/>
        <item m="1" x="23"/>
        <item m="1" x="40"/>
        <item m="1" x="35"/>
        <item m="1" x="24"/>
        <item m="1" x="20"/>
        <item m="1" x="44"/>
        <item m="1" x="32"/>
        <item m="1" x="28"/>
        <item m="1" x="72"/>
        <item m="1" x="50"/>
        <item m="1" x="71"/>
        <item m="1" x="30"/>
        <item m="1" x="41"/>
        <item m="1" x="64"/>
        <item m="1" x="54"/>
        <item m="1" x="57"/>
        <item m="1" x="74"/>
        <item m="1" x="39"/>
        <item m="1" x="75"/>
        <item m="1" x="73"/>
        <item m="1" x="68"/>
        <item m="1" x="48"/>
        <item m="1" x="38"/>
        <item m="1" x="59"/>
        <item m="1" x="53"/>
        <item m="1" x="33"/>
        <item m="1" x="65"/>
        <item m="1" x="56"/>
        <item m="1" x="43"/>
        <item m="1" x="36"/>
        <item m="1" x="27"/>
        <item m="1" x="67"/>
        <item m="1" x="37"/>
        <item m="1" x="58"/>
        <item m="1" x="70"/>
        <item m="1" x="62"/>
        <item m="1" x="46"/>
        <item m="1" x="42"/>
        <item m="1" x="63"/>
        <item m="1" x="52"/>
        <item m="1" x="69"/>
        <item m="1" x="47"/>
        <item x="5"/>
        <item m="1" x="34"/>
        <item m="1" x="22"/>
        <item m="1" x="55"/>
        <item m="1" x="49"/>
        <item m="1" x="25"/>
        <item m="1" x="61"/>
        <item m="1" x="45"/>
        <item m="1" x="66"/>
        <item m="1" x="31"/>
        <item m="1" x="51"/>
        <item x="16"/>
        <item m="1" x="21"/>
        <item m="1" x="29"/>
        <item m="1" x="26"/>
        <item x="0"/>
        <item x="1"/>
        <item x="2"/>
        <item x="3"/>
        <item x="4"/>
        <item x="6"/>
        <item x="7"/>
        <item x="8"/>
        <item x="9"/>
        <item x="10"/>
        <item x="11"/>
        <item x="12"/>
        <item x="13"/>
        <item x="14"/>
        <item x="15"/>
        <item x="17"/>
        <item x="18"/>
        <item x="19"/>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5">
    <i>
      <x v="43"/>
    </i>
    <i>
      <x v="58"/>
    </i>
    <i>
      <x v="59"/>
    </i>
    <i>
      <x v="60"/>
    </i>
    <i>
      <x v="61"/>
    </i>
    <i>
      <x v="62"/>
    </i>
    <i>
      <x v="63"/>
    </i>
    <i>
      <x v="64"/>
    </i>
    <i>
      <x v="65"/>
    </i>
    <i>
      <x v="66"/>
    </i>
    <i>
      <x v="67"/>
    </i>
    <i>
      <x v="68"/>
    </i>
    <i>
      <x v="69"/>
    </i>
    <i>
      <x v="70"/>
    </i>
    <i t="grand">
      <x/>
    </i>
  </rowItems>
  <colFields count="1">
    <field x="0"/>
  </colFields>
  <colItems count="4">
    <i>
      <x/>
    </i>
    <i>
      <x v="1"/>
    </i>
    <i>
      <x v="2"/>
    </i>
    <i t="grand">
      <x/>
    </i>
  </colItems>
  <dataFields count="1">
    <dataField name="Sum of Jml. Pend. Miskin (juta jiwa)" fld="25" baseField="2" baseItem="10"/>
  </dataFields>
  <chartFormats count="3">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DA2C92CB-791A-4D82-8744-A0ACF3FEB7E3}"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6:O22"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m="1" x="60"/>
        <item m="1" x="23"/>
        <item m="1" x="40"/>
        <item m="1" x="35"/>
        <item m="1" x="24"/>
        <item m="1" x="20"/>
        <item m="1" x="44"/>
        <item m="1" x="32"/>
        <item m="1" x="28"/>
        <item m="1" x="72"/>
        <item m="1" x="50"/>
        <item m="1" x="71"/>
        <item m="1" x="30"/>
        <item m="1" x="41"/>
        <item m="1" x="64"/>
        <item m="1" x="54"/>
        <item m="1" x="57"/>
        <item m="1" x="74"/>
        <item m="1" x="39"/>
        <item m="1" x="75"/>
        <item m="1" x="73"/>
        <item m="1" x="68"/>
        <item m="1" x="48"/>
        <item m="1" x="38"/>
        <item m="1" x="59"/>
        <item m="1" x="53"/>
        <item m="1" x="33"/>
        <item m="1" x="65"/>
        <item m="1" x="56"/>
        <item m="1" x="43"/>
        <item m="1" x="36"/>
        <item m="1" x="27"/>
        <item m="1" x="67"/>
        <item m="1" x="37"/>
        <item m="1" x="58"/>
        <item m="1" x="70"/>
        <item m="1" x="62"/>
        <item m="1" x="46"/>
        <item m="1" x="42"/>
        <item m="1" x="63"/>
        <item m="1" x="52"/>
        <item m="1" x="69"/>
        <item m="1" x="47"/>
        <item x="5"/>
        <item m="1" x="34"/>
        <item m="1" x="22"/>
        <item m="1" x="55"/>
        <item m="1" x="49"/>
        <item m="1" x="25"/>
        <item m="1" x="61"/>
        <item m="1" x="45"/>
        <item m="1" x="66"/>
        <item m="1" x="31"/>
        <item m="1" x="51"/>
        <item x="16"/>
        <item m="1" x="21"/>
        <item m="1" x="29"/>
        <item m="1" x="26"/>
        <item x="0"/>
        <item x="1"/>
        <item x="2"/>
        <item x="3"/>
        <item x="4"/>
        <item x="6"/>
        <item x="7"/>
        <item x="8"/>
        <item x="9"/>
        <item x="10"/>
        <item x="11"/>
        <item x="12"/>
        <item x="13"/>
        <item x="14"/>
        <item x="15"/>
        <item x="17"/>
        <item x="18"/>
        <item x="19"/>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5">
    <i>
      <x v="43"/>
    </i>
    <i>
      <x v="58"/>
    </i>
    <i>
      <x v="59"/>
    </i>
    <i>
      <x v="60"/>
    </i>
    <i>
      <x v="61"/>
    </i>
    <i>
      <x v="62"/>
    </i>
    <i>
      <x v="63"/>
    </i>
    <i>
      <x v="64"/>
    </i>
    <i>
      <x v="65"/>
    </i>
    <i>
      <x v="66"/>
    </i>
    <i>
      <x v="67"/>
    </i>
    <i>
      <x v="68"/>
    </i>
    <i>
      <x v="69"/>
    </i>
    <i>
      <x v="70"/>
    </i>
    <i t="grand">
      <x/>
    </i>
  </rowItems>
  <colFields count="1">
    <field x="0"/>
  </colFields>
  <colItems count="4">
    <i>
      <x/>
    </i>
    <i>
      <x v="1"/>
    </i>
    <i>
      <x v="2"/>
    </i>
    <i t="grand">
      <x/>
    </i>
  </colItems>
  <dataFields count="1">
    <dataField name="Count of Jml. Pend. Miskin (juta jiwa)" fld="25" subtotal="count" baseField="2" baseItem="5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11EEBFBE-C218-46FD-9990-7BA777839B5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6:J22"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m="1" x="60"/>
        <item m="1" x="23"/>
        <item m="1" x="40"/>
        <item m="1" x="35"/>
        <item m="1" x="24"/>
        <item m="1" x="20"/>
        <item m="1" x="44"/>
        <item m="1" x="32"/>
        <item m="1" x="28"/>
        <item m="1" x="72"/>
        <item m="1" x="50"/>
        <item m="1" x="71"/>
        <item m="1" x="30"/>
        <item m="1" x="41"/>
        <item m="1" x="64"/>
        <item m="1" x="54"/>
        <item m="1" x="57"/>
        <item m="1" x="74"/>
        <item m="1" x="39"/>
        <item m="1" x="75"/>
        <item m="1" x="73"/>
        <item m="1" x="68"/>
        <item m="1" x="48"/>
        <item m="1" x="38"/>
        <item m="1" x="59"/>
        <item m="1" x="53"/>
        <item m="1" x="33"/>
        <item m="1" x="65"/>
        <item m="1" x="56"/>
        <item m="1" x="43"/>
        <item m="1" x="36"/>
        <item m="1" x="27"/>
        <item m="1" x="67"/>
        <item m="1" x="37"/>
        <item m="1" x="58"/>
        <item m="1" x="70"/>
        <item m="1" x="62"/>
        <item m="1" x="46"/>
        <item m="1" x="42"/>
        <item m="1" x="63"/>
        <item m="1" x="52"/>
        <item m="1" x="69"/>
        <item m="1" x="47"/>
        <item x="5"/>
        <item m="1" x="34"/>
        <item m="1" x="22"/>
        <item m="1" x="55"/>
        <item m="1" x="49"/>
        <item m="1" x="25"/>
        <item m="1" x="61"/>
        <item m="1" x="45"/>
        <item m="1" x="66"/>
        <item m="1" x="31"/>
        <item m="1" x="51"/>
        <item x="16"/>
        <item m="1" x="21"/>
        <item m="1" x="29"/>
        <item m="1" x="26"/>
        <item x="0"/>
        <item x="1"/>
        <item x="2"/>
        <item x="3"/>
        <item x="4"/>
        <item x="6"/>
        <item x="7"/>
        <item x="8"/>
        <item x="9"/>
        <item x="10"/>
        <item x="11"/>
        <item x="12"/>
        <item x="13"/>
        <item x="14"/>
        <item x="15"/>
        <item x="17"/>
        <item x="18"/>
        <item x="19"/>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dataField="1"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5">
    <i>
      <x v="43"/>
    </i>
    <i>
      <x v="58"/>
    </i>
    <i>
      <x v="59"/>
    </i>
    <i>
      <x v="60"/>
    </i>
    <i>
      <x v="61"/>
    </i>
    <i>
      <x v="62"/>
    </i>
    <i>
      <x v="63"/>
    </i>
    <i>
      <x v="64"/>
    </i>
    <i>
      <x v="65"/>
    </i>
    <i>
      <x v="66"/>
    </i>
    <i>
      <x v="67"/>
    </i>
    <i>
      <x v="68"/>
    </i>
    <i>
      <x v="69"/>
    </i>
    <i>
      <x v="70"/>
    </i>
    <i t="grand">
      <x/>
    </i>
  </rowItems>
  <colFields count="1">
    <field x="0"/>
  </colFields>
  <colItems count="4">
    <i>
      <x/>
    </i>
    <i>
      <x v="1"/>
    </i>
    <i>
      <x v="2"/>
    </i>
    <i t="grand">
      <x/>
    </i>
  </colItems>
  <dataFields count="1">
    <dataField name="Average of % Pend. Miskin" fld="26" subtotal="average" baseField="2" baseItem="5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EDBC15AC-278A-48FD-83EC-473FD935F0DD}" name="PivotTable13"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U8:X24"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x="0"/>
        <item x="13"/>
        <item x="1"/>
        <item x="14"/>
        <item x="18"/>
        <item x="15"/>
        <item x="19"/>
        <item x="10"/>
        <item m="1" x="60"/>
        <item m="1" x="23"/>
        <item m="1" x="42"/>
        <item m="1" x="66"/>
        <item m="1" x="63"/>
        <item m="1" x="40"/>
        <item m="1" x="31"/>
        <item m="1" x="35"/>
        <item m="1" x="24"/>
        <item m="1" x="29"/>
        <item m="1" x="51"/>
        <item m="1" x="26"/>
        <item m="1" x="20"/>
        <item m="1" x="25"/>
        <item m="1" x="44"/>
        <item m="1" x="32"/>
        <item m="1" x="52"/>
        <item m="1" x="34"/>
        <item m="1" x="28"/>
        <item m="1" x="69"/>
        <item m="1" x="47"/>
        <item m="1" x="49"/>
        <item m="1" x="72"/>
        <item m="1" x="50"/>
        <item m="1" x="71"/>
        <item m="1" x="30"/>
        <item m="1" x="41"/>
        <item m="1" x="64"/>
        <item m="1" x="45"/>
        <item m="1" x="54"/>
        <item m="1" x="57"/>
        <item m="1" x="74"/>
        <item m="1" x="39"/>
        <item m="1" x="75"/>
        <item m="1" x="21"/>
        <item m="1" x="73"/>
        <item m="1" x="68"/>
        <item m="1" x="61"/>
        <item m="1" x="48"/>
        <item m="1" x="22"/>
        <item m="1" x="38"/>
        <item m="1" x="59"/>
        <item m="1" x="55"/>
        <item m="1" x="53"/>
        <item m="1" x="33"/>
        <item m="1" x="65"/>
        <item m="1" x="56"/>
        <item x="2"/>
        <item x="6"/>
        <item m="1" x="43"/>
        <item m="1" x="36"/>
        <item x="16"/>
        <item m="1" x="27"/>
        <item m="1" x="67"/>
        <item m="1" x="37"/>
        <item m="1" x="58"/>
        <item x="5"/>
        <item m="1" x="70"/>
        <item m="1" x="62"/>
        <item m="1" x="46"/>
        <item x="3"/>
        <item x="4"/>
        <item x="9"/>
        <item x="12"/>
        <item x="17"/>
        <item x="11"/>
        <item x="7"/>
        <item x="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1">
    <field x="2"/>
  </rowFields>
  <rowItems count="15">
    <i>
      <x/>
    </i>
    <i>
      <x v="1"/>
    </i>
    <i>
      <x v="2"/>
    </i>
    <i>
      <x v="7"/>
    </i>
    <i>
      <x v="55"/>
    </i>
    <i>
      <x v="56"/>
    </i>
    <i>
      <x v="64"/>
    </i>
    <i>
      <x v="68"/>
    </i>
    <i>
      <x v="69"/>
    </i>
    <i>
      <x v="70"/>
    </i>
    <i>
      <x v="71"/>
    </i>
    <i>
      <x v="73"/>
    </i>
    <i>
      <x v="74"/>
    </i>
    <i>
      <x v="75"/>
    </i>
    <i t="grand">
      <x/>
    </i>
  </rowItems>
  <colFields count="1">
    <field x="0"/>
  </colFields>
  <colItems count="3">
    <i>
      <x/>
    </i>
    <i>
      <x v="1"/>
    </i>
    <i>
      <x v="2"/>
    </i>
  </colItems>
  <dataFields count="1">
    <dataField name="Average of APM SMP" fld="32" subtotal="average" baseField="2"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CF221818-4F0E-4D2A-8447-416754AD55E3}" name="PivotTable8"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A8:D24"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x="0"/>
        <item x="13"/>
        <item x="1"/>
        <item x="14"/>
        <item x="18"/>
        <item x="15"/>
        <item x="19"/>
        <item x="10"/>
        <item m="1" x="60"/>
        <item m="1" x="23"/>
        <item m="1" x="42"/>
        <item m="1" x="66"/>
        <item m="1" x="63"/>
        <item m="1" x="40"/>
        <item m="1" x="31"/>
        <item m="1" x="35"/>
        <item m="1" x="24"/>
        <item m="1" x="29"/>
        <item m="1" x="51"/>
        <item m="1" x="26"/>
        <item m="1" x="20"/>
        <item m="1" x="25"/>
        <item m="1" x="44"/>
        <item m="1" x="32"/>
        <item m="1" x="52"/>
        <item m="1" x="34"/>
        <item m="1" x="28"/>
        <item m="1" x="69"/>
        <item m="1" x="47"/>
        <item m="1" x="49"/>
        <item m="1" x="72"/>
        <item m="1" x="50"/>
        <item m="1" x="71"/>
        <item m="1" x="30"/>
        <item m="1" x="41"/>
        <item m="1" x="64"/>
        <item m="1" x="45"/>
        <item m="1" x="54"/>
        <item m="1" x="57"/>
        <item m="1" x="74"/>
        <item m="1" x="39"/>
        <item m="1" x="75"/>
        <item m="1" x="21"/>
        <item m="1" x="73"/>
        <item m="1" x="68"/>
        <item m="1" x="61"/>
        <item m="1" x="48"/>
        <item m="1" x="22"/>
        <item m="1" x="38"/>
        <item m="1" x="59"/>
        <item m="1" x="55"/>
        <item m="1" x="53"/>
        <item m="1" x="33"/>
        <item m="1" x="65"/>
        <item m="1" x="56"/>
        <item x="2"/>
        <item x="6"/>
        <item m="1" x="43"/>
        <item m="1" x="36"/>
        <item x="16"/>
        <item m="1" x="27"/>
        <item m="1" x="67"/>
        <item m="1" x="37"/>
        <item m="1" x="58"/>
        <item x="5"/>
        <item m="1" x="70"/>
        <item m="1" x="62"/>
        <item m="1" x="46"/>
        <item x="3"/>
        <item x="4"/>
        <item x="9"/>
        <item x="12"/>
        <item x="17"/>
        <item x="11"/>
        <item x="7"/>
        <item x="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5">
    <i>
      <x/>
    </i>
    <i>
      <x v="1"/>
    </i>
    <i>
      <x v="2"/>
    </i>
    <i>
      <x v="7"/>
    </i>
    <i>
      <x v="55"/>
    </i>
    <i>
      <x v="56"/>
    </i>
    <i>
      <x v="64"/>
    </i>
    <i>
      <x v="68"/>
    </i>
    <i>
      <x v="69"/>
    </i>
    <i>
      <x v="70"/>
    </i>
    <i>
      <x v="71"/>
    </i>
    <i>
      <x v="73"/>
    </i>
    <i>
      <x v="74"/>
    </i>
    <i>
      <x v="75"/>
    </i>
    <i t="grand">
      <x/>
    </i>
  </rowItems>
  <colFields count="1">
    <field x="0"/>
  </colFields>
  <colItems count="3">
    <i>
      <x/>
    </i>
    <i>
      <x v="1"/>
    </i>
    <i>
      <x v="2"/>
    </i>
  </colItems>
  <dataFields count="1">
    <dataField name="Average of APK PAUD" fld="27" subtotal="average" baseField="2"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3F3D71-28D4-48AB-A704-5A9E76B89C7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9"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m="1" x="60"/>
        <item m="1" x="23"/>
        <item m="1" x="40"/>
        <item m="1" x="35"/>
        <item m="1" x="24"/>
        <item m="1" x="20"/>
        <item m="1" x="44"/>
        <item m="1" x="32"/>
        <item m="1" x="28"/>
        <item m="1" x="72"/>
        <item m="1" x="50"/>
        <item m="1" x="71"/>
        <item m="1" x="30"/>
        <item m="1" x="41"/>
        <item m="1" x="64"/>
        <item m="1" x="54"/>
        <item m="1" x="57"/>
        <item m="1" x="74"/>
        <item m="1" x="39"/>
        <item m="1" x="75"/>
        <item m="1" x="73"/>
        <item m="1" x="68"/>
        <item m="1" x="48"/>
        <item m="1" x="38"/>
        <item m="1" x="59"/>
        <item m="1" x="53"/>
        <item m="1" x="33"/>
        <item m="1" x="65"/>
        <item m="1" x="56"/>
        <item m="1" x="43"/>
        <item m="1" x="36"/>
        <item m="1" x="27"/>
        <item m="1" x="67"/>
        <item m="1" x="37"/>
        <item m="1" x="58"/>
        <item m="1" x="70"/>
        <item m="1" x="62"/>
        <item m="1" x="46"/>
        <item m="1" x="42"/>
        <item m="1" x="63"/>
        <item m="1" x="52"/>
        <item m="1" x="69"/>
        <item m="1" x="47"/>
        <item x="5"/>
        <item m="1" x="34"/>
        <item m="1" x="22"/>
        <item m="1" x="55"/>
        <item m="1" x="49"/>
        <item m="1" x="25"/>
        <item m="1" x="61"/>
        <item m="1" x="45"/>
        <item m="1" x="66"/>
        <item m="1" x="31"/>
        <item m="1" x="51"/>
        <item x="16"/>
        <item m="1" x="21"/>
        <item m="1" x="29"/>
        <item m="1" x="26"/>
        <item x="0"/>
        <item x="1"/>
        <item x="2"/>
        <item x="3"/>
        <item x="4"/>
        <item x="6"/>
        <item x="7"/>
        <item x="8"/>
        <item x="9"/>
        <item x="10"/>
        <item x="11"/>
        <item x="12"/>
        <item x="13"/>
        <item x="14"/>
        <item x="15"/>
        <item x="17"/>
        <item x="18"/>
        <item x="19"/>
        <item t="default"/>
      </items>
    </pivotField>
    <pivotField showAll="0">
      <items count="13">
        <item x="6"/>
        <item x="4"/>
        <item x="10"/>
        <item x="7"/>
        <item x="11"/>
        <item x="2"/>
        <item x="9"/>
        <item x="8"/>
        <item x="1"/>
        <item x="5"/>
        <item x="3"/>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5">
    <i>
      <x v="43"/>
    </i>
    <i>
      <x v="58"/>
    </i>
    <i>
      <x v="59"/>
    </i>
    <i>
      <x v="60"/>
    </i>
    <i>
      <x v="61"/>
    </i>
    <i>
      <x v="62"/>
    </i>
    <i>
      <x v="63"/>
    </i>
    <i>
      <x v="64"/>
    </i>
    <i>
      <x v="65"/>
    </i>
    <i>
      <x v="66"/>
    </i>
    <i>
      <x v="67"/>
    </i>
    <i>
      <x v="68"/>
    </i>
    <i>
      <x v="69"/>
    </i>
    <i>
      <x v="70"/>
    </i>
    <i t="grand">
      <x/>
    </i>
  </rowItems>
  <colFields count="1">
    <field x="0"/>
  </colFields>
  <colItems count="4">
    <i>
      <x/>
    </i>
    <i>
      <x v="1"/>
    </i>
    <i>
      <x v="2"/>
    </i>
    <i t="grand">
      <x/>
    </i>
  </colItems>
  <dataFields count="1">
    <dataField name="Sum of DAK Fisik Afirmasi" fld="6" baseField="0" baseItem="0" numFmtId="165"/>
  </dataFields>
  <formats count="1">
    <format dxfId="19">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3F333115-09B3-4215-8D00-4B6620D23BB7}" name="PivotTable12"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Q8:T24"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x="0"/>
        <item x="13"/>
        <item x="1"/>
        <item x="14"/>
        <item x="18"/>
        <item x="15"/>
        <item x="19"/>
        <item x="10"/>
        <item m="1" x="60"/>
        <item m="1" x="23"/>
        <item m="1" x="42"/>
        <item m="1" x="66"/>
        <item m="1" x="63"/>
        <item m="1" x="40"/>
        <item m="1" x="31"/>
        <item m="1" x="35"/>
        <item m="1" x="24"/>
        <item m="1" x="29"/>
        <item m="1" x="51"/>
        <item m="1" x="26"/>
        <item m="1" x="20"/>
        <item m="1" x="25"/>
        <item m="1" x="44"/>
        <item m="1" x="32"/>
        <item m="1" x="52"/>
        <item m="1" x="34"/>
        <item m="1" x="28"/>
        <item m="1" x="69"/>
        <item m="1" x="47"/>
        <item m="1" x="49"/>
        <item m="1" x="72"/>
        <item m="1" x="50"/>
        <item m="1" x="71"/>
        <item m="1" x="30"/>
        <item m="1" x="41"/>
        <item m="1" x="64"/>
        <item m="1" x="45"/>
        <item m="1" x="54"/>
        <item m="1" x="57"/>
        <item m="1" x="74"/>
        <item m="1" x="39"/>
        <item m="1" x="75"/>
        <item m="1" x="21"/>
        <item m="1" x="73"/>
        <item m="1" x="68"/>
        <item m="1" x="61"/>
        <item m="1" x="48"/>
        <item m="1" x="22"/>
        <item m="1" x="38"/>
        <item m="1" x="59"/>
        <item m="1" x="55"/>
        <item m="1" x="53"/>
        <item m="1" x="33"/>
        <item m="1" x="65"/>
        <item m="1" x="56"/>
        <item x="2"/>
        <item x="6"/>
        <item m="1" x="43"/>
        <item m="1" x="36"/>
        <item x="16"/>
        <item m="1" x="27"/>
        <item m="1" x="67"/>
        <item m="1" x="37"/>
        <item m="1" x="58"/>
        <item x="5"/>
        <item m="1" x="70"/>
        <item m="1" x="62"/>
        <item m="1" x="46"/>
        <item x="3"/>
        <item x="4"/>
        <item x="9"/>
        <item x="12"/>
        <item x="17"/>
        <item x="11"/>
        <item x="7"/>
        <item x="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ragToRow="0" dragToCol="0" dragToPage="0" showAll="0" defaultSubtotal="0"/>
  </pivotFields>
  <rowFields count="1">
    <field x="2"/>
  </rowFields>
  <rowItems count="15">
    <i>
      <x/>
    </i>
    <i>
      <x v="1"/>
    </i>
    <i>
      <x v="2"/>
    </i>
    <i>
      <x v="7"/>
    </i>
    <i>
      <x v="55"/>
    </i>
    <i>
      <x v="56"/>
    </i>
    <i>
      <x v="64"/>
    </i>
    <i>
      <x v="68"/>
    </i>
    <i>
      <x v="69"/>
    </i>
    <i>
      <x v="70"/>
    </i>
    <i>
      <x v="71"/>
    </i>
    <i>
      <x v="73"/>
    </i>
    <i>
      <x v="74"/>
    </i>
    <i>
      <x v="75"/>
    </i>
    <i t="grand">
      <x/>
    </i>
  </rowItems>
  <colFields count="1">
    <field x="0"/>
  </colFields>
  <colItems count="3">
    <i>
      <x/>
    </i>
    <i>
      <x v="1"/>
    </i>
    <i>
      <x v="2"/>
    </i>
  </colItems>
  <dataFields count="1">
    <dataField name="Average of APM SD" fld="31" subtotal="average" baseField="2"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EA1E09AA-C5B5-49E2-9948-FE4A7CA91288}" name="PivotTable1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M8:P24"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x="0"/>
        <item x="13"/>
        <item x="1"/>
        <item x="14"/>
        <item x="18"/>
        <item x="15"/>
        <item x="19"/>
        <item x="10"/>
        <item m="1" x="60"/>
        <item m="1" x="23"/>
        <item m="1" x="42"/>
        <item m="1" x="66"/>
        <item m="1" x="63"/>
        <item m="1" x="40"/>
        <item m="1" x="31"/>
        <item m="1" x="35"/>
        <item m="1" x="24"/>
        <item m="1" x="29"/>
        <item m="1" x="51"/>
        <item m="1" x="26"/>
        <item m="1" x="20"/>
        <item m="1" x="25"/>
        <item m="1" x="44"/>
        <item m="1" x="32"/>
        <item m="1" x="52"/>
        <item m="1" x="34"/>
        <item m="1" x="28"/>
        <item m="1" x="69"/>
        <item m="1" x="47"/>
        <item m="1" x="49"/>
        <item m="1" x="72"/>
        <item m="1" x="50"/>
        <item m="1" x="71"/>
        <item m="1" x="30"/>
        <item m="1" x="41"/>
        <item m="1" x="64"/>
        <item m="1" x="45"/>
        <item m="1" x="54"/>
        <item m="1" x="57"/>
        <item m="1" x="74"/>
        <item m="1" x="39"/>
        <item m="1" x="75"/>
        <item m="1" x="21"/>
        <item m="1" x="73"/>
        <item m="1" x="68"/>
        <item m="1" x="61"/>
        <item m="1" x="48"/>
        <item m="1" x="22"/>
        <item m="1" x="38"/>
        <item m="1" x="59"/>
        <item m="1" x="55"/>
        <item m="1" x="53"/>
        <item m="1" x="33"/>
        <item m="1" x="65"/>
        <item m="1" x="56"/>
        <item x="2"/>
        <item x="6"/>
        <item m="1" x="43"/>
        <item m="1" x="36"/>
        <item x="16"/>
        <item m="1" x="27"/>
        <item m="1" x="67"/>
        <item m="1" x="37"/>
        <item m="1" x="58"/>
        <item x="5"/>
        <item m="1" x="70"/>
        <item m="1" x="62"/>
        <item m="1" x="46"/>
        <item x="3"/>
        <item x="4"/>
        <item x="9"/>
        <item x="12"/>
        <item x="17"/>
        <item x="11"/>
        <item x="7"/>
        <item x="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ragToRow="0" dragToCol="0" dragToPage="0" showAll="0" defaultSubtotal="0"/>
  </pivotFields>
  <rowFields count="1">
    <field x="2"/>
  </rowFields>
  <rowItems count="15">
    <i>
      <x/>
    </i>
    <i>
      <x v="1"/>
    </i>
    <i>
      <x v="2"/>
    </i>
    <i>
      <x v="7"/>
    </i>
    <i>
      <x v="55"/>
    </i>
    <i>
      <x v="56"/>
    </i>
    <i>
      <x v="64"/>
    </i>
    <i>
      <x v="68"/>
    </i>
    <i>
      <x v="69"/>
    </i>
    <i>
      <x v="70"/>
    </i>
    <i>
      <x v="71"/>
    </i>
    <i>
      <x v="73"/>
    </i>
    <i>
      <x v="74"/>
    </i>
    <i>
      <x v="75"/>
    </i>
    <i t="grand">
      <x/>
    </i>
  </rowItems>
  <colFields count="1">
    <field x="0"/>
  </colFields>
  <colItems count="3">
    <i>
      <x/>
    </i>
    <i>
      <x v="1"/>
    </i>
    <i>
      <x v="2"/>
    </i>
  </colItems>
  <dataFields count="1">
    <dataField name="Average of APK SMA" fld="30" subtotal="average" baseField="2"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62711268-1713-42F9-B2C6-5FCB642437E9}" name="PivotTable9"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E8:H24"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x="0"/>
        <item x="13"/>
        <item x="1"/>
        <item x="14"/>
        <item x="18"/>
        <item x="15"/>
        <item x="19"/>
        <item x="10"/>
        <item m="1" x="60"/>
        <item m="1" x="23"/>
        <item m="1" x="42"/>
        <item m="1" x="66"/>
        <item m="1" x="63"/>
        <item m="1" x="40"/>
        <item m="1" x="31"/>
        <item m="1" x="35"/>
        <item m="1" x="24"/>
        <item m="1" x="29"/>
        <item m="1" x="51"/>
        <item m="1" x="26"/>
        <item m="1" x="20"/>
        <item m="1" x="25"/>
        <item m="1" x="44"/>
        <item m="1" x="32"/>
        <item m="1" x="52"/>
        <item m="1" x="34"/>
        <item m="1" x="28"/>
        <item m="1" x="69"/>
        <item m="1" x="47"/>
        <item m="1" x="49"/>
        <item m="1" x="72"/>
        <item m="1" x="50"/>
        <item m="1" x="71"/>
        <item m="1" x="30"/>
        <item m="1" x="41"/>
        <item m="1" x="64"/>
        <item m="1" x="45"/>
        <item m="1" x="54"/>
        <item m="1" x="57"/>
        <item m="1" x="74"/>
        <item m="1" x="39"/>
        <item m="1" x="75"/>
        <item m="1" x="21"/>
        <item m="1" x="73"/>
        <item m="1" x="68"/>
        <item m="1" x="61"/>
        <item m="1" x="48"/>
        <item m="1" x="22"/>
        <item m="1" x="38"/>
        <item m="1" x="59"/>
        <item m="1" x="55"/>
        <item m="1" x="53"/>
        <item m="1" x="33"/>
        <item m="1" x="65"/>
        <item m="1" x="56"/>
        <item x="2"/>
        <item x="6"/>
        <item m="1" x="43"/>
        <item m="1" x="36"/>
        <item x="16"/>
        <item m="1" x="27"/>
        <item m="1" x="67"/>
        <item m="1" x="37"/>
        <item m="1" x="58"/>
        <item x="5"/>
        <item m="1" x="70"/>
        <item m="1" x="62"/>
        <item m="1" x="46"/>
        <item x="3"/>
        <item x="4"/>
        <item x="9"/>
        <item x="12"/>
        <item x="17"/>
        <item x="11"/>
        <item x="7"/>
        <item x="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dragToRow="0" dragToCol="0" dragToPage="0" showAll="0" defaultSubtotal="0"/>
  </pivotFields>
  <rowFields count="1">
    <field x="2"/>
  </rowFields>
  <rowItems count="15">
    <i>
      <x/>
    </i>
    <i>
      <x v="1"/>
    </i>
    <i>
      <x v="2"/>
    </i>
    <i>
      <x v="7"/>
    </i>
    <i>
      <x v="55"/>
    </i>
    <i>
      <x v="56"/>
    </i>
    <i>
      <x v="64"/>
    </i>
    <i>
      <x v="68"/>
    </i>
    <i>
      <x v="69"/>
    </i>
    <i>
      <x v="70"/>
    </i>
    <i>
      <x v="71"/>
    </i>
    <i>
      <x v="73"/>
    </i>
    <i>
      <x v="74"/>
    </i>
    <i>
      <x v="75"/>
    </i>
    <i t="grand">
      <x/>
    </i>
  </rowItems>
  <colFields count="1">
    <field x="0"/>
  </colFields>
  <colItems count="3">
    <i>
      <x/>
    </i>
    <i>
      <x v="1"/>
    </i>
    <i>
      <x v="2"/>
    </i>
  </colItems>
  <dataFields count="1">
    <dataField name="Average of APK SD" fld="28" subtotal="average" baseField="2"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DA841D4E-3AD5-4DAF-814C-054D72B82F74}" name="PivotTable14"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Y8:AB24"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x="0"/>
        <item x="13"/>
        <item x="1"/>
        <item x="14"/>
        <item x="18"/>
        <item x="15"/>
        <item x="19"/>
        <item x="10"/>
        <item m="1" x="60"/>
        <item m="1" x="23"/>
        <item m="1" x="42"/>
        <item m="1" x="66"/>
        <item m="1" x="63"/>
        <item m="1" x="40"/>
        <item m="1" x="31"/>
        <item m="1" x="35"/>
        <item m="1" x="24"/>
        <item m="1" x="29"/>
        <item m="1" x="51"/>
        <item m="1" x="26"/>
        <item m="1" x="20"/>
        <item m="1" x="25"/>
        <item m="1" x="44"/>
        <item m="1" x="32"/>
        <item m="1" x="52"/>
        <item m="1" x="34"/>
        <item m="1" x="28"/>
        <item m="1" x="69"/>
        <item m="1" x="47"/>
        <item m="1" x="49"/>
        <item m="1" x="72"/>
        <item m="1" x="50"/>
        <item m="1" x="71"/>
        <item m="1" x="30"/>
        <item m="1" x="41"/>
        <item m="1" x="64"/>
        <item m="1" x="45"/>
        <item m="1" x="54"/>
        <item m="1" x="57"/>
        <item m="1" x="74"/>
        <item m="1" x="39"/>
        <item m="1" x="75"/>
        <item m="1" x="21"/>
        <item m="1" x="73"/>
        <item m="1" x="68"/>
        <item m="1" x="61"/>
        <item m="1" x="48"/>
        <item m="1" x="22"/>
        <item m="1" x="38"/>
        <item m="1" x="59"/>
        <item m="1" x="55"/>
        <item m="1" x="53"/>
        <item m="1" x="33"/>
        <item m="1" x="65"/>
        <item m="1" x="56"/>
        <item x="2"/>
        <item x="6"/>
        <item m="1" x="43"/>
        <item m="1" x="36"/>
        <item x="16"/>
        <item m="1" x="27"/>
        <item m="1" x="67"/>
        <item m="1" x="37"/>
        <item m="1" x="58"/>
        <item x="5"/>
        <item m="1" x="70"/>
        <item m="1" x="62"/>
        <item m="1" x="46"/>
        <item x="3"/>
        <item x="4"/>
        <item x="9"/>
        <item x="12"/>
        <item x="17"/>
        <item x="11"/>
        <item x="7"/>
        <item x="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s>
  <rowFields count="1">
    <field x="2"/>
  </rowFields>
  <rowItems count="15">
    <i>
      <x/>
    </i>
    <i>
      <x v="1"/>
    </i>
    <i>
      <x v="2"/>
    </i>
    <i>
      <x v="7"/>
    </i>
    <i>
      <x v="55"/>
    </i>
    <i>
      <x v="56"/>
    </i>
    <i>
      <x v="64"/>
    </i>
    <i>
      <x v="68"/>
    </i>
    <i>
      <x v="69"/>
    </i>
    <i>
      <x v="70"/>
    </i>
    <i>
      <x v="71"/>
    </i>
    <i>
      <x v="73"/>
    </i>
    <i>
      <x v="74"/>
    </i>
    <i>
      <x v="75"/>
    </i>
    <i t="grand">
      <x/>
    </i>
  </rowItems>
  <colFields count="1">
    <field x="0"/>
  </colFields>
  <colItems count="3">
    <i>
      <x/>
    </i>
    <i>
      <x v="1"/>
    </i>
    <i>
      <x v="2"/>
    </i>
  </colItems>
  <dataFields count="1">
    <dataField name="Average of APM SMA" fld="33" subtotal="average" baseField="2"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51358934-9DC8-415D-8429-179214469E85}" name="PivotTable10"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I8:L24"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x="0"/>
        <item x="13"/>
        <item x="1"/>
        <item x="14"/>
        <item x="18"/>
        <item x="15"/>
        <item x="19"/>
        <item x="10"/>
        <item m="1" x="60"/>
        <item m="1" x="23"/>
        <item m="1" x="42"/>
        <item m="1" x="66"/>
        <item m="1" x="63"/>
        <item m="1" x="40"/>
        <item m="1" x="31"/>
        <item m="1" x="35"/>
        <item m="1" x="24"/>
        <item m="1" x="29"/>
        <item m="1" x="51"/>
        <item m="1" x="26"/>
        <item m="1" x="20"/>
        <item m="1" x="25"/>
        <item m="1" x="44"/>
        <item m="1" x="32"/>
        <item m="1" x="52"/>
        <item m="1" x="34"/>
        <item m="1" x="28"/>
        <item m="1" x="69"/>
        <item m="1" x="47"/>
        <item m="1" x="49"/>
        <item m="1" x="72"/>
        <item m="1" x="50"/>
        <item m="1" x="71"/>
        <item m="1" x="30"/>
        <item m="1" x="41"/>
        <item m="1" x="64"/>
        <item m="1" x="45"/>
        <item m="1" x="54"/>
        <item m="1" x="57"/>
        <item m="1" x="74"/>
        <item m="1" x="39"/>
        <item m="1" x="75"/>
        <item m="1" x="21"/>
        <item m="1" x="73"/>
        <item m="1" x="68"/>
        <item m="1" x="61"/>
        <item m="1" x="48"/>
        <item m="1" x="22"/>
        <item m="1" x="38"/>
        <item m="1" x="59"/>
        <item m="1" x="55"/>
        <item m="1" x="53"/>
        <item m="1" x="33"/>
        <item m="1" x="65"/>
        <item m="1" x="56"/>
        <item x="2"/>
        <item x="6"/>
        <item m="1" x="43"/>
        <item m="1" x="36"/>
        <item x="16"/>
        <item m="1" x="27"/>
        <item m="1" x="67"/>
        <item m="1" x="37"/>
        <item m="1" x="58"/>
        <item x="5"/>
        <item m="1" x="70"/>
        <item m="1" x="62"/>
        <item m="1" x="46"/>
        <item x="3"/>
        <item x="4"/>
        <item x="9"/>
        <item x="12"/>
        <item x="17"/>
        <item x="11"/>
        <item x="7"/>
        <item x="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ragToRow="0" dragToCol="0" dragToPage="0" showAll="0" defaultSubtotal="0"/>
  </pivotFields>
  <rowFields count="1">
    <field x="2"/>
  </rowFields>
  <rowItems count="15">
    <i>
      <x/>
    </i>
    <i>
      <x v="1"/>
    </i>
    <i>
      <x v="2"/>
    </i>
    <i>
      <x v="7"/>
    </i>
    <i>
      <x v="55"/>
    </i>
    <i>
      <x v="56"/>
    </i>
    <i>
      <x v="64"/>
    </i>
    <i>
      <x v="68"/>
    </i>
    <i>
      <x v="69"/>
    </i>
    <i>
      <x v="70"/>
    </i>
    <i>
      <x v="71"/>
    </i>
    <i>
      <x v="73"/>
    </i>
    <i>
      <x v="74"/>
    </i>
    <i>
      <x v="75"/>
    </i>
    <i t="grand">
      <x/>
    </i>
  </rowItems>
  <colFields count="1">
    <field x="0"/>
  </colFields>
  <colItems count="3">
    <i>
      <x/>
    </i>
    <i>
      <x v="1"/>
    </i>
    <i>
      <x v="2"/>
    </i>
  </colItems>
  <dataFields count="1">
    <dataField name="Average of APK SMP" fld="29" subtotal="average" baseField="2"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C551142F-622A-4D21-8428-B48C939119A0}" name="PivotTable29" cacheId="0"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showHeaders="0" outline="1" outlineData="1" multipleFieldFilters="0">
  <location ref="B4:R20" firstHeaderRow="0" firstDataRow="2" firstDataCol="1"/>
  <pivotFields count="36">
    <pivotField axis="axisCol" showAll="0" defaultSubtotal="0">
      <items count="3">
        <item sd="0" x="0"/>
        <item sd="0" x="1"/>
        <item x="2"/>
      </items>
    </pivotField>
    <pivotField showAll="0" defaultSubtotal="0">
      <items count="13">
        <item h="1" x="1"/>
        <item h="1" m="1" x="11"/>
        <item h="1" m="1" x="5"/>
        <item h="1" m="1" x="12"/>
        <item h="1" m="1" x="2"/>
        <item h="1" m="1" x="6"/>
        <item h="1" m="1" x="7"/>
        <item h="1" m="1" x="3"/>
        <item h="1" m="1" x="8"/>
        <item h="1" m="1" x="10"/>
        <item h="1" m="1" x="9"/>
        <item h="1" m="1" x="4"/>
        <item x="0"/>
      </items>
    </pivotField>
    <pivotField axis="axisCol" showAll="0" defaultSubtotal="0">
      <items count="76">
        <item x="0"/>
        <item x="13"/>
        <item x="1"/>
        <item x="14"/>
        <item x="18"/>
        <item x="15"/>
        <item x="19"/>
        <item x="10"/>
        <item m="1" x="60"/>
        <item m="1" x="23"/>
        <item m="1" x="42"/>
        <item m="1" x="66"/>
        <item m="1" x="63"/>
        <item m="1" x="40"/>
        <item m="1" x="31"/>
        <item m="1" x="35"/>
        <item m="1" x="24"/>
        <item m="1" x="29"/>
        <item m="1" x="51"/>
        <item m="1" x="26"/>
        <item m="1" x="20"/>
        <item m="1" x="25"/>
        <item m="1" x="44"/>
        <item m="1" x="32"/>
        <item m="1" x="52"/>
        <item m="1" x="34"/>
        <item m="1" x="28"/>
        <item m="1" x="69"/>
        <item m="1" x="47"/>
        <item m="1" x="49"/>
        <item m="1" x="72"/>
        <item m="1" x="50"/>
        <item m="1" x="71"/>
        <item m="1" x="30"/>
        <item m="1" x="41"/>
        <item m="1" x="64"/>
        <item m="1" x="45"/>
        <item m="1" x="54"/>
        <item m="1" x="57"/>
        <item m="1" x="74"/>
        <item m="1" x="39"/>
        <item m="1" x="75"/>
        <item m="1" x="21"/>
        <item m="1" x="73"/>
        <item m="1" x="68"/>
        <item m="1" x="61"/>
        <item m="1" x="48"/>
        <item m="1" x="22"/>
        <item m="1" x="38"/>
        <item m="1" x="59"/>
        <item m="1" x="55"/>
        <item m="1" x="53"/>
        <item m="1" x="33"/>
        <item m="1" x="65"/>
        <item m="1" x="56"/>
        <item x="2"/>
        <item x="6"/>
        <item m="1" x="43"/>
        <item m="1" x="36"/>
        <item x="16"/>
        <item m="1" x="27"/>
        <item m="1" x="67"/>
        <item m="1" x="37"/>
        <item m="1" x="58"/>
        <item x="5"/>
        <item m="1" x="70"/>
        <item m="1" x="62"/>
        <item m="1" x="46"/>
        <item x="3"/>
        <item x="4"/>
        <item x="9"/>
        <item x="12"/>
        <item x="17"/>
        <item x="11"/>
        <item x="7"/>
        <item x="8"/>
      </items>
    </pivotField>
    <pivotField showAll="0" defaultSubtotal="0">
      <items count="12">
        <item x="6"/>
        <item x="4"/>
        <item x="10"/>
        <item x="7"/>
        <item x="11"/>
        <item x="2"/>
        <item x="9"/>
        <item x="8"/>
        <item x="1"/>
        <item x="5"/>
        <item x="3"/>
        <item x="0"/>
      </items>
    </pivotField>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dragToRow="0" dragToCol="0" dragToPage="0" showAll="0" defaultSubtotal="0"/>
  </pivotFields>
  <rowFields count="1">
    <field x="-2"/>
  </rowFields>
  <rowItems count="15">
    <i>
      <x/>
    </i>
    <i i="1">
      <x v="1"/>
    </i>
    <i i="2">
      <x v="2"/>
    </i>
    <i i="3">
      <x v="3"/>
    </i>
    <i i="4">
      <x v="4"/>
    </i>
    <i i="5">
      <x v="5"/>
    </i>
    <i i="6">
      <x v="6"/>
    </i>
    <i i="7">
      <x v="7"/>
    </i>
    <i i="8">
      <x v="8"/>
    </i>
    <i i="9">
      <x v="9"/>
    </i>
    <i i="10">
      <x v="10"/>
    </i>
    <i i="11">
      <x v="11"/>
    </i>
    <i i="12">
      <x v="12"/>
    </i>
    <i i="13">
      <x v="13"/>
    </i>
    <i i="14">
      <x v="14"/>
    </i>
  </rowItems>
  <colFields count="2">
    <field x="0"/>
    <field x="2"/>
  </colFields>
  <colItems count="16">
    <i>
      <x/>
    </i>
    <i>
      <x v="1"/>
    </i>
    <i>
      <x v="2"/>
      <x/>
    </i>
    <i r="1">
      <x v="1"/>
    </i>
    <i r="1">
      <x v="2"/>
    </i>
    <i r="1">
      <x v="7"/>
    </i>
    <i r="1">
      <x v="55"/>
    </i>
    <i r="1">
      <x v="56"/>
    </i>
    <i r="1">
      <x v="64"/>
    </i>
    <i r="1">
      <x v="68"/>
    </i>
    <i r="1">
      <x v="69"/>
    </i>
    <i r="1">
      <x v="70"/>
    </i>
    <i r="1">
      <x v="71"/>
    </i>
    <i r="1">
      <x v="73"/>
    </i>
    <i r="1">
      <x v="74"/>
    </i>
    <i r="1">
      <x v="75"/>
    </i>
  </colItems>
  <dataFields count="15">
    <dataField name="Sum of DBH PPh" fld="11" baseField="0" baseItem="0"/>
    <dataField name="Sum of DBH PBB" fld="12" baseField="0" baseItem="0"/>
    <dataField name="Sum of DBH CHT" fld="34" baseField="0" baseItem="0"/>
    <dataField name="Sum of DBH SDA Migas" fld="13" baseField="0" baseItem="0"/>
    <dataField name="Sum of DBH SDA Minerba" fld="14" baseField="0" baseItem="0"/>
    <dataField name="Sum of DBH SDA Kehutanan" fld="15" baseField="0" baseItem="0"/>
    <dataField name="Sum of DBH SDA Perikanan" fld="16" baseField="0" baseItem="0"/>
    <dataField name="Sum of DBH SDA Panas Bumi" fld="17" baseField="0" baseItem="0"/>
    <dataField name="Sum of DAU" fld="8" baseField="0" baseItem="0"/>
    <dataField name="Sum of DAK Fisik Reguler" fld="4" baseField="0" baseItem="0"/>
    <dataField name="Sum of DAK Fisik Penugasan" fld="5" baseField="0" baseItem="0"/>
    <dataField name="Sum of DAK Fisik Afirmasi" fld="6" baseField="0" baseItem="0"/>
    <dataField name="Sum of DAK Non Fisik" fld="7" baseField="0" baseItem="0"/>
    <dataField name="Sum of DID" fld="9" baseField="0" baseItem="0"/>
    <dataField name="Sum of Dana Desa" fld="10" baseField="0" baseItem="0"/>
  </dataFields>
  <formats count="1">
    <format dxfId="0">
      <pivotArea outline="0" collapsedLevelsAreSubtotals="1" fieldPosition="0"/>
    </format>
  </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AE5319-93F7-45D2-A116-E5150F9F5A4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E19"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m="1" x="60"/>
        <item m="1" x="23"/>
        <item m="1" x="40"/>
        <item m="1" x="35"/>
        <item m="1" x="24"/>
        <item m="1" x="20"/>
        <item m="1" x="44"/>
        <item m="1" x="32"/>
        <item m="1" x="28"/>
        <item m="1" x="72"/>
        <item m="1" x="50"/>
        <item m="1" x="71"/>
        <item m="1" x="30"/>
        <item m="1" x="41"/>
        <item m="1" x="64"/>
        <item m="1" x="54"/>
        <item m="1" x="57"/>
        <item m="1" x="74"/>
        <item m="1" x="39"/>
        <item m="1" x="75"/>
        <item m="1" x="73"/>
        <item m="1" x="68"/>
        <item m="1" x="48"/>
        <item m="1" x="38"/>
        <item m="1" x="59"/>
        <item m="1" x="53"/>
        <item m="1" x="33"/>
        <item m="1" x="65"/>
        <item m="1" x="56"/>
        <item m="1" x="43"/>
        <item m="1" x="36"/>
        <item m="1" x="27"/>
        <item m="1" x="67"/>
        <item m="1" x="37"/>
        <item m="1" x="58"/>
        <item m="1" x="70"/>
        <item m="1" x="62"/>
        <item m="1" x="46"/>
        <item m="1" x="42"/>
        <item m="1" x="63"/>
        <item m="1" x="52"/>
        <item m="1" x="69"/>
        <item m="1" x="47"/>
        <item x="5"/>
        <item m="1" x="34"/>
        <item m="1" x="22"/>
        <item m="1" x="55"/>
        <item m="1" x="49"/>
        <item m="1" x="25"/>
        <item m="1" x="61"/>
        <item m="1" x="45"/>
        <item m="1" x="66"/>
        <item m="1" x="31"/>
        <item m="1" x="51"/>
        <item x="16"/>
        <item m="1" x="21"/>
        <item m="1" x="29"/>
        <item m="1" x="26"/>
        <item x="0"/>
        <item x="1"/>
        <item x="2"/>
        <item x="3"/>
        <item x="4"/>
        <item x="6"/>
        <item x="7"/>
        <item x="8"/>
        <item x="9"/>
        <item x="10"/>
        <item x="11"/>
        <item x="12"/>
        <item x="13"/>
        <item x="14"/>
        <item x="15"/>
        <item x="17"/>
        <item x="18"/>
        <item x="19"/>
        <item t="default"/>
      </items>
    </pivotField>
    <pivotField showAll="0">
      <items count="13">
        <item x="6"/>
        <item x="4"/>
        <item x="10"/>
        <item x="7"/>
        <item x="11"/>
        <item x="2"/>
        <item x="9"/>
        <item x="8"/>
        <item x="1"/>
        <item x="5"/>
        <item x="3"/>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5">
    <i>
      <x v="43"/>
    </i>
    <i>
      <x v="58"/>
    </i>
    <i>
      <x v="59"/>
    </i>
    <i>
      <x v="60"/>
    </i>
    <i>
      <x v="61"/>
    </i>
    <i>
      <x v="62"/>
    </i>
    <i>
      <x v="63"/>
    </i>
    <i>
      <x v="64"/>
    </i>
    <i>
      <x v="65"/>
    </i>
    <i>
      <x v="66"/>
    </i>
    <i>
      <x v="67"/>
    </i>
    <i>
      <x v="68"/>
    </i>
    <i>
      <x v="69"/>
    </i>
    <i>
      <x v="70"/>
    </i>
    <i t="grand">
      <x/>
    </i>
  </rowItems>
  <colFields count="1">
    <field x="0"/>
  </colFields>
  <colItems count="4">
    <i>
      <x/>
    </i>
    <i>
      <x v="1"/>
    </i>
    <i>
      <x v="2"/>
    </i>
    <i t="grand">
      <x/>
    </i>
  </colItems>
  <dataFields count="1">
    <dataField name="Sum of DAK Non Fisik" fld="7" baseField="0" baseItem="0" numFmtId="165"/>
  </dataFields>
  <formats count="1">
    <format dxfId="18">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95E50F-C2DA-4CEC-8E6F-4FBAB96519A7}"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9"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m="1" x="60"/>
        <item m="1" x="23"/>
        <item m="1" x="40"/>
        <item m="1" x="35"/>
        <item m="1" x="24"/>
        <item m="1" x="20"/>
        <item m="1" x="44"/>
        <item m="1" x="32"/>
        <item m="1" x="28"/>
        <item m="1" x="72"/>
        <item m="1" x="50"/>
        <item m="1" x="71"/>
        <item m="1" x="30"/>
        <item m="1" x="41"/>
        <item m="1" x="64"/>
        <item m="1" x="54"/>
        <item m="1" x="57"/>
        <item m="1" x="74"/>
        <item m="1" x="39"/>
        <item m="1" x="75"/>
        <item m="1" x="73"/>
        <item m="1" x="68"/>
        <item m="1" x="48"/>
        <item m="1" x="38"/>
        <item m="1" x="59"/>
        <item m="1" x="53"/>
        <item m="1" x="33"/>
        <item m="1" x="65"/>
        <item m="1" x="56"/>
        <item m="1" x="43"/>
        <item m="1" x="36"/>
        <item m="1" x="27"/>
        <item m="1" x="67"/>
        <item m="1" x="37"/>
        <item m="1" x="58"/>
        <item m="1" x="70"/>
        <item m="1" x="62"/>
        <item m="1" x="46"/>
        <item m="1" x="42"/>
        <item m="1" x="63"/>
        <item m="1" x="52"/>
        <item m="1" x="69"/>
        <item m="1" x="47"/>
        <item x="5"/>
        <item m="1" x="34"/>
        <item m="1" x="22"/>
        <item m="1" x="55"/>
        <item m="1" x="49"/>
        <item m="1" x="25"/>
        <item m="1" x="61"/>
        <item m="1" x="45"/>
        <item m="1" x="66"/>
        <item m="1" x="31"/>
        <item m="1" x="51"/>
        <item x="16"/>
        <item m="1" x="21"/>
        <item m="1" x="29"/>
        <item m="1" x="26"/>
        <item x="0"/>
        <item x="1"/>
        <item x="2"/>
        <item x="3"/>
        <item x="4"/>
        <item x="6"/>
        <item x="7"/>
        <item x="8"/>
        <item x="9"/>
        <item x="10"/>
        <item x="11"/>
        <item x="12"/>
        <item x="13"/>
        <item x="14"/>
        <item x="15"/>
        <item x="17"/>
        <item x="18"/>
        <item x="19"/>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5">
    <i>
      <x v="43"/>
    </i>
    <i>
      <x v="58"/>
    </i>
    <i>
      <x v="59"/>
    </i>
    <i>
      <x v="60"/>
    </i>
    <i>
      <x v="61"/>
    </i>
    <i>
      <x v="62"/>
    </i>
    <i>
      <x v="63"/>
    </i>
    <i>
      <x v="64"/>
    </i>
    <i>
      <x v="65"/>
    </i>
    <i>
      <x v="66"/>
    </i>
    <i>
      <x v="67"/>
    </i>
    <i>
      <x v="68"/>
    </i>
    <i>
      <x v="69"/>
    </i>
    <i>
      <x v="70"/>
    </i>
    <i t="grand">
      <x/>
    </i>
  </rowItems>
  <colFields count="1">
    <field x="0"/>
  </colFields>
  <colItems count="4">
    <i>
      <x/>
    </i>
    <i>
      <x v="1"/>
    </i>
    <i>
      <x v="2"/>
    </i>
    <i t="grand">
      <x/>
    </i>
  </colItems>
  <dataFields count="1">
    <dataField name="Sum of DAU" fld="8" baseField="0" baseItem="0" numFmtId="165"/>
  </dataFields>
  <formats count="1">
    <format dxfId="17">
      <pivotArea outline="0" collapsedLevelsAreSubtotals="1" fieldPosition="0"/>
    </format>
  </formats>
  <chartFormats count="4">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3">
          <reference field="4294967294" count="1" selected="0">
            <x v="0"/>
          </reference>
          <reference field="0" count="1" selected="0">
            <x v="0"/>
          </reference>
          <reference field="2" count="1" selected="0">
            <x v="27"/>
          </reference>
        </references>
      </pivotArea>
    </chartFormat>
    <chartFormat chart="2"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09E8BF-1FFF-4174-A13E-A286BFA64E73}"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9"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m="1" x="60"/>
        <item m="1" x="23"/>
        <item m="1" x="40"/>
        <item m="1" x="35"/>
        <item m="1" x="24"/>
        <item m="1" x="20"/>
        <item m="1" x="44"/>
        <item m="1" x="32"/>
        <item m="1" x="28"/>
        <item m="1" x="72"/>
        <item m="1" x="50"/>
        <item m="1" x="71"/>
        <item m="1" x="30"/>
        <item m="1" x="41"/>
        <item m="1" x="64"/>
        <item m="1" x="54"/>
        <item m="1" x="57"/>
        <item m="1" x="74"/>
        <item m="1" x="39"/>
        <item m="1" x="75"/>
        <item m="1" x="73"/>
        <item m="1" x="68"/>
        <item m="1" x="48"/>
        <item m="1" x="38"/>
        <item m="1" x="59"/>
        <item m="1" x="53"/>
        <item m="1" x="33"/>
        <item m="1" x="65"/>
        <item m="1" x="56"/>
        <item m="1" x="43"/>
        <item m="1" x="36"/>
        <item m="1" x="27"/>
        <item m="1" x="67"/>
        <item m="1" x="37"/>
        <item m="1" x="58"/>
        <item m="1" x="70"/>
        <item m="1" x="62"/>
        <item m="1" x="46"/>
        <item m="1" x="42"/>
        <item m="1" x="63"/>
        <item m="1" x="52"/>
        <item m="1" x="69"/>
        <item m="1" x="47"/>
        <item x="5"/>
        <item m="1" x="34"/>
        <item m="1" x="22"/>
        <item m="1" x="55"/>
        <item m="1" x="49"/>
        <item m="1" x="25"/>
        <item m="1" x="61"/>
        <item m="1" x="45"/>
        <item m="1" x="66"/>
        <item m="1" x="31"/>
        <item m="1" x="51"/>
        <item x="16"/>
        <item m="1" x="21"/>
        <item m="1" x="29"/>
        <item m="1" x="26"/>
        <item x="0"/>
        <item x="1"/>
        <item x="2"/>
        <item x="3"/>
        <item x="4"/>
        <item x="6"/>
        <item x="7"/>
        <item x="8"/>
        <item x="9"/>
        <item x="10"/>
        <item x="11"/>
        <item x="12"/>
        <item x="13"/>
        <item x="14"/>
        <item x="15"/>
        <item x="17"/>
        <item x="18"/>
        <item x="19"/>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5">
    <i>
      <x v="43"/>
    </i>
    <i>
      <x v="58"/>
    </i>
    <i>
      <x v="59"/>
    </i>
    <i>
      <x v="60"/>
    </i>
    <i>
      <x v="61"/>
    </i>
    <i>
      <x v="62"/>
    </i>
    <i>
      <x v="63"/>
    </i>
    <i>
      <x v="64"/>
    </i>
    <i>
      <x v="65"/>
    </i>
    <i>
      <x v="66"/>
    </i>
    <i>
      <x v="67"/>
    </i>
    <i>
      <x v="68"/>
    </i>
    <i>
      <x v="69"/>
    </i>
    <i>
      <x v="70"/>
    </i>
    <i t="grand">
      <x/>
    </i>
  </rowItems>
  <colFields count="1">
    <field x="0"/>
  </colFields>
  <colItems count="4">
    <i>
      <x/>
    </i>
    <i>
      <x v="1"/>
    </i>
    <i>
      <x v="2"/>
    </i>
    <i t="grand">
      <x/>
    </i>
  </colItems>
  <dataFields count="1">
    <dataField name="Sum of DID" fld="9" baseField="0" baseItem="0" numFmtId="165"/>
  </dataFields>
  <formats count="1">
    <format dxfId="16">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FDDEF7-A1F0-48C0-9ACE-654294857B08}"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9"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m="1" x="60"/>
        <item m="1" x="23"/>
        <item m="1" x="40"/>
        <item m="1" x="35"/>
        <item m="1" x="24"/>
        <item m="1" x="20"/>
        <item m="1" x="44"/>
        <item m="1" x="32"/>
        <item m="1" x="28"/>
        <item m="1" x="72"/>
        <item m="1" x="50"/>
        <item m="1" x="71"/>
        <item m="1" x="30"/>
        <item m="1" x="41"/>
        <item m="1" x="64"/>
        <item m="1" x="54"/>
        <item m="1" x="57"/>
        <item m="1" x="74"/>
        <item m="1" x="39"/>
        <item m="1" x="75"/>
        <item m="1" x="73"/>
        <item m="1" x="68"/>
        <item m="1" x="48"/>
        <item m="1" x="38"/>
        <item m="1" x="59"/>
        <item m="1" x="53"/>
        <item m="1" x="33"/>
        <item m="1" x="65"/>
        <item m="1" x="56"/>
        <item m="1" x="43"/>
        <item m="1" x="36"/>
        <item m="1" x="27"/>
        <item m="1" x="67"/>
        <item m="1" x="37"/>
        <item m="1" x="58"/>
        <item m="1" x="70"/>
        <item m="1" x="62"/>
        <item m="1" x="46"/>
        <item m="1" x="42"/>
        <item m="1" x="63"/>
        <item m="1" x="52"/>
        <item m="1" x="69"/>
        <item m="1" x="47"/>
        <item x="5"/>
        <item m="1" x="34"/>
        <item m="1" x="22"/>
        <item m="1" x="55"/>
        <item m="1" x="49"/>
        <item m="1" x="25"/>
        <item m="1" x="61"/>
        <item m="1" x="45"/>
        <item m="1" x="66"/>
        <item m="1" x="31"/>
        <item m="1" x="51"/>
        <item x="16"/>
        <item m="1" x="21"/>
        <item m="1" x="29"/>
        <item m="1" x="26"/>
        <item x="0"/>
        <item x="1"/>
        <item x="2"/>
        <item x="3"/>
        <item x="4"/>
        <item x="6"/>
        <item x="7"/>
        <item x="8"/>
        <item x="9"/>
        <item x="10"/>
        <item x="11"/>
        <item x="12"/>
        <item x="13"/>
        <item x="14"/>
        <item x="15"/>
        <item x="17"/>
        <item x="18"/>
        <item x="19"/>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5">
    <i>
      <x v="43"/>
    </i>
    <i>
      <x v="58"/>
    </i>
    <i>
      <x v="59"/>
    </i>
    <i>
      <x v="60"/>
    </i>
    <i>
      <x v="61"/>
    </i>
    <i>
      <x v="62"/>
    </i>
    <i>
      <x v="63"/>
    </i>
    <i>
      <x v="64"/>
    </i>
    <i>
      <x v="65"/>
    </i>
    <i>
      <x v="66"/>
    </i>
    <i>
      <x v="67"/>
    </i>
    <i>
      <x v="68"/>
    </i>
    <i>
      <x v="69"/>
    </i>
    <i>
      <x v="70"/>
    </i>
    <i t="grand">
      <x/>
    </i>
  </rowItems>
  <colFields count="1">
    <field x="0"/>
  </colFields>
  <colItems count="4">
    <i>
      <x/>
    </i>
    <i>
      <x v="1"/>
    </i>
    <i>
      <x v="2"/>
    </i>
    <i t="grand">
      <x/>
    </i>
  </colItems>
  <dataFields count="1">
    <dataField name="Sum of Dana Desa" fld="10" baseField="0" baseItem="0" numFmtId="165"/>
  </dataFields>
  <formats count="2">
    <format dxfId="15">
      <pivotArea outline="0" collapsedLevelsAreSubtotals="1" fieldPosition="0"/>
    </format>
    <format dxfId="14">
      <pivotArea dataOnly="0" labelOnly="1" outline="0" axis="axisValues"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8841F1-059C-4CD2-BA4F-4AC2F994C873}"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9"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m="1" x="60"/>
        <item m="1" x="23"/>
        <item m="1" x="40"/>
        <item m="1" x="35"/>
        <item m="1" x="24"/>
        <item m="1" x="20"/>
        <item m="1" x="44"/>
        <item m="1" x="32"/>
        <item m="1" x="28"/>
        <item m="1" x="72"/>
        <item m="1" x="50"/>
        <item m="1" x="71"/>
        <item m="1" x="30"/>
        <item m="1" x="41"/>
        <item m="1" x="64"/>
        <item m="1" x="54"/>
        <item m="1" x="57"/>
        <item m="1" x="74"/>
        <item m="1" x="39"/>
        <item m="1" x="75"/>
        <item m="1" x="73"/>
        <item m="1" x="68"/>
        <item m="1" x="48"/>
        <item m="1" x="38"/>
        <item m="1" x="59"/>
        <item m="1" x="53"/>
        <item m="1" x="33"/>
        <item m="1" x="65"/>
        <item m="1" x="56"/>
        <item m="1" x="43"/>
        <item m="1" x="36"/>
        <item m="1" x="27"/>
        <item m="1" x="67"/>
        <item m="1" x="37"/>
        <item m="1" x="58"/>
        <item m="1" x="70"/>
        <item m="1" x="62"/>
        <item m="1" x="46"/>
        <item m="1" x="42"/>
        <item m="1" x="63"/>
        <item m="1" x="52"/>
        <item m="1" x="69"/>
        <item m="1" x="47"/>
        <item x="5"/>
        <item m="1" x="34"/>
        <item m="1" x="22"/>
        <item m="1" x="55"/>
        <item m="1" x="49"/>
        <item m="1" x="25"/>
        <item m="1" x="61"/>
        <item m="1" x="45"/>
        <item m="1" x="66"/>
        <item m="1" x="31"/>
        <item m="1" x="51"/>
        <item x="16"/>
        <item m="1" x="21"/>
        <item m="1" x="29"/>
        <item m="1" x="26"/>
        <item x="0"/>
        <item x="1"/>
        <item x="2"/>
        <item x="3"/>
        <item x="4"/>
        <item x="6"/>
        <item x="7"/>
        <item x="8"/>
        <item x="9"/>
        <item x="10"/>
        <item x="11"/>
        <item x="12"/>
        <item x="13"/>
        <item x="14"/>
        <item x="15"/>
        <item x="17"/>
        <item x="18"/>
        <item x="19"/>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5">
    <i>
      <x v="43"/>
    </i>
    <i>
      <x v="58"/>
    </i>
    <i>
      <x v="59"/>
    </i>
    <i>
      <x v="60"/>
    </i>
    <i>
      <x v="61"/>
    </i>
    <i>
      <x v="62"/>
    </i>
    <i>
      <x v="63"/>
    </i>
    <i>
      <x v="64"/>
    </i>
    <i>
      <x v="65"/>
    </i>
    <i>
      <x v="66"/>
    </i>
    <i>
      <x v="67"/>
    </i>
    <i>
      <x v="68"/>
    </i>
    <i>
      <x v="69"/>
    </i>
    <i>
      <x v="70"/>
    </i>
    <i t="grand">
      <x/>
    </i>
  </rowItems>
  <colFields count="1">
    <field x="0"/>
  </colFields>
  <colItems count="4">
    <i>
      <x/>
    </i>
    <i>
      <x v="1"/>
    </i>
    <i>
      <x v="2"/>
    </i>
    <i t="grand">
      <x/>
    </i>
  </colItems>
  <dataFields count="1">
    <dataField name="Sum of DBH PPh" fld="11" baseField="0" baseItem="0"/>
  </dataFields>
  <formats count="2">
    <format dxfId="6">
      <pivotArea outline="0" collapsedLevelsAreSubtotals="1" fieldPosition="0"/>
    </format>
    <format dxfId="5">
      <pivotArea dataOnly="0" labelOnly="1" outline="0" fieldPosition="0">
        <references count="1">
          <reference field="4294967294" count="1">
            <x v="0"/>
          </reference>
        </references>
      </pivotArea>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A87C5F-F579-487B-B882-56E605A031BF}"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3:Y19" firstHeaderRow="1" firstDataRow="2" firstDataCol="1"/>
  <pivotFields count="36">
    <pivotField axis="axisCol" showAll="0">
      <items count="4">
        <item x="0"/>
        <item x="1"/>
        <item x="2"/>
        <item t="default"/>
      </items>
    </pivotField>
    <pivotField showAll="0">
      <items count="14">
        <item h="1" x="1"/>
        <item h="1" m="1" x="11"/>
        <item h="1" m="1" x="5"/>
        <item h="1" m="1" x="12"/>
        <item h="1" m="1" x="2"/>
        <item h="1" m="1" x="6"/>
        <item h="1" m="1" x="7"/>
        <item h="1" m="1" x="3"/>
        <item h="1" m="1" x="8"/>
        <item h="1" m="1" x="10"/>
        <item h="1" m="1" x="9"/>
        <item h="1" m="1" x="4"/>
        <item x="0"/>
        <item t="default"/>
      </items>
    </pivotField>
    <pivotField axis="axisRow" showAll="0">
      <items count="77">
        <item m="1" x="60"/>
        <item m="1" x="23"/>
        <item m="1" x="40"/>
        <item m="1" x="35"/>
        <item m="1" x="24"/>
        <item m="1" x="20"/>
        <item m="1" x="44"/>
        <item m="1" x="32"/>
        <item m="1" x="28"/>
        <item m="1" x="72"/>
        <item m="1" x="50"/>
        <item m="1" x="71"/>
        <item m="1" x="30"/>
        <item m="1" x="41"/>
        <item m="1" x="64"/>
        <item m="1" x="54"/>
        <item m="1" x="57"/>
        <item m="1" x="74"/>
        <item m="1" x="39"/>
        <item m="1" x="75"/>
        <item m="1" x="73"/>
        <item m="1" x="68"/>
        <item m="1" x="48"/>
        <item m="1" x="38"/>
        <item m="1" x="59"/>
        <item m="1" x="53"/>
        <item m="1" x="33"/>
        <item m="1" x="65"/>
        <item m="1" x="56"/>
        <item m="1" x="43"/>
        <item m="1" x="36"/>
        <item m="1" x="27"/>
        <item m="1" x="67"/>
        <item m="1" x="37"/>
        <item m="1" x="58"/>
        <item m="1" x="70"/>
        <item m="1" x="62"/>
        <item m="1" x="46"/>
        <item m="1" x="42"/>
        <item m="1" x="63"/>
        <item m="1" x="52"/>
        <item m="1" x="69"/>
        <item m="1" x="47"/>
        <item x="5"/>
        <item m="1" x="34"/>
        <item m="1" x="22"/>
        <item m="1" x="55"/>
        <item m="1" x="49"/>
        <item m="1" x="25"/>
        <item m="1" x="61"/>
        <item m="1" x="45"/>
        <item m="1" x="66"/>
        <item m="1" x="31"/>
        <item m="1" x="51"/>
        <item x="16"/>
        <item m="1" x="21"/>
        <item m="1" x="29"/>
        <item m="1" x="26"/>
        <item x="0"/>
        <item x="1"/>
        <item x="2"/>
        <item x="3"/>
        <item x="4"/>
        <item x="6"/>
        <item x="7"/>
        <item x="8"/>
        <item x="9"/>
        <item x="10"/>
        <item x="11"/>
        <item x="12"/>
        <item x="13"/>
        <item x="14"/>
        <item x="15"/>
        <item x="17"/>
        <item x="18"/>
        <item x="19"/>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5">
    <i>
      <x v="43"/>
    </i>
    <i>
      <x v="58"/>
    </i>
    <i>
      <x v="59"/>
    </i>
    <i>
      <x v="60"/>
    </i>
    <i>
      <x v="61"/>
    </i>
    <i>
      <x v="62"/>
    </i>
    <i>
      <x v="63"/>
    </i>
    <i>
      <x v="64"/>
    </i>
    <i>
      <x v="65"/>
    </i>
    <i>
      <x v="66"/>
    </i>
    <i>
      <x v="67"/>
    </i>
    <i>
      <x v="68"/>
    </i>
    <i>
      <x v="69"/>
    </i>
    <i>
      <x v="70"/>
    </i>
    <i t="grand">
      <x/>
    </i>
  </rowItems>
  <colFields count="1">
    <field x="0"/>
  </colFields>
  <colItems count="4">
    <i>
      <x/>
    </i>
    <i>
      <x v="1"/>
    </i>
    <i>
      <x v="2"/>
    </i>
    <i t="grand">
      <x/>
    </i>
  </colItems>
  <dataFields count="1">
    <dataField name="Sum of DBH SDA Kehutanan" fld="15" baseField="0" baseItem="0"/>
  </dataFields>
  <formats count="1">
    <format dxfId="7">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erah_Pemilihan" xr10:uid="{5EE628EE-B55D-4AEF-8263-0704ED1A5296}" sourceName="Daerah Pemilihan">
  <pivotTables>
    <pivotTable tabId="11" name="PivotTable2"/>
    <pivotTable tabId="9" name="PivotTable4"/>
    <pivotTable tabId="10" name="PivotTable3"/>
    <pivotTable tabId="6" name="PivotTable4"/>
    <pivotTable tabId="7" name="PivotTable5"/>
    <pivotTable tabId="5" name="PivotTable3"/>
    <pivotTable tabId="3" name="PivotTable5"/>
    <pivotTable tabId="4" name="PivotTable6"/>
    <pivotTable tabId="7" name="PivotTable7"/>
    <pivotTable tabId="7" name="PivotTable8"/>
    <pivotTable tabId="7" name="PivotTable9"/>
    <pivotTable tabId="7" name="PivotTable10"/>
    <pivotTable tabId="7" name="PivotTable11"/>
    <pivotTable tabId="7" name="PivotTable12"/>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1"/>
    <pivotTable tabId="18" name="PivotTable18"/>
    <pivotTable tabId="18" name="PivotTable2"/>
    <pivotTable tabId="18" name="PivotTable3"/>
    <pivotTable tabId="19" name="PivotTable8"/>
    <pivotTable tabId="19" name="PivotTable9"/>
    <pivotTable tabId="19" name="PivotTable10"/>
    <pivotTable tabId="19" name="PivotTable11"/>
    <pivotTable tabId="19" name="PivotTable12"/>
    <pivotTable tabId="19" name="PivotTable13"/>
    <pivotTable tabId="19" name="PivotTable14"/>
    <pivotTable tabId="20" name="PivotTable29"/>
  </pivotTables>
  <data>
    <tabular pivotCacheId="1508825348" showMissing="0">
      <items count="13">
        <i x="1"/>
        <i x="0" s="1"/>
        <i x="11" nd="1"/>
        <i x="5" nd="1"/>
        <i x="12" nd="1"/>
        <i x="2" nd="1"/>
        <i x="6" nd="1"/>
        <i x="7" nd="1"/>
        <i x="3" nd="1"/>
        <i x="8" nd="1"/>
        <i x="10" nd="1"/>
        <i x="9" nd="1"/>
        <i x="4"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dang" xr10:uid="{85F0DADE-BD5D-4D75-AD54-C924296E3F4B}" sourceName="Bidang">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1"/>
    <pivotTable tabId="18" name="PivotTable18"/>
    <pivotTable tabId="18" name="PivotTable2"/>
    <pivotTable tabId="18" name="PivotTable3"/>
    <pivotTable tabId="19" name="PivotTable8"/>
    <pivotTable tabId="19" name="PivotTable9"/>
    <pivotTable tabId="19" name="PivotTable10"/>
    <pivotTable tabId="19" name="PivotTable11"/>
    <pivotTable tabId="19" name="PivotTable12"/>
    <pivotTable tabId="19" name="PivotTable13"/>
    <pivotTable tabId="19" name="PivotTable14"/>
    <pivotTable tabId="20" name="PivotTable29"/>
  </pivotTables>
  <data>
    <tabular pivotCacheId="1508825348">
      <items count="12">
        <i x="6" s="1"/>
        <i x="4" s="1"/>
        <i x="10" s="1"/>
        <i x="7" s="1"/>
        <i x="11" s="1"/>
        <i x="2" s="1"/>
        <i x="9" s="1"/>
        <i x="8" s="1"/>
        <i x="1" s="1"/>
        <i x="5"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4026A911-242B-44EC-A7EB-08B05D28AE4C}" sourceName="Tahun">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1"/>
    <pivotTable tabId="18" name="PivotTable18"/>
    <pivotTable tabId="18" name="PivotTable2"/>
    <pivotTable tabId="18" name="PivotTable3"/>
    <pivotTable tabId="19" name="PivotTable8"/>
    <pivotTable tabId="19" name="PivotTable9"/>
    <pivotTable tabId="19" name="PivotTable10"/>
    <pivotTable tabId="19" name="PivotTable11"/>
    <pivotTable tabId="19" name="PivotTable12"/>
    <pivotTable tabId="19" name="PivotTable13"/>
    <pivotTable tabId="19" name="PivotTable14"/>
    <pivotTable tabId="20" name="PivotTable29"/>
  </pivotTables>
  <data>
    <tabular pivotCacheId="150882534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erah Pemilihan" xr10:uid="{48AAF3A9-8F1C-4907-9E5F-9A80B8650D3B}" cache="Slicer_Daerah_Pemilihan" caption="Daerah Pemilihan" style="SlicerStyleLight4" rowHeight="241300"/>
  <slicer name="Bidang" xr10:uid="{82A57F0C-C712-460D-A521-0C0A17B1D6F6}" cache="Slicer_Bidang" caption="Bidang" rowHeight="241300"/>
  <slicer name="Tahun" xr10:uid="{BC3BD9C0-8732-424E-92E0-13B6D82FC0CE}" cache="Slicer_Tahun" caption="Tahu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7A8104-4080-420C-88D9-8F580A687A58}" name="Kalteng_Gorontalo" displayName="Kalteng_Gorontalo" ref="A1:AI701" totalsRowShown="0" headerRowDxfId="58" dataDxfId="57" headerRowCellStyle="Comma" dataCellStyle="Comma">
  <autoFilter ref="A1:AI701" xr:uid="{032511A6-0B26-4EAE-8EDC-F4B02C704E0D}">
    <filterColumn colId="0">
      <filters>
        <filter val="2021"/>
      </filters>
    </filterColumn>
  </autoFilter>
  <tableColumns count="35">
    <tableColumn id="1" xr3:uid="{8C691686-EF66-4053-969B-DF5C60539707}" name="Tahun" dataDxfId="56" dataCellStyle="Comma"/>
    <tableColumn id="2" xr3:uid="{4DA588A7-DF71-4E7C-83A7-BA5521C8196C}" name="Daerah Pemilihan" dataDxfId="55" dataCellStyle="Comma"/>
    <tableColumn id="3" xr3:uid="{D54C0D10-DC2F-4948-9CC7-8A2AE37A5B97}" name="Nama Daerah" dataDxfId="54" dataCellStyle="Comma"/>
    <tableColumn id="4" xr3:uid="{68A10EC7-8B27-4713-ABD1-D1369CA7F16A}" name="Bidang" dataDxfId="53" dataCellStyle="Comma"/>
    <tableColumn id="5" xr3:uid="{A7479874-5843-4A07-8A7B-A58DC69092C3}" name="DAK Fisik Reguler" dataDxfId="52" dataCellStyle="Comma"/>
    <tableColumn id="6" xr3:uid="{52ADAE8D-FFAD-4E7C-8A65-AFDF75B0E4D3}" name="DAK Fisik Penugasan" dataDxfId="51" dataCellStyle="Comma"/>
    <tableColumn id="7" xr3:uid="{93667917-5EC9-4D6E-845A-7C67A6D988E0}" name="DAK Fisik Afirmasi" dataDxfId="50" dataCellStyle="Comma"/>
    <tableColumn id="8" xr3:uid="{7FBE1236-C05C-4021-A3CE-AF2C830E855F}" name="DAK Non Fisik" dataDxfId="49" dataCellStyle="Comma"/>
    <tableColumn id="9" xr3:uid="{04D48674-9F86-4BFD-A060-E0C5F06B26C4}" name="DAU" dataDxfId="48" dataCellStyle="Comma"/>
    <tableColumn id="10" xr3:uid="{D77D5E0C-AFEB-4F19-965A-18692EEF40F1}" name="DID" dataDxfId="47" dataCellStyle="Comma"/>
    <tableColumn id="11" xr3:uid="{4E448F1B-2A59-4C93-A761-A3CEAFBAE039}" name="Dana Desa" dataDxfId="46" dataCellStyle="Comma"/>
    <tableColumn id="12" xr3:uid="{4DD6069E-D117-454A-A2BB-C599FA388538}" name="DBH PPh" dataDxfId="45" dataCellStyle="Comma"/>
    <tableColumn id="13" xr3:uid="{FBA90FB3-FDE0-42EB-912F-1F1CE965942C}" name="DBH PBB" dataDxfId="44" dataCellStyle="Comma"/>
    <tableColumn id="14" xr3:uid="{58D2B1A3-FFBC-4B96-BDF6-2447CE3C4580}" name="DBH SDA Migas" dataDxfId="43" dataCellStyle="Comma"/>
    <tableColumn id="15" xr3:uid="{03855E66-F410-4670-A4E6-50BAB104127F}" name="DBH SDA Minerba" dataDxfId="42" dataCellStyle="Comma"/>
    <tableColumn id="16" xr3:uid="{DD75722B-25D5-459D-9715-804D5820A693}" name="DBH SDA Kehutanan" dataDxfId="41" dataCellStyle="Comma"/>
    <tableColumn id="17" xr3:uid="{58107161-8310-4AC8-B806-0D2F19C3AD43}" name="DBH SDA Perikanan" dataDxfId="40" dataCellStyle="Comma"/>
    <tableColumn id="18" xr3:uid="{78C3DEF1-800B-473F-AD97-782DD97D3247}" name="DBH SDA Panas Bumi" dataDxfId="39" dataCellStyle="Comma"/>
    <tableColumn id="19" xr3:uid="{0145AF31-8700-4F11-B461-DC6C4746309E}" name="IPM (%)" dataDxfId="38" dataCellStyle="Comma"/>
    <tableColumn id="20" xr3:uid="{97F9D2FD-C3D6-463B-B07E-61930D0BAE58}" name="AHH (thn)" dataDxfId="37" dataCellStyle="Comma"/>
    <tableColumn id="21" xr3:uid="{42362E3F-38F8-4EB4-8410-F0A89BA14936}" name="HLS (thn)" dataDxfId="36" dataCellStyle="Comma"/>
    <tableColumn id="22" xr3:uid="{D7DFE82D-741B-4884-8A9A-356E164C073F}" name="RLS (thn)" dataDxfId="35" dataCellStyle="Comma"/>
    <tableColumn id="23" xr3:uid="{763F7910-C7AF-4044-ABB6-DC7195BEE933}" name="Pengeluaran per Kapita (Rp 000)" dataDxfId="34" dataCellStyle="Comma"/>
    <tableColumn id="24" xr3:uid="{E25B5614-607A-4332-8331-F9F658049372}" name="TPT (%)" dataDxfId="33" dataCellStyle="Comma"/>
    <tableColumn id="25" xr3:uid="{056FE4AD-4D82-47D5-A9EC-F61B1C34F9A6}" name="TPAK (%)" dataDxfId="32" dataCellStyle="Comma"/>
    <tableColumn id="26" xr3:uid="{72DECF6B-5901-410B-9147-04439EA0B611}" name="Jml. Pend. Miskin (juta jiwa)" dataDxfId="31" dataCellStyle="Comma"/>
    <tableColumn id="27" xr3:uid="{D9FFD548-476A-4646-87BF-E745717A1B08}" name="% Pend. Miskin" dataDxfId="30" dataCellStyle="Comma"/>
    <tableColumn id="28" xr3:uid="{C7B82E01-6183-4D1B-B3B8-5F0D3FCEC5C2}" name="APK PAUD" dataDxfId="29" dataCellStyle="Comma"/>
    <tableColumn id="29" xr3:uid="{8C9B9464-8D88-44FF-94F7-EB64D28AB039}" name="APK SD" dataDxfId="28" dataCellStyle="Comma"/>
    <tableColumn id="30" xr3:uid="{870BD326-6EA5-4564-942E-2CF3182F6521}" name="APK SMP" dataDxfId="27" dataCellStyle="Comma"/>
    <tableColumn id="31" xr3:uid="{5DAC6872-6B81-4CBA-B801-967F7E4F7CC5}" name="APK SMA" dataDxfId="26" dataCellStyle="Comma"/>
    <tableColumn id="32" xr3:uid="{9F829F1A-8C28-45B2-AB7D-B518BE0B55EF}" name="APM SD" dataDxfId="25" dataCellStyle="Comma"/>
    <tableColumn id="33" xr3:uid="{5BDFBB2A-1ACA-429D-9190-79F3EB8AE825}" name="APM SMP" dataDxfId="24" dataCellStyle="Comma"/>
    <tableColumn id="34" xr3:uid="{AAED4EF8-B2AC-44C3-9918-7AA987C64B67}" name="APM SMA" dataDxfId="23" dataCellStyle="Comma"/>
    <tableColumn id="35" xr3:uid="{CB1321B1-3147-4228-8C7F-BEFFFF3C2F45}" name="DBH CHT" dataDxfId="22" dataCellStyle="Comma"/>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8.xml"/><Relationship Id="rId7" Type="http://schemas.openxmlformats.org/officeDocument/2006/relationships/printerSettings" Target="../printerSettings/printerSettings2.bin"/><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5" Type="http://schemas.openxmlformats.org/officeDocument/2006/relationships/pivotTable" Target="../pivotTables/pivotTable20.xml"/><Relationship Id="rId4" Type="http://schemas.openxmlformats.org/officeDocument/2006/relationships/pivotTable" Target="../pivotTables/pivotTable19.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7.xml"/><Relationship Id="rId2" Type="http://schemas.openxmlformats.org/officeDocument/2006/relationships/pivotTable" Target="../pivotTables/pivotTable26.xml"/><Relationship Id="rId1" Type="http://schemas.openxmlformats.org/officeDocument/2006/relationships/pivotTable" Target="../pivotTables/pivotTable25.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30.xml"/><Relationship Id="rId7" Type="http://schemas.openxmlformats.org/officeDocument/2006/relationships/pivotTable" Target="../pivotTables/pivotTable34.xml"/><Relationship Id="rId2" Type="http://schemas.openxmlformats.org/officeDocument/2006/relationships/pivotTable" Target="../pivotTables/pivotTable29.xml"/><Relationship Id="rId1" Type="http://schemas.openxmlformats.org/officeDocument/2006/relationships/pivotTable" Target="../pivotTables/pivotTable28.xml"/><Relationship Id="rId6" Type="http://schemas.openxmlformats.org/officeDocument/2006/relationships/pivotTable" Target="../pivotTables/pivotTable33.xml"/><Relationship Id="rId5" Type="http://schemas.openxmlformats.org/officeDocument/2006/relationships/pivotTable" Target="../pivotTables/pivotTable32.xml"/><Relationship Id="rId4" Type="http://schemas.openxmlformats.org/officeDocument/2006/relationships/pivotTable" Target="../pivotTables/pivotTable31.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5.xml"/></Relationships>
</file>

<file path=xl/worksheets/_rels/sheet1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07720-F2B9-48F6-8336-385FDC4F00DE}">
  <sheetPr filterMode="1"/>
  <dimension ref="A1:C543"/>
  <sheetViews>
    <sheetView showGridLines="0" workbookViewId="0">
      <selection activeCell="A276" sqref="A276:B508"/>
    </sheetView>
  </sheetViews>
  <sheetFormatPr defaultRowHeight="15" x14ac:dyDescent="0.25"/>
  <cols>
    <col min="1" max="1" width="14.5703125" bestFit="1" customWidth="1"/>
    <col min="2" max="2" width="28" bestFit="1" customWidth="1"/>
    <col min="3" max="3" width="22.140625" bestFit="1" customWidth="1"/>
  </cols>
  <sheetData>
    <row r="1" spans="1:3" x14ac:dyDescent="0.25">
      <c r="A1" s="1" t="s">
        <v>0</v>
      </c>
      <c r="B1" s="1" t="s">
        <v>2</v>
      </c>
      <c r="C1" s="1" t="s">
        <v>1</v>
      </c>
    </row>
    <row r="2" spans="1:3" hidden="1" x14ac:dyDescent="0.25">
      <c r="A2" s="1"/>
      <c r="B2" s="1" t="s">
        <v>4</v>
      </c>
      <c r="C2" s="1" t="s">
        <v>3</v>
      </c>
    </row>
    <row r="3" spans="1:3" hidden="1" x14ac:dyDescent="0.25">
      <c r="A3" s="1" t="s">
        <v>5</v>
      </c>
      <c r="B3" s="1" t="s">
        <v>6</v>
      </c>
      <c r="C3" s="1" t="s">
        <v>3</v>
      </c>
    </row>
    <row r="4" spans="1:3" hidden="1" x14ac:dyDescent="0.25">
      <c r="A4" s="1" t="s">
        <v>5</v>
      </c>
      <c r="B4" s="1" t="s">
        <v>7</v>
      </c>
      <c r="C4" s="1" t="s">
        <v>3</v>
      </c>
    </row>
    <row r="5" spans="1:3" hidden="1" x14ac:dyDescent="0.25">
      <c r="A5" s="1" t="s">
        <v>5</v>
      </c>
      <c r="B5" s="1" t="s">
        <v>8</v>
      </c>
      <c r="C5" s="1" t="s">
        <v>3</v>
      </c>
    </row>
    <row r="6" spans="1:3" hidden="1" x14ac:dyDescent="0.25">
      <c r="A6" s="1" t="s">
        <v>5</v>
      </c>
      <c r="B6" s="1" t="s">
        <v>9</v>
      </c>
      <c r="C6" s="1" t="s">
        <v>3</v>
      </c>
    </row>
    <row r="7" spans="1:3" hidden="1" x14ac:dyDescent="0.25">
      <c r="A7" s="1" t="s">
        <v>10</v>
      </c>
      <c r="B7" s="1" t="s">
        <v>11</v>
      </c>
      <c r="C7" s="1" t="s">
        <v>3</v>
      </c>
    </row>
    <row r="8" spans="1:3" hidden="1" x14ac:dyDescent="0.25">
      <c r="A8" s="1" t="s">
        <v>5</v>
      </c>
      <c r="B8" s="1" t="s">
        <v>12</v>
      </c>
      <c r="C8" s="1" t="s">
        <v>3</v>
      </c>
    </row>
    <row r="9" spans="1:3" hidden="1" x14ac:dyDescent="0.25">
      <c r="A9" s="1" t="s">
        <v>10</v>
      </c>
      <c r="B9" s="1" t="s">
        <v>13</v>
      </c>
      <c r="C9" s="1" t="s">
        <v>3</v>
      </c>
    </row>
    <row r="10" spans="1:3" hidden="1" x14ac:dyDescent="0.25">
      <c r="A10" s="1" t="s">
        <v>10</v>
      </c>
      <c r="B10" s="1" t="s">
        <v>14</v>
      </c>
      <c r="C10" s="1" t="s">
        <v>3</v>
      </c>
    </row>
    <row r="11" spans="1:3" hidden="1" x14ac:dyDescent="0.25">
      <c r="A11" s="1" t="s">
        <v>10</v>
      </c>
      <c r="B11" s="1" t="s">
        <v>15</v>
      </c>
      <c r="C11" s="1" t="s">
        <v>3</v>
      </c>
    </row>
    <row r="12" spans="1:3" hidden="1" x14ac:dyDescent="0.25">
      <c r="A12" s="1" t="s">
        <v>5</v>
      </c>
      <c r="B12" s="1" t="s">
        <v>16</v>
      </c>
      <c r="C12" s="1" t="s">
        <v>3</v>
      </c>
    </row>
    <row r="13" spans="1:3" hidden="1" x14ac:dyDescent="0.25">
      <c r="A13" s="1" t="s">
        <v>5</v>
      </c>
      <c r="B13" s="1" t="s">
        <v>17</v>
      </c>
      <c r="C13" s="1" t="s">
        <v>3</v>
      </c>
    </row>
    <row r="14" spans="1:3" hidden="1" x14ac:dyDescent="0.25">
      <c r="A14" s="1" t="s">
        <v>5</v>
      </c>
      <c r="B14" s="1" t="s">
        <v>18</v>
      </c>
      <c r="C14" s="1" t="s">
        <v>3</v>
      </c>
    </row>
    <row r="15" spans="1:3" hidden="1" x14ac:dyDescent="0.25">
      <c r="A15" s="1" t="s">
        <v>5</v>
      </c>
      <c r="B15" s="1" t="s">
        <v>19</v>
      </c>
      <c r="C15" s="1" t="s">
        <v>3</v>
      </c>
    </row>
    <row r="16" spans="1:3" hidden="1" x14ac:dyDescent="0.25">
      <c r="A16" s="1" t="s">
        <v>10</v>
      </c>
      <c r="B16" s="1" t="s">
        <v>20</v>
      </c>
      <c r="C16" s="1" t="s">
        <v>3</v>
      </c>
    </row>
    <row r="17" spans="1:3" hidden="1" x14ac:dyDescent="0.25">
      <c r="A17" s="1" t="s">
        <v>10</v>
      </c>
      <c r="B17" s="1" t="s">
        <v>21</v>
      </c>
      <c r="C17" s="1" t="s">
        <v>3</v>
      </c>
    </row>
    <row r="18" spans="1:3" hidden="1" x14ac:dyDescent="0.25">
      <c r="A18" s="1" t="s">
        <v>5</v>
      </c>
      <c r="B18" s="1" t="s">
        <v>22</v>
      </c>
      <c r="C18" s="1" t="s">
        <v>3</v>
      </c>
    </row>
    <row r="19" spans="1:3" hidden="1" x14ac:dyDescent="0.25">
      <c r="A19" s="1" t="s">
        <v>5</v>
      </c>
      <c r="B19" s="1" t="s">
        <v>23</v>
      </c>
      <c r="C19" s="1" t="s">
        <v>3</v>
      </c>
    </row>
    <row r="20" spans="1:3" hidden="1" x14ac:dyDescent="0.25">
      <c r="A20" s="1" t="s">
        <v>5</v>
      </c>
      <c r="B20" s="1" t="s">
        <v>24</v>
      </c>
      <c r="C20" s="1" t="s">
        <v>3</v>
      </c>
    </row>
    <row r="21" spans="1:3" hidden="1" x14ac:dyDescent="0.25">
      <c r="A21" s="1" t="s">
        <v>5</v>
      </c>
      <c r="B21" s="1" t="s">
        <v>25</v>
      </c>
      <c r="C21" s="1" t="s">
        <v>3</v>
      </c>
    </row>
    <row r="22" spans="1:3" hidden="1" x14ac:dyDescent="0.25">
      <c r="A22" s="1" t="s">
        <v>10</v>
      </c>
      <c r="B22" s="1" t="s">
        <v>26</v>
      </c>
      <c r="C22" s="1" t="s">
        <v>3</v>
      </c>
    </row>
    <row r="23" spans="1:3" hidden="1" x14ac:dyDescent="0.25">
      <c r="A23" s="1" t="s">
        <v>10</v>
      </c>
      <c r="B23" s="1" t="s">
        <v>27</v>
      </c>
      <c r="C23" s="1" t="s">
        <v>3</v>
      </c>
    </row>
    <row r="24" spans="1:3" hidden="1" x14ac:dyDescent="0.25">
      <c r="A24" s="1" t="s">
        <v>5</v>
      </c>
      <c r="B24" s="1" t="s">
        <v>28</v>
      </c>
      <c r="C24" s="1" t="s">
        <v>3</v>
      </c>
    </row>
    <row r="25" spans="1:3" hidden="1" x14ac:dyDescent="0.25">
      <c r="A25" s="1" t="s">
        <v>5</v>
      </c>
      <c r="B25" s="1" t="s">
        <v>29</v>
      </c>
      <c r="C25" s="1" t="s">
        <v>3</v>
      </c>
    </row>
    <row r="26" spans="1:3" hidden="1" x14ac:dyDescent="0.25">
      <c r="A26" s="1"/>
      <c r="B26" s="1" t="s">
        <v>31</v>
      </c>
      <c r="C26" s="1" t="s">
        <v>30</v>
      </c>
    </row>
    <row r="27" spans="1:3" hidden="1" x14ac:dyDescent="0.25">
      <c r="A27" s="1" t="s">
        <v>32</v>
      </c>
      <c r="B27" s="1" t="s">
        <v>33</v>
      </c>
      <c r="C27" s="1" t="s">
        <v>30</v>
      </c>
    </row>
    <row r="28" spans="1:3" hidden="1" x14ac:dyDescent="0.25">
      <c r="A28" s="1" t="s">
        <v>32</v>
      </c>
      <c r="B28" s="1" t="s">
        <v>34</v>
      </c>
      <c r="C28" s="1" t="s">
        <v>30</v>
      </c>
    </row>
    <row r="29" spans="1:3" hidden="1" x14ac:dyDescent="0.25">
      <c r="A29" s="1" t="s">
        <v>35</v>
      </c>
      <c r="B29" s="1" t="s">
        <v>36</v>
      </c>
      <c r="C29" s="1" t="s">
        <v>30</v>
      </c>
    </row>
    <row r="30" spans="1:3" hidden="1" x14ac:dyDescent="0.25">
      <c r="A30" s="1" t="s">
        <v>32</v>
      </c>
      <c r="B30" s="1" t="s">
        <v>37</v>
      </c>
      <c r="C30" s="1" t="s">
        <v>30</v>
      </c>
    </row>
    <row r="31" spans="1:3" hidden="1" x14ac:dyDescent="0.25">
      <c r="A31" s="1" t="s">
        <v>38</v>
      </c>
      <c r="B31" s="1" t="s">
        <v>39</v>
      </c>
      <c r="C31" s="1" t="s">
        <v>30</v>
      </c>
    </row>
    <row r="32" spans="1:3" hidden="1" x14ac:dyDescent="0.25">
      <c r="A32" s="1" t="s">
        <v>32</v>
      </c>
      <c r="B32" s="1" t="s">
        <v>40</v>
      </c>
      <c r="C32" s="1" t="s">
        <v>30</v>
      </c>
    </row>
    <row r="33" spans="1:3" hidden="1" x14ac:dyDescent="0.25">
      <c r="A33" s="1" t="s">
        <v>38</v>
      </c>
      <c r="B33" s="1" t="s">
        <v>41</v>
      </c>
      <c r="C33" s="1" t="s">
        <v>30</v>
      </c>
    </row>
    <row r="34" spans="1:3" hidden="1" x14ac:dyDescent="0.25">
      <c r="A34" s="1" t="s">
        <v>38</v>
      </c>
      <c r="B34" s="1" t="s">
        <v>42</v>
      </c>
      <c r="C34" s="1" t="s">
        <v>30</v>
      </c>
    </row>
    <row r="35" spans="1:3" hidden="1" x14ac:dyDescent="0.25">
      <c r="A35" s="1" t="s">
        <v>32</v>
      </c>
      <c r="B35" s="1" t="s">
        <v>43</v>
      </c>
      <c r="C35" s="1" t="s">
        <v>30</v>
      </c>
    </row>
    <row r="36" spans="1:3" hidden="1" x14ac:dyDescent="0.25">
      <c r="A36" s="1" t="s">
        <v>38</v>
      </c>
      <c r="B36" s="1" t="s">
        <v>44</v>
      </c>
      <c r="C36" s="1" t="s">
        <v>30</v>
      </c>
    </row>
    <row r="37" spans="1:3" hidden="1" x14ac:dyDescent="0.25">
      <c r="A37" s="1" t="s">
        <v>38</v>
      </c>
      <c r="B37" s="1" t="s">
        <v>45</v>
      </c>
      <c r="C37" s="1" t="s">
        <v>30</v>
      </c>
    </row>
    <row r="38" spans="1:3" hidden="1" x14ac:dyDescent="0.25">
      <c r="A38" s="1" t="s">
        <v>38</v>
      </c>
      <c r="B38" s="1" t="s">
        <v>46</v>
      </c>
      <c r="C38" s="1" t="s">
        <v>30</v>
      </c>
    </row>
    <row r="39" spans="1:3" hidden="1" x14ac:dyDescent="0.25">
      <c r="A39" s="1" t="s">
        <v>38</v>
      </c>
      <c r="B39" s="1" t="s">
        <v>47</v>
      </c>
      <c r="C39" s="1" t="s">
        <v>30</v>
      </c>
    </row>
    <row r="40" spans="1:3" hidden="1" x14ac:dyDescent="0.25">
      <c r="A40" s="1" t="s">
        <v>32</v>
      </c>
      <c r="B40" s="1" t="s">
        <v>48</v>
      </c>
      <c r="C40" s="1" t="s">
        <v>30</v>
      </c>
    </row>
    <row r="41" spans="1:3" hidden="1" x14ac:dyDescent="0.25">
      <c r="A41" s="1" t="s">
        <v>35</v>
      </c>
      <c r="B41" s="1" t="s">
        <v>49</v>
      </c>
      <c r="C41" s="1" t="s">
        <v>30</v>
      </c>
    </row>
    <row r="42" spans="1:3" hidden="1" x14ac:dyDescent="0.25">
      <c r="A42" s="1" t="s">
        <v>32</v>
      </c>
      <c r="B42" s="1" t="s">
        <v>50</v>
      </c>
      <c r="C42" s="1" t="s">
        <v>30</v>
      </c>
    </row>
    <row r="43" spans="1:3" hidden="1" x14ac:dyDescent="0.25">
      <c r="A43" s="1" t="s">
        <v>38</v>
      </c>
      <c r="B43" s="1" t="s">
        <v>51</v>
      </c>
      <c r="C43" s="1" t="s">
        <v>30</v>
      </c>
    </row>
    <row r="44" spans="1:3" hidden="1" x14ac:dyDescent="0.25">
      <c r="A44" s="1" t="s">
        <v>32</v>
      </c>
      <c r="B44" s="1" t="s">
        <v>52</v>
      </c>
      <c r="C44" s="1" t="s">
        <v>30</v>
      </c>
    </row>
    <row r="45" spans="1:3" hidden="1" x14ac:dyDescent="0.25">
      <c r="A45" s="1" t="s">
        <v>35</v>
      </c>
      <c r="B45" s="1" t="s">
        <v>53</v>
      </c>
      <c r="C45" s="1" t="s">
        <v>30</v>
      </c>
    </row>
    <row r="46" spans="1:3" hidden="1" x14ac:dyDescent="0.25">
      <c r="A46" s="1" t="s">
        <v>38</v>
      </c>
      <c r="B46" s="1" t="s">
        <v>54</v>
      </c>
      <c r="C46" s="1" t="s">
        <v>30</v>
      </c>
    </row>
    <row r="47" spans="1:3" hidden="1" x14ac:dyDescent="0.25">
      <c r="A47" s="1" t="s">
        <v>32</v>
      </c>
      <c r="B47" s="1" t="s">
        <v>55</v>
      </c>
      <c r="C47" s="1" t="s">
        <v>30</v>
      </c>
    </row>
    <row r="48" spans="1:3" hidden="1" x14ac:dyDescent="0.25">
      <c r="A48" s="1" t="s">
        <v>38</v>
      </c>
      <c r="B48" s="1" t="s">
        <v>56</v>
      </c>
      <c r="C48" s="1" t="s">
        <v>30</v>
      </c>
    </row>
    <row r="49" spans="1:3" hidden="1" x14ac:dyDescent="0.25">
      <c r="A49" s="1" t="s">
        <v>38</v>
      </c>
      <c r="B49" s="1" t="s">
        <v>57</v>
      </c>
      <c r="C49" s="1" t="s">
        <v>30</v>
      </c>
    </row>
    <row r="50" spans="1:3" hidden="1" x14ac:dyDescent="0.25">
      <c r="A50" s="1" t="s">
        <v>35</v>
      </c>
      <c r="B50" s="1" t="s">
        <v>58</v>
      </c>
      <c r="C50" s="1" t="s">
        <v>30</v>
      </c>
    </row>
    <row r="51" spans="1:3" hidden="1" x14ac:dyDescent="0.25">
      <c r="A51" s="1" t="s">
        <v>38</v>
      </c>
      <c r="B51" s="1" t="s">
        <v>59</v>
      </c>
      <c r="C51" s="1" t="s">
        <v>30</v>
      </c>
    </row>
    <row r="52" spans="1:3" hidden="1" x14ac:dyDescent="0.25">
      <c r="A52" s="1" t="s">
        <v>32</v>
      </c>
      <c r="B52" s="1" t="s">
        <v>60</v>
      </c>
      <c r="C52" s="1" t="s">
        <v>30</v>
      </c>
    </row>
    <row r="53" spans="1:3" hidden="1" x14ac:dyDescent="0.25">
      <c r="A53" s="1" t="s">
        <v>38</v>
      </c>
      <c r="B53" s="1" t="s">
        <v>61</v>
      </c>
      <c r="C53" s="1" t="s">
        <v>30</v>
      </c>
    </row>
    <row r="54" spans="1:3" hidden="1" x14ac:dyDescent="0.25">
      <c r="A54" s="1" t="s">
        <v>38</v>
      </c>
      <c r="B54" s="1" t="s">
        <v>62</v>
      </c>
      <c r="C54" s="1" t="s">
        <v>30</v>
      </c>
    </row>
    <row r="55" spans="1:3" hidden="1" x14ac:dyDescent="0.25">
      <c r="A55" s="1" t="s">
        <v>38</v>
      </c>
      <c r="B55" s="1" t="s">
        <v>63</v>
      </c>
      <c r="C55" s="1" t="s">
        <v>30</v>
      </c>
    </row>
    <row r="56" spans="1:3" hidden="1" x14ac:dyDescent="0.25">
      <c r="A56" s="1" t="s">
        <v>38</v>
      </c>
      <c r="B56" s="1" t="s">
        <v>64</v>
      </c>
      <c r="C56" s="1" t="s">
        <v>30</v>
      </c>
    </row>
    <row r="57" spans="1:3" hidden="1" x14ac:dyDescent="0.25">
      <c r="A57" s="1" t="s">
        <v>38</v>
      </c>
      <c r="B57" s="1" t="s">
        <v>65</v>
      </c>
      <c r="C57" s="1" t="s">
        <v>30</v>
      </c>
    </row>
    <row r="58" spans="1:3" hidden="1" x14ac:dyDescent="0.25">
      <c r="A58" s="1" t="s">
        <v>38</v>
      </c>
      <c r="B58" s="1" t="s">
        <v>66</v>
      </c>
      <c r="C58" s="1" t="s">
        <v>30</v>
      </c>
    </row>
    <row r="59" spans="1:3" hidden="1" x14ac:dyDescent="0.25">
      <c r="A59" s="1" t="s">
        <v>38</v>
      </c>
      <c r="B59" s="1" t="s">
        <v>67</v>
      </c>
      <c r="C59" s="1" t="s">
        <v>30</v>
      </c>
    </row>
    <row r="60" spans="1:3" hidden="1" x14ac:dyDescent="0.25">
      <c r="A60" s="1"/>
      <c r="B60" s="1" t="s">
        <v>69</v>
      </c>
      <c r="C60" s="1" t="s">
        <v>68</v>
      </c>
    </row>
    <row r="61" spans="1:3" hidden="1" x14ac:dyDescent="0.25">
      <c r="A61" s="1" t="s">
        <v>70</v>
      </c>
      <c r="B61" s="1" t="s">
        <v>71</v>
      </c>
      <c r="C61" s="1" t="s">
        <v>68</v>
      </c>
    </row>
    <row r="62" spans="1:3" hidden="1" x14ac:dyDescent="0.25">
      <c r="A62" s="1" t="s">
        <v>70</v>
      </c>
      <c r="B62" s="1" t="s">
        <v>72</v>
      </c>
      <c r="C62" s="1" t="s">
        <v>68</v>
      </c>
    </row>
    <row r="63" spans="1:3" hidden="1" x14ac:dyDescent="0.25">
      <c r="A63" s="1" t="s">
        <v>73</v>
      </c>
      <c r="B63" s="1" t="s">
        <v>74</v>
      </c>
      <c r="C63" s="1" t="s">
        <v>68</v>
      </c>
    </row>
    <row r="64" spans="1:3" hidden="1" x14ac:dyDescent="0.25">
      <c r="A64" s="1" t="s">
        <v>70</v>
      </c>
      <c r="B64" s="1" t="s">
        <v>75</v>
      </c>
      <c r="C64" s="1" t="s">
        <v>68</v>
      </c>
    </row>
    <row r="65" spans="1:3" hidden="1" x14ac:dyDescent="0.25">
      <c r="A65" s="1" t="s">
        <v>70</v>
      </c>
      <c r="B65" s="1" t="s">
        <v>76</v>
      </c>
      <c r="C65" s="1" t="s">
        <v>68</v>
      </c>
    </row>
    <row r="66" spans="1:3" hidden="1" x14ac:dyDescent="0.25">
      <c r="A66" s="1" t="s">
        <v>73</v>
      </c>
      <c r="B66" s="1" t="s">
        <v>77</v>
      </c>
      <c r="C66" s="1" t="s">
        <v>68</v>
      </c>
    </row>
    <row r="67" spans="1:3" hidden="1" x14ac:dyDescent="0.25">
      <c r="A67" s="1" t="s">
        <v>73</v>
      </c>
      <c r="B67" s="1" t="s">
        <v>78</v>
      </c>
      <c r="C67" s="1" t="s">
        <v>68</v>
      </c>
    </row>
    <row r="68" spans="1:3" hidden="1" x14ac:dyDescent="0.25">
      <c r="A68" s="1" t="s">
        <v>73</v>
      </c>
      <c r="B68" s="1" t="s">
        <v>79</v>
      </c>
      <c r="C68" s="1" t="s">
        <v>68</v>
      </c>
    </row>
    <row r="69" spans="1:3" hidden="1" x14ac:dyDescent="0.25">
      <c r="A69" s="1" t="s">
        <v>73</v>
      </c>
      <c r="B69" s="1" t="s">
        <v>80</v>
      </c>
      <c r="C69" s="1" t="s">
        <v>68</v>
      </c>
    </row>
    <row r="70" spans="1:3" hidden="1" x14ac:dyDescent="0.25">
      <c r="A70" s="1" t="s">
        <v>70</v>
      </c>
      <c r="B70" s="1" t="s">
        <v>81</v>
      </c>
      <c r="C70" s="1" t="s">
        <v>68</v>
      </c>
    </row>
    <row r="71" spans="1:3" hidden="1" x14ac:dyDescent="0.25">
      <c r="A71" s="1" t="s">
        <v>73</v>
      </c>
      <c r="B71" s="1" t="s">
        <v>82</v>
      </c>
      <c r="C71" s="1" t="s">
        <v>68</v>
      </c>
    </row>
    <row r="72" spans="1:3" hidden="1" x14ac:dyDescent="0.25">
      <c r="A72" s="1" t="s">
        <v>73</v>
      </c>
      <c r="B72" s="1" t="s">
        <v>83</v>
      </c>
      <c r="C72" s="1" t="s">
        <v>68</v>
      </c>
    </row>
    <row r="73" spans="1:3" hidden="1" x14ac:dyDescent="0.25">
      <c r="A73" s="1" t="s">
        <v>70</v>
      </c>
      <c r="B73" s="1" t="s">
        <v>84</v>
      </c>
      <c r="C73" s="1" t="s">
        <v>68</v>
      </c>
    </row>
    <row r="74" spans="1:3" hidden="1" x14ac:dyDescent="0.25">
      <c r="A74" s="1" t="s">
        <v>73</v>
      </c>
      <c r="B74" s="1" t="s">
        <v>85</v>
      </c>
      <c r="C74" s="1" t="s">
        <v>68</v>
      </c>
    </row>
    <row r="75" spans="1:3" hidden="1" x14ac:dyDescent="0.25">
      <c r="A75" s="1" t="s">
        <v>73</v>
      </c>
      <c r="B75" s="1" t="s">
        <v>86</v>
      </c>
      <c r="C75" s="1" t="s">
        <v>68</v>
      </c>
    </row>
    <row r="76" spans="1:3" hidden="1" x14ac:dyDescent="0.25">
      <c r="A76" s="1" t="s">
        <v>70</v>
      </c>
      <c r="B76" s="1" t="s">
        <v>87</v>
      </c>
      <c r="C76" s="1" t="s">
        <v>68</v>
      </c>
    </row>
    <row r="77" spans="1:3" hidden="1" x14ac:dyDescent="0.25">
      <c r="A77" s="1" t="s">
        <v>70</v>
      </c>
      <c r="B77" s="1" t="s">
        <v>88</v>
      </c>
      <c r="C77" s="1" t="s">
        <v>68</v>
      </c>
    </row>
    <row r="78" spans="1:3" hidden="1" x14ac:dyDescent="0.25">
      <c r="A78" s="1" t="s">
        <v>73</v>
      </c>
      <c r="B78" s="1" t="s">
        <v>89</v>
      </c>
      <c r="C78" s="1" t="s">
        <v>68</v>
      </c>
    </row>
    <row r="79" spans="1:3" hidden="1" x14ac:dyDescent="0.25">
      <c r="A79" s="1" t="s">
        <v>73</v>
      </c>
      <c r="B79" s="1" t="s">
        <v>90</v>
      </c>
      <c r="C79" s="1" t="s">
        <v>68</v>
      </c>
    </row>
    <row r="80" spans="1:3" hidden="1" x14ac:dyDescent="0.25">
      <c r="A80" s="1"/>
      <c r="B80" s="1" t="s">
        <v>92</v>
      </c>
      <c r="C80" s="1" t="s">
        <v>91</v>
      </c>
    </row>
    <row r="81" spans="1:3" hidden="1" x14ac:dyDescent="0.25">
      <c r="A81" s="1" t="s">
        <v>93</v>
      </c>
      <c r="B81" s="1" t="s">
        <v>94</v>
      </c>
      <c r="C81" s="1" t="s">
        <v>91</v>
      </c>
    </row>
    <row r="82" spans="1:3" hidden="1" x14ac:dyDescent="0.25">
      <c r="A82" s="1" t="s">
        <v>95</v>
      </c>
      <c r="B82" s="1" t="s">
        <v>96</v>
      </c>
      <c r="C82" s="1" t="s">
        <v>91</v>
      </c>
    </row>
    <row r="83" spans="1:3" hidden="1" x14ac:dyDescent="0.25">
      <c r="A83" s="1" t="s">
        <v>95</v>
      </c>
      <c r="B83" s="1" t="s">
        <v>97</v>
      </c>
      <c r="C83" s="1" t="s">
        <v>91</v>
      </c>
    </row>
    <row r="84" spans="1:3" hidden="1" x14ac:dyDescent="0.25">
      <c r="A84" s="1" t="s">
        <v>95</v>
      </c>
      <c r="B84" s="1" t="s">
        <v>98</v>
      </c>
      <c r="C84" s="1" t="s">
        <v>91</v>
      </c>
    </row>
    <row r="85" spans="1:3" hidden="1" x14ac:dyDescent="0.25">
      <c r="A85" s="1" t="s">
        <v>95</v>
      </c>
      <c r="B85" s="1" t="s">
        <v>99</v>
      </c>
      <c r="C85" s="1" t="s">
        <v>91</v>
      </c>
    </row>
    <row r="86" spans="1:3" hidden="1" x14ac:dyDescent="0.25">
      <c r="A86" s="1" t="s">
        <v>95</v>
      </c>
      <c r="B86" s="1" t="s">
        <v>100</v>
      </c>
      <c r="C86" s="1" t="s">
        <v>91</v>
      </c>
    </row>
    <row r="87" spans="1:3" hidden="1" x14ac:dyDescent="0.25">
      <c r="A87" s="1" t="s">
        <v>93</v>
      </c>
      <c r="B87" s="1" t="s">
        <v>101</v>
      </c>
      <c r="C87" s="1" t="s">
        <v>91</v>
      </c>
    </row>
    <row r="88" spans="1:3" hidden="1" x14ac:dyDescent="0.25">
      <c r="A88" s="1" t="s">
        <v>93</v>
      </c>
      <c r="B88" s="1" t="s">
        <v>102</v>
      </c>
      <c r="C88" s="1" t="s">
        <v>91</v>
      </c>
    </row>
    <row r="89" spans="1:3" hidden="1" x14ac:dyDescent="0.25">
      <c r="A89" s="1" t="s">
        <v>93</v>
      </c>
      <c r="B89" s="1" t="s">
        <v>103</v>
      </c>
      <c r="C89" s="1" t="s">
        <v>91</v>
      </c>
    </row>
    <row r="90" spans="1:3" hidden="1" x14ac:dyDescent="0.25">
      <c r="A90" s="1" t="s">
        <v>93</v>
      </c>
      <c r="B90" s="1" t="s">
        <v>104</v>
      </c>
      <c r="C90" s="1" t="s">
        <v>91</v>
      </c>
    </row>
    <row r="91" spans="1:3" hidden="1" x14ac:dyDescent="0.25">
      <c r="A91" s="1" t="s">
        <v>93</v>
      </c>
      <c r="B91" s="1" t="s">
        <v>105</v>
      </c>
      <c r="C91" s="1" t="s">
        <v>91</v>
      </c>
    </row>
    <row r="92" spans="1:3" hidden="1" x14ac:dyDescent="0.25">
      <c r="A92" s="1" t="s">
        <v>93</v>
      </c>
      <c r="B92" s="1" t="s">
        <v>106</v>
      </c>
      <c r="C92" s="1" t="s">
        <v>91</v>
      </c>
    </row>
    <row r="93" spans="1:3" hidden="1" x14ac:dyDescent="0.25">
      <c r="A93" s="1"/>
      <c r="B93" s="1" t="s">
        <v>108</v>
      </c>
      <c r="C93" s="1" t="s">
        <v>107</v>
      </c>
    </row>
    <row r="94" spans="1:3" hidden="1" x14ac:dyDescent="0.25">
      <c r="A94" s="1" t="s">
        <v>109</v>
      </c>
      <c r="B94" s="1" t="s">
        <v>110</v>
      </c>
      <c r="C94" s="1" t="s">
        <v>107</v>
      </c>
    </row>
    <row r="95" spans="1:3" hidden="1" x14ac:dyDescent="0.25">
      <c r="A95" s="1" t="s">
        <v>109</v>
      </c>
      <c r="B95" s="1" t="s">
        <v>111</v>
      </c>
      <c r="C95" s="1" t="s">
        <v>107</v>
      </c>
    </row>
    <row r="96" spans="1:3" hidden="1" x14ac:dyDescent="0.25">
      <c r="A96" s="1" t="s">
        <v>109</v>
      </c>
      <c r="B96" s="1" t="s">
        <v>112</v>
      </c>
      <c r="C96" s="1" t="s">
        <v>107</v>
      </c>
    </row>
    <row r="97" spans="1:3" hidden="1" x14ac:dyDescent="0.25">
      <c r="A97" s="1" t="s">
        <v>109</v>
      </c>
      <c r="B97" s="1" t="s">
        <v>113</v>
      </c>
      <c r="C97" s="1" t="s">
        <v>107</v>
      </c>
    </row>
    <row r="98" spans="1:3" hidden="1" x14ac:dyDescent="0.25">
      <c r="A98" s="1" t="s">
        <v>109</v>
      </c>
      <c r="B98" s="1" t="s">
        <v>114</v>
      </c>
      <c r="C98" s="1" t="s">
        <v>107</v>
      </c>
    </row>
    <row r="99" spans="1:3" hidden="1" x14ac:dyDescent="0.25">
      <c r="A99" s="1" t="s">
        <v>109</v>
      </c>
      <c r="B99" s="1" t="s">
        <v>115</v>
      </c>
      <c r="C99" s="1" t="s">
        <v>107</v>
      </c>
    </row>
    <row r="100" spans="1:3" hidden="1" x14ac:dyDescent="0.25">
      <c r="A100" s="1" t="s">
        <v>109</v>
      </c>
      <c r="B100" s="1" t="s">
        <v>116</v>
      </c>
      <c r="C100" s="1" t="s">
        <v>107</v>
      </c>
    </row>
    <row r="101" spans="1:3" hidden="1" x14ac:dyDescent="0.25">
      <c r="A101" s="1" t="s">
        <v>109</v>
      </c>
      <c r="B101" s="1" t="s">
        <v>117</v>
      </c>
      <c r="C101" s="1" t="s">
        <v>107</v>
      </c>
    </row>
    <row r="102" spans="1:3" hidden="1" x14ac:dyDescent="0.25">
      <c r="A102" s="1" t="s">
        <v>109</v>
      </c>
      <c r="B102" s="1" t="s">
        <v>118</v>
      </c>
      <c r="C102" s="1" t="s">
        <v>107</v>
      </c>
    </row>
    <row r="103" spans="1:3" hidden="1" x14ac:dyDescent="0.25">
      <c r="A103" s="1" t="s">
        <v>109</v>
      </c>
      <c r="B103" s="1" t="s">
        <v>119</v>
      </c>
      <c r="C103" s="1" t="s">
        <v>107</v>
      </c>
    </row>
    <row r="104" spans="1:3" hidden="1" x14ac:dyDescent="0.25">
      <c r="A104" s="1" t="s">
        <v>109</v>
      </c>
      <c r="B104" s="1" t="s">
        <v>120</v>
      </c>
      <c r="C104" s="1" t="s">
        <v>107</v>
      </c>
    </row>
    <row r="105" spans="1:3" hidden="1" x14ac:dyDescent="0.25">
      <c r="A105" s="1"/>
      <c r="B105" s="1" t="s">
        <v>122</v>
      </c>
      <c r="C105" s="1" t="s">
        <v>121</v>
      </c>
    </row>
    <row r="106" spans="1:3" hidden="1" x14ac:dyDescent="0.25">
      <c r="A106" s="1" t="s">
        <v>123</v>
      </c>
      <c r="B106" s="1" t="s">
        <v>124</v>
      </c>
      <c r="C106" s="1" t="s">
        <v>121</v>
      </c>
    </row>
    <row r="107" spans="1:3" hidden="1" x14ac:dyDescent="0.25">
      <c r="A107" s="1" t="s">
        <v>125</v>
      </c>
      <c r="B107" s="1" t="s">
        <v>126</v>
      </c>
      <c r="C107" s="1" t="s">
        <v>121</v>
      </c>
    </row>
    <row r="108" spans="1:3" hidden="1" x14ac:dyDescent="0.25">
      <c r="A108" s="1" t="s">
        <v>125</v>
      </c>
      <c r="B108" s="1" t="s">
        <v>127</v>
      </c>
      <c r="C108" s="1" t="s">
        <v>121</v>
      </c>
    </row>
    <row r="109" spans="1:3" hidden="1" x14ac:dyDescent="0.25">
      <c r="A109" s="1" t="s">
        <v>123</v>
      </c>
      <c r="B109" s="1" t="s">
        <v>128</v>
      </c>
      <c r="C109" s="1" t="s">
        <v>121</v>
      </c>
    </row>
    <row r="110" spans="1:3" hidden="1" x14ac:dyDescent="0.25">
      <c r="A110" s="1" t="s">
        <v>123</v>
      </c>
      <c r="B110" s="1" t="s">
        <v>129</v>
      </c>
      <c r="C110" s="1" t="s">
        <v>121</v>
      </c>
    </row>
    <row r="111" spans="1:3" hidden="1" x14ac:dyDescent="0.25">
      <c r="A111" s="1" t="s">
        <v>123</v>
      </c>
      <c r="B111" s="1" t="s">
        <v>130</v>
      </c>
      <c r="C111" s="1" t="s">
        <v>121</v>
      </c>
    </row>
    <row r="112" spans="1:3" hidden="1" x14ac:dyDescent="0.25">
      <c r="A112" s="1" t="s">
        <v>125</v>
      </c>
      <c r="B112" s="1" t="s">
        <v>131</v>
      </c>
      <c r="C112" s="1" t="s">
        <v>121</v>
      </c>
    </row>
    <row r="113" spans="1:3" hidden="1" x14ac:dyDescent="0.25">
      <c r="A113" s="1" t="s">
        <v>123</v>
      </c>
      <c r="B113" s="1" t="s">
        <v>132</v>
      </c>
      <c r="C113" s="1" t="s">
        <v>121</v>
      </c>
    </row>
    <row r="114" spans="1:3" hidden="1" x14ac:dyDescent="0.25">
      <c r="A114" s="1" t="s">
        <v>123</v>
      </c>
      <c r="B114" s="1" t="s">
        <v>133</v>
      </c>
      <c r="C114" s="1" t="s">
        <v>121</v>
      </c>
    </row>
    <row r="115" spans="1:3" hidden="1" x14ac:dyDescent="0.25">
      <c r="A115" s="1" t="s">
        <v>125</v>
      </c>
      <c r="B115" s="1" t="s">
        <v>134</v>
      </c>
      <c r="C115" s="1" t="s">
        <v>121</v>
      </c>
    </row>
    <row r="116" spans="1:3" hidden="1" x14ac:dyDescent="0.25">
      <c r="A116" s="1" t="s">
        <v>125</v>
      </c>
      <c r="B116" s="1" t="s">
        <v>135</v>
      </c>
      <c r="C116" s="1" t="s">
        <v>121</v>
      </c>
    </row>
    <row r="117" spans="1:3" hidden="1" x14ac:dyDescent="0.25">
      <c r="A117" s="1" t="s">
        <v>123</v>
      </c>
      <c r="B117" s="1" t="s">
        <v>136</v>
      </c>
      <c r="C117" s="1" t="s">
        <v>121</v>
      </c>
    </row>
    <row r="118" spans="1:3" hidden="1" x14ac:dyDescent="0.25">
      <c r="A118" s="1" t="s">
        <v>123</v>
      </c>
      <c r="B118" s="1" t="s">
        <v>137</v>
      </c>
      <c r="C118" s="1" t="s">
        <v>121</v>
      </c>
    </row>
    <row r="119" spans="1:3" hidden="1" x14ac:dyDescent="0.25">
      <c r="A119" s="1" t="s">
        <v>123</v>
      </c>
      <c r="B119" s="1" t="s">
        <v>138</v>
      </c>
      <c r="C119" s="1" t="s">
        <v>121</v>
      </c>
    </row>
    <row r="120" spans="1:3" hidden="1" x14ac:dyDescent="0.25">
      <c r="A120" s="1" t="s">
        <v>123</v>
      </c>
      <c r="B120" s="1" t="s">
        <v>139</v>
      </c>
      <c r="C120" s="1" t="s">
        <v>121</v>
      </c>
    </row>
    <row r="121" spans="1:3" hidden="1" x14ac:dyDescent="0.25">
      <c r="A121" s="1" t="s">
        <v>123</v>
      </c>
      <c r="B121" s="1" t="s">
        <v>140</v>
      </c>
      <c r="C121" s="1" t="s">
        <v>121</v>
      </c>
    </row>
    <row r="122" spans="1:3" hidden="1" x14ac:dyDescent="0.25">
      <c r="A122" s="1" t="s">
        <v>125</v>
      </c>
      <c r="B122" s="1" t="s">
        <v>141</v>
      </c>
      <c r="C122" s="1" t="s">
        <v>121</v>
      </c>
    </row>
    <row r="123" spans="1:3" hidden="1" x14ac:dyDescent="0.25">
      <c r="A123" s="1"/>
      <c r="B123" s="1" t="s">
        <v>143</v>
      </c>
      <c r="C123" s="1" t="s">
        <v>142</v>
      </c>
    </row>
    <row r="124" spans="1:3" hidden="1" x14ac:dyDescent="0.25">
      <c r="A124" s="1" t="s">
        <v>144</v>
      </c>
      <c r="B124" s="1" t="s">
        <v>145</v>
      </c>
      <c r="C124" s="1" t="s">
        <v>142</v>
      </c>
    </row>
    <row r="125" spans="1:3" hidden="1" x14ac:dyDescent="0.25">
      <c r="A125" s="1" t="s">
        <v>144</v>
      </c>
      <c r="B125" s="1" t="s">
        <v>146</v>
      </c>
      <c r="C125" s="1" t="s">
        <v>142</v>
      </c>
    </row>
    <row r="126" spans="1:3" hidden="1" x14ac:dyDescent="0.25">
      <c r="A126" s="1" t="s">
        <v>144</v>
      </c>
      <c r="B126" s="1" t="s">
        <v>147</v>
      </c>
      <c r="C126" s="1" t="s">
        <v>142</v>
      </c>
    </row>
    <row r="127" spans="1:3" hidden="1" x14ac:dyDescent="0.25">
      <c r="A127" s="1" t="s">
        <v>144</v>
      </c>
      <c r="B127" s="1" t="s">
        <v>148</v>
      </c>
      <c r="C127" s="1" t="s">
        <v>142</v>
      </c>
    </row>
    <row r="128" spans="1:3" hidden="1" x14ac:dyDescent="0.25">
      <c r="A128" s="1" t="s">
        <v>144</v>
      </c>
      <c r="B128" s="1" t="s">
        <v>149</v>
      </c>
      <c r="C128" s="1" t="s">
        <v>142</v>
      </c>
    </row>
    <row r="129" spans="1:3" hidden="1" x14ac:dyDescent="0.25">
      <c r="A129" s="1" t="s">
        <v>144</v>
      </c>
      <c r="B129" s="1" t="s">
        <v>150</v>
      </c>
      <c r="C129" s="1" t="s">
        <v>142</v>
      </c>
    </row>
    <row r="130" spans="1:3" hidden="1" x14ac:dyDescent="0.25">
      <c r="A130" s="1" t="s">
        <v>144</v>
      </c>
      <c r="B130" s="1" t="s">
        <v>151</v>
      </c>
      <c r="C130" s="1" t="s">
        <v>142</v>
      </c>
    </row>
    <row r="131" spans="1:3" hidden="1" x14ac:dyDescent="0.25">
      <c r="A131" s="1" t="s">
        <v>144</v>
      </c>
      <c r="B131" s="1" t="s">
        <v>152</v>
      </c>
      <c r="C131" s="1" t="s">
        <v>142</v>
      </c>
    </row>
    <row r="132" spans="1:3" hidden="1" x14ac:dyDescent="0.25">
      <c r="A132" s="1" t="s">
        <v>144</v>
      </c>
      <c r="B132" s="1" t="s">
        <v>153</v>
      </c>
      <c r="C132" s="1" t="s">
        <v>142</v>
      </c>
    </row>
    <row r="133" spans="1:3" hidden="1" x14ac:dyDescent="0.25">
      <c r="A133" s="1" t="s">
        <v>144</v>
      </c>
      <c r="B133" s="1" t="s">
        <v>154</v>
      </c>
      <c r="C133" s="1" t="s">
        <v>142</v>
      </c>
    </row>
    <row r="134" spans="1:3" hidden="1" x14ac:dyDescent="0.25">
      <c r="A134" s="1"/>
      <c r="B134" s="1" t="s">
        <v>156</v>
      </c>
      <c r="C134" s="1" t="s">
        <v>155</v>
      </c>
    </row>
    <row r="135" spans="1:3" hidden="1" x14ac:dyDescent="0.25">
      <c r="A135" s="1" t="s">
        <v>157</v>
      </c>
      <c r="B135" s="1" t="s">
        <v>158</v>
      </c>
      <c r="C135" s="1" t="s">
        <v>155</v>
      </c>
    </row>
    <row r="136" spans="1:3" hidden="1" x14ac:dyDescent="0.25">
      <c r="A136" s="1" t="s">
        <v>157</v>
      </c>
      <c r="B136" s="1" t="s">
        <v>159</v>
      </c>
      <c r="C136" s="1" t="s">
        <v>155</v>
      </c>
    </row>
    <row r="137" spans="1:3" hidden="1" x14ac:dyDescent="0.25">
      <c r="A137" s="1" t="s">
        <v>160</v>
      </c>
      <c r="B137" s="1" t="s">
        <v>161</v>
      </c>
      <c r="C137" s="1" t="s">
        <v>155</v>
      </c>
    </row>
    <row r="138" spans="1:3" hidden="1" x14ac:dyDescent="0.25">
      <c r="A138" s="1" t="s">
        <v>160</v>
      </c>
      <c r="B138" s="1" t="s">
        <v>162</v>
      </c>
      <c r="C138" s="1" t="s">
        <v>155</v>
      </c>
    </row>
    <row r="139" spans="1:3" hidden="1" x14ac:dyDescent="0.25">
      <c r="A139" s="1" t="s">
        <v>160</v>
      </c>
      <c r="B139" s="1" t="s">
        <v>163</v>
      </c>
      <c r="C139" s="1" t="s">
        <v>155</v>
      </c>
    </row>
    <row r="140" spans="1:3" hidden="1" x14ac:dyDescent="0.25">
      <c r="A140" s="1" t="s">
        <v>157</v>
      </c>
      <c r="B140" s="1" t="s">
        <v>164</v>
      </c>
      <c r="C140" s="1" t="s">
        <v>155</v>
      </c>
    </row>
    <row r="141" spans="1:3" hidden="1" x14ac:dyDescent="0.25">
      <c r="A141" s="1" t="s">
        <v>160</v>
      </c>
      <c r="B141" s="1" t="s">
        <v>165</v>
      </c>
      <c r="C141" s="1" t="s">
        <v>155</v>
      </c>
    </row>
    <row r="142" spans="1:3" hidden="1" x14ac:dyDescent="0.25">
      <c r="A142" s="1" t="s">
        <v>160</v>
      </c>
      <c r="B142" s="1" t="s">
        <v>166</v>
      </c>
      <c r="C142" s="1" t="s">
        <v>155</v>
      </c>
    </row>
    <row r="143" spans="1:3" hidden="1" x14ac:dyDescent="0.25">
      <c r="A143" s="1" t="s">
        <v>157</v>
      </c>
      <c r="B143" s="1" t="s">
        <v>167</v>
      </c>
      <c r="C143" s="1" t="s">
        <v>155</v>
      </c>
    </row>
    <row r="144" spans="1:3" hidden="1" x14ac:dyDescent="0.25">
      <c r="A144" s="1" t="s">
        <v>157</v>
      </c>
      <c r="B144" s="1" t="s">
        <v>168</v>
      </c>
      <c r="C144" s="1" t="s">
        <v>155</v>
      </c>
    </row>
    <row r="145" spans="1:3" hidden="1" x14ac:dyDescent="0.25">
      <c r="A145" s="1" t="s">
        <v>157</v>
      </c>
      <c r="B145" s="1" t="s">
        <v>169</v>
      </c>
      <c r="C145" s="1" t="s">
        <v>155</v>
      </c>
    </row>
    <row r="146" spans="1:3" hidden="1" x14ac:dyDescent="0.25">
      <c r="A146" s="1" t="s">
        <v>157</v>
      </c>
      <c r="B146" s="1" t="s">
        <v>170</v>
      </c>
      <c r="C146" s="1" t="s">
        <v>155</v>
      </c>
    </row>
    <row r="147" spans="1:3" hidden="1" x14ac:dyDescent="0.25">
      <c r="A147" s="1" t="s">
        <v>160</v>
      </c>
      <c r="B147" s="1" t="s">
        <v>171</v>
      </c>
      <c r="C147" s="1" t="s">
        <v>155</v>
      </c>
    </row>
    <row r="148" spans="1:3" hidden="1" x14ac:dyDescent="0.25">
      <c r="A148" s="1" t="s">
        <v>160</v>
      </c>
      <c r="B148" s="1" t="s">
        <v>172</v>
      </c>
      <c r="C148" s="1" t="s">
        <v>155</v>
      </c>
    </row>
    <row r="149" spans="1:3" hidden="1" x14ac:dyDescent="0.25">
      <c r="A149" s="1" t="s">
        <v>157</v>
      </c>
      <c r="B149" s="1" t="s">
        <v>173</v>
      </c>
      <c r="C149" s="1" t="s">
        <v>155</v>
      </c>
    </row>
    <row r="150" spans="1:3" hidden="1" x14ac:dyDescent="0.25">
      <c r="A150" s="1" t="s">
        <v>174</v>
      </c>
      <c r="B150" s="1" t="s">
        <v>176</v>
      </c>
      <c r="C150" s="1" t="s">
        <v>175</v>
      </c>
    </row>
    <row r="151" spans="1:3" hidden="1" x14ac:dyDescent="0.25">
      <c r="A151" s="1"/>
      <c r="B151" s="1" t="s">
        <v>178</v>
      </c>
      <c r="C151" s="1" t="s">
        <v>177</v>
      </c>
    </row>
    <row r="152" spans="1:3" hidden="1" x14ac:dyDescent="0.25">
      <c r="A152" s="1" t="s">
        <v>179</v>
      </c>
      <c r="B152" s="1" t="s">
        <v>180</v>
      </c>
      <c r="C152" s="1" t="s">
        <v>177</v>
      </c>
    </row>
    <row r="153" spans="1:3" hidden="1" x14ac:dyDescent="0.25">
      <c r="A153" s="1" t="s">
        <v>181</v>
      </c>
      <c r="B153" s="1" t="s">
        <v>182</v>
      </c>
      <c r="C153" s="1" t="s">
        <v>177</v>
      </c>
    </row>
    <row r="154" spans="1:3" hidden="1" x14ac:dyDescent="0.25">
      <c r="A154" s="1" t="s">
        <v>183</v>
      </c>
      <c r="B154" s="1" t="s">
        <v>184</v>
      </c>
      <c r="C154" s="1" t="s">
        <v>177</v>
      </c>
    </row>
    <row r="155" spans="1:3" hidden="1" x14ac:dyDescent="0.25">
      <c r="A155" s="1" t="s">
        <v>185</v>
      </c>
      <c r="B155" s="1" t="s">
        <v>186</v>
      </c>
      <c r="C155" s="1" t="s">
        <v>177</v>
      </c>
    </row>
    <row r="156" spans="1:3" hidden="1" x14ac:dyDescent="0.25">
      <c r="A156" s="1" t="s">
        <v>187</v>
      </c>
      <c r="B156" s="1" t="s">
        <v>188</v>
      </c>
      <c r="C156" s="1" t="s">
        <v>177</v>
      </c>
    </row>
    <row r="157" spans="1:3" hidden="1" x14ac:dyDescent="0.25">
      <c r="A157" s="1" t="s">
        <v>189</v>
      </c>
      <c r="B157" s="1" t="s">
        <v>190</v>
      </c>
      <c r="C157" s="1" t="s">
        <v>177</v>
      </c>
    </row>
    <row r="158" spans="1:3" hidden="1" x14ac:dyDescent="0.25">
      <c r="A158" s="1" t="s">
        <v>191</v>
      </c>
      <c r="B158" s="1" t="s">
        <v>192</v>
      </c>
      <c r="C158" s="1" t="s">
        <v>177</v>
      </c>
    </row>
    <row r="159" spans="1:3" hidden="1" x14ac:dyDescent="0.25">
      <c r="A159" s="1" t="s">
        <v>189</v>
      </c>
      <c r="B159" s="1" t="s">
        <v>193</v>
      </c>
      <c r="C159" s="1" t="s">
        <v>177</v>
      </c>
    </row>
    <row r="160" spans="1:3" hidden="1" x14ac:dyDescent="0.25">
      <c r="A160" s="1" t="s">
        <v>181</v>
      </c>
      <c r="B160" s="1" t="s">
        <v>194</v>
      </c>
      <c r="C160" s="1" t="s">
        <v>177</v>
      </c>
    </row>
    <row r="161" spans="1:3" hidden="1" x14ac:dyDescent="0.25">
      <c r="A161" s="1" t="s">
        <v>185</v>
      </c>
      <c r="B161" s="1" t="s">
        <v>195</v>
      </c>
      <c r="C161" s="1" t="s">
        <v>177</v>
      </c>
    </row>
    <row r="162" spans="1:3" hidden="1" x14ac:dyDescent="0.25">
      <c r="A162" s="1" t="s">
        <v>196</v>
      </c>
      <c r="B162" s="1" t="s">
        <v>197</v>
      </c>
      <c r="C162" s="1" t="s">
        <v>177</v>
      </c>
    </row>
    <row r="163" spans="1:3" hidden="1" x14ac:dyDescent="0.25">
      <c r="A163" s="1" t="s">
        <v>181</v>
      </c>
      <c r="B163" s="1" t="s">
        <v>198</v>
      </c>
      <c r="C163" s="1" t="s">
        <v>177</v>
      </c>
    </row>
    <row r="164" spans="1:3" hidden="1" x14ac:dyDescent="0.25">
      <c r="A164" s="1" t="s">
        <v>196</v>
      </c>
      <c r="B164" s="1" t="s">
        <v>199</v>
      </c>
      <c r="C164" s="1" t="s">
        <v>177</v>
      </c>
    </row>
    <row r="165" spans="1:3" hidden="1" x14ac:dyDescent="0.25">
      <c r="A165" s="1" t="s">
        <v>200</v>
      </c>
      <c r="B165" s="1" t="s">
        <v>201</v>
      </c>
      <c r="C165" s="1" t="s">
        <v>177</v>
      </c>
    </row>
    <row r="166" spans="1:3" hidden="1" x14ac:dyDescent="0.25">
      <c r="A166" s="1" t="s">
        <v>196</v>
      </c>
      <c r="B166" s="1" t="s">
        <v>202</v>
      </c>
      <c r="C166" s="1" t="s">
        <v>177</v>
      </c>
    </row>
    <row r="167" spans="1:3" hidden="1" x14ac:dyDescent="0.25">
      <c r="A167" s="1" t="s">
        <v>191</v>
      </c>
      <c r="B167" s="1" t="s">
        <v>203</v>
      </c>
      <c r="C167" s="1" t="s">
        <v>177</v>
      </c>
    </row>
    <row r="168" spans="1:3" hidden="1" x14ac:dyDescent="0.25">
      <c r="A168" s="1" t="s">
        <v>204</v>
      </c>
      <c r="B168" s="1" t="s">
        <v>205</v>
      </c>
      <c r="C168" s="1" t="s">
        <v>177</v>
      </c>
    </row>
    <row r="169" spans="1:3" hidden="1" x14ac:dyDescent="0.25">
      <c r="A169" s="1" t="s">
        <v>206</v>
      </c>
      <c r="B169" s="1" t="s">
        <v>207</v>
      </c>
      <c r="C169" s="1" t="s">
        <v>177</v>
      </c>
    </row>
    <row r="170" spans="1:3" hidden="1" x14ac:dyDescent="0.25">
      <c r="A170" s="1" t="s">
        <v>187</v>
      </c>
      <c r="B170" s="1" t="s">
        <v>208</v>
      </c>
      <c r="C170" s="1" t="s">
        <v>177</v>
      </c>
    </row>
    <row r="171" spans="1:3" hidden="1" x14ac:dyDescent="0.25">
      <c r="A171" s="1" t="s">
        <v>189</v>
      </c>
      <c r="B171" s="1" t="s">
        <v>209</v>
      </c>
      <c r="C171" s="1" t="s">
        <v>177</v>
      </c>
    </row>
    <row r="172" spans="1:3" hidden="1" x14ac:dyDescent="0.25">
      <c r="A172" s="1" t="s">
        <v>206</v>
      </c>
      <c r="B172" s="1" t="s">
        <v>210</v>
      </c>
      <c r="C172" s="1" t="s">
        <v>177</v>
      </c>
    </row>
    <row r="173" spans="1:3" hidden="1" x14ac:dyDescent="0.25">
      <c r="A173" s="1" t="s">
        <v>200</v>
      </c>
      <c r="B173" s="1" t="s">
        <v>211</v>
      </c>
      <c r="C173" s="1" t="s">
        <v>177</v>
      </c>
    </row>
    <row r="174" spans="1:3" hidden="1" x14ac:dyDescent="0.25">
      <c r="A174" s="1" t="s">
        <v>191</v>
      </c>
      <c r="B174" s="1" t="s">
        <v>212</v>
      </c>
      <c r="C174" s="1" t="s">
        <v>177</v>
      </c>
    </row>
    <row r="175" spans="1:3" hidden="1" x14ac:dyDescent="0.25">
      <c r="A175" s="1" t="s">
        <v>204</v>
      </c>
      <c r="B175" s="1" t="s">
        <v>213</v>
      </c>
      <c r="C175" s="1" t="s">
        <v>177</v>
      </c>
    </row>
    <row r="176" spans="1:3" hidden="1" x14ac:dyDescent="0.25">
      <c r="A176" s="1" t="s">
        <v>185</v>
      </c>
      <c r="B176" s="1" t="s">
        <v>214</v>
      </c>
      <c r="C176" s="1" t="s">
        <v>177</v>
      </c>
    </row>
    <row r="177" spans="1:3" hidden="1" x14ac:dyDescent="0.25">
      <c r="A177" s="1" t="s">
        <v>179</v>
      </c>
      <c r="B177" s="1" t="s">
        <v>215</v>
      </c>
      <c r="C177" s="1" t="s">
        <v>177</v>
      </c>
    </row>
    <row r="178" spans="1:3" hidden="1" x14ac:dyDescent="0.25">
      <c r="A178" s="1" t="s">
        <v>185</v>
      </c>
      <c r="B178" s="1" t="s">
        <v>216</v>
      </c>
      <c r="C178" s="1" t="s">
        <v>177</v>
      </c>
    </row>
    <row r="179" spans="1:3" hidden="1" x14ac:dyDescent="0.25">
      <c r="A179" s="1"/>
      <c r="B179" s="1" t="s">
        <v>218</v>
      </c>
      <c r="C179" s="1" t="s">
        <v>217</v>
      </c>
    </row>
    <row r="180" spans="1:3" hidden="1" x14ac:dyDescent="0.25">
      <c r="A180" s="1" t="s">
        <v>219</v>
      </c>
      <c r="B180" s="1" t="s">
        <v>220</v>
      </c>
      <c r="C180" s="1" t="s">
        <v>217</v>
      </c>
    </row>
    <row r="181" spans="1:3" hidden="1" x14ac:dyDescent="0.25">
      <c r="A181" s="1" t="s">
        <v>221</v>
      </c>
      <c r="B181" s="1" t="s">
        <v>222</v>
      </c>
      <c r="C181" s="1" t="s">
        <v>217</v>
      </c>
    </row>
    <row r="182" spans="1:3" hidden="1" x14ac:dyDescent="0.25">
      <c r="A182" s="1" t="s">
        <v>223</v>
      </c>
      <c r="B182" s="1" t="s">
        <v>224</v>
      </c>
      <c r="C182" s="1" t="s">
        <v>217</v>
      </c>
    </row>
    <row r="183" spans="1:3" hidden="1" x14ac:dyDescent="0.25">
      <c r="A183" s="1" t="s">
        <v>225</v>
      </c>
      <c r="B183" s="1" t="s">
        <v>226</v>
      </c>
      <c r="C183" s="1" t="s">
        <v>217</v>
      </c>
    </row>
    <row r="184" spans="1:3" hidden="1" x14ac:dyDescent="0.25">
      <c r="A184" s="1" t="s">
        <v>227</v>
      </c>
      <c r="B184" s="1" t="s">
        <v>228</v>
      </c>
      <c r="C184" s="1" t="s">
        <v>217</v>
      </c>
    </row>
    <row r="185" spans="1:3" hidden="1" x14ac:dyDescent="0.25">
      <c r="A185" s="1" t="s">
        <v>229</v>
      </c>
      <c r="B185" s="1" t="s">
        <v>230</v>
      </c>
      <c r="C185" s="1" t="s">
        <v>217</v>
      </c>
    </row>
    <row r="186" spans="1:3" hidden="1" x14ac:dyDescent="0.25">
      <c r="A186" s="1" t="s">
        <v>221</v>
      </c>
      <c r="B186" s="1" t="s">
        <v>231</v>
      </c>
      <c r="C186" s="1" t="s">
        <v>217</v>
      </c>
    </row>
    <row r="187" spans="1:3" hidden="1" x14ac:dyDescent="0.25">
      <c r="A187" s="1" t="s">
        <v>232</v>
      </c>
      <c r="B187" s="1" t="s">
        <v>233</v>
      </c>
      <c r="C187" s="1" t="s">
        <v>217</v>
      </c>
    </row>
    <row r="188" spans="1:3" hidden="1" x14ac:dyDescent="0.25">
      <c r="A188" s="1" t="s">
        <v>225</v>
      </c>
      <c r="B188" s="1" t="s">
        <v>234</v>
      </c>
      <c r="C188" s="1" t="s">
        <v>217</v>
      </c>
    </row>
    <row r="189" spans="1:3" hidden="1" x14ac:dyDescent="0.25">
      <c r="A189" s="1" t="s">
        <v>232</v>
      </c>
      <c r="B189" s="1" t="s">
        <v>235</v>
      </c>
      <c r="C189" s="1" t="s">
        <v>217</v>
      </c>
    </row>
    <row r="190" spans="1:3" hidden="1" x14ac:dyDescent="0.25">
      <c r="A190" s="1" t="s">
        <v>236</v>
      </c>
      <c r="B190" s="1" t="s">
        <v>237</v>
      </c>
      <c r="C190" s="1" t="s">
        <v>217</v>
      </c>
    </row>
    <row r="191" spans="1:3" hidden="1" x14ac:dyDescent="0.25">
      <c r="A191" s="1" t="s">
        <v>219</v>
      </c>
      <c r="B191" s="1" t="s">
        <v>238</v>
      </c>
      <c r="C191" s="1" t="s">
        <v>217</v>
      </c>
    </row>
    <row r="192" spans="1:3" hidden="1" x14ac:dyDescent="0.25">
      <c r="A192" s="1" t="s">
        <v>239</v>
      </c>
      <c r="B192" s="1" t="s">
        <v>240</v>
      </c>
      <c r="C192" s="1" t="s">
        <v>217</v>
      </c>
    </row>
    <row r="193" spans="1:3" hidden="1" x14ac:dyDescent="0.25">
      <c r="A193" s="1" t="s">
        <v>227</v>
      </c>
      <c r="B193" s="1" t="s">
        <v>241</v>
      </c>
      <c r="C193" s="1" t="s">
        <v>217</v>
      </c>
    </row>
    <row r="194" spans="1:3" hidden="1" x14ac:dyDescent="0.25">
      <c r="A194" s="1" t="s">
        <v>232</v>
      </c>
      <c r="B194" s="1" t="s">
        <v>242</v>
      </c>
      <c r="C194" s="1" t="s">
        <v>217</v>
      </c>
    </row>
    <row r="195" spans="1:3" hidden="1" x14ac:dyDescent="0.25">
      <c r="A195" s="1" t="s">
        <v>243</v>
      </c>
      <c r="B195" s="1" t="s">
        <v>244</v>
      </c>
      <c r="C195" s="1" t="s">
        <v>217</v>
      </c>
    </row>
    <row r="196" spans="1:3" hidden="1" x14ac:dyDescent="0.25">
      <c r="A196" s="1" t="s">
        <v>225</v>
      </c>
      <c r="B196" s="1" t="s">
        <v>245</v>
      </c>
      <c r="C196" s="1" t="s">
        <v>217</v>
      </c>
    </row>
    <row r="197" spans="1:3" hidden="1" x14ac:dyDescent="0.25">
      <c r="A197" s="1" t="s">
        <v>223</v>
      </c>
      <c r="B197" s="1" t="s">
        <v>246</v>
      </c>
      <c r="C197" s="1" t="s">
        <v>217</v>
      </c>
    </row>
    <row r="198" spans="1:3" hidden="1" x14ac:dyDescent="0.25">
      <c r="A198" s="1" t="s">
        <v>223</v>
      </c>
      <c r="B198" s="1" t="s">
        <v>247</v>
      </c>
      <c r="C198" s="1" t="s">
        <v>217</v>
      </c>
    </row>
    <row r="199" spans="1:3" hidden="1" x14ac:dyDescent="0.25">
      <c r="A199" s="1" t="s">
        <v>219</v>
      </c>
      <c r="B199" s="1" t="s">
        <v>248</v>
      </c>
      <c r="C199" s="1" t="s">
        <v>217</v>
      </c>
    </row>
    <row r="200" spans="1:3" hidden="1" x14ac:dyDescent="0.25">
      <c r="A200" s="1" t="s">
        <v>243</v>
      </c>
      <c r="B200" s="1" t="s">
        <v>249</v>
      </c>
      <c r="C200" s="1" t="s">
        <v>217</v>
      </c>
    </row>
    <row r="201" spans="1:3" hidden="1" x14ac:dyDescent="0.25">
      <c r="A201" s="1" t="s">
        <v>225</v>
      </c>
      <c r="B201" s="1" t="s">
        <v>250</v>
      </c>
      <c r="C201" s="1" t="s">
        <v>217</v>
      </c>
    </row>
    <row r="202" spans="1:3" hidden="1" x14ac:dyDescent="0.25">
      <c r="A202" s="1" t="s">
        <v>239</v>
      </c>
      <c r="B202" s="1" t="s">
        <v>251</v>
      </c>
      <c r="C202" s="1" t="s">
        <v>217</v>
      </c>
    </row>
    <row r="203" spans="1:3" hidden="1" x14ac:dyDescent="0.25">
      <c r="A203" s="1" t="s">
        <v>236</v>
      </c>
      <c r="B203" s="1" t="s">
        <v>252</v>
      </c>
      <c r="C203" s="1" t="s">
        <v>217</v>
      </c>
    </row>
    <row r="204" spans="1:3" hidden="1" x14ac:dyDescent="0.25">
      <c r="A204" s="1" t="s">
        <v>227</v>
      </c>
      <c r="B204" s="1" t="s">
        <v>253</v>
      </c>
      <c r="C204" s="1" t="s">
        <v>217</v>
      </c>
    </row>
    <row r="205" spans="1:3" hidden="1" x14ac:dyDescent="0.25">
      <c r="A205" s="1" t="s">
        <v>229</v>
      </c>
      <c r="B205" s="1" t="s">
        <v>254</v>
      </c>
      <c r="C205" s="1" t="s">
        <v>217</v>
      </c>
    </row>
    <row r="206" spans="1:3" hidden="1" x14ac:dyDescent="0.25">
      <c r="A206" s="1" t="s">
        <v>243</v>
      </c>
      <c r="B206" s="1" t="s">
        <v>255</v>
      </c>
      <c r="C206" s="1" t="s">
        <v>217</v>
      </c>
    </row>
    <row r="207" spans="1:3" hidden="1" x14ac:dyDescent="0.25">
      <c r="A207" s="1" t="s">
        <v>236</v>
      </c>
      <c r="B207" s="1" t="s">
        <v>256</v>
      </c>
      <c r="C207" s="1" t="s">
        <v>217</v>
      </c>
    </row>
    <row r="208" spans="1:3" hidden="1" x14ac:dyDescent="0.25">
      <c r="A208" s="1" t="s">
        <v>243</v>
      </c>
      <c r="B208" s="1" t="s">
        <v>257</v>
      </c>
      <c r="C208" s="1" t="s">
        <v>217</v>
      </c>
    </row>
    <row r="209" spans="1:3" hidden="1" x14ac:dyDescent="0.25">
      <c r="A209" s="1" t="s">
        <v>243</v>
      </c>
      <c r="B209" s="1" t="s">
        <v>258</v>
      </c>
      <c r="C209" s="1" t="s">
        <v>217</v>
      </c>
    </row>
    <row r="210" spans="1:3" hidden="1" x14ac:dyDescent="0.25">
      <c r="A210" s="1" t="s">
        <v>223</v>
      </c>
      <c r="B210" s="1" t="s">
        <v>259</v>
      </c>
      <c r="C210" s="1" t="s">
        <v>217</v>
      </c>
    </row>
    <row r="211" spans="1:3" hidden="1" x14ac:dyDescent="0.25">
      <c r="A211" s="1" t="s">
        <v>239</v>
      </c>
      <c r="B211" s="1" t="s">
        <v>260</v>
      </c>
      <c r="C211" s="1" t="s">
        <v>217</v>
      </c>
    </row>
    <row r="212" spans="1:3" hidden="1" x14ac:dyDescent="0.25">
      <c r="A212" s="1" t="s">
        <v>239</v>
      </c>
      <c r="B212" s="1" t="s">
        <v>261</v>
      </c>
      <c r="C212" s="1" t="s">
        <v>217</v>
      </c>
    </row>
    <row r="213" spans="1:3" hidden="1" x14ac:dyDescent="0.25">
      <c r="A213" s="1" t="s">
        <v>227</v>
      </c>
      <c r="B213" s="1" t="s">
        <v>262</v>
      </c>
      <c r="C213" s="1" t="s">
        <v>217</v>
      </c>
    </row>
    <row r="214" spans="1:3" hidden="1" x14ac:dyDescent="0.25">
      <c r="A214" s="1" t="s">
        <v>229</v>
      </c>
      <c r="B214" s="1" t="s">
        <v>263</v>
      </c>
      <c r="C214" s="1" t="s">
        <v>217</v>
      </c>
    </row>
    <row r="215" spans="1:3" hidden="1" x14ac:dyDescent="0.25">
      <c r="A215" s="1"/>
      <c r="B215" s="1" t="s">
        <v>265</v>
      </c>
      <c r="C215" s="1" t="s">
        <v>264</v>
      </c>
    </row>
    <row r="216" spans="1:3" hidden="1" x14ac:dyDescent="0.25">
      <c r="A216" s="1" t="s">
        <v>266</v>
      </c>
      <c r="B216" s="1" t="s">
        <v>267</v>
      </c>
      <c r="C216" s="1" t="s">
        <v>264</v>
      </c>
    </row>
    <row r="217" spans="1:3" hidden="1" x14ac:dyDescent="0.25">
      <c r="A217" s="1" t="s">
        <v>266</v>
      </c>
      <c r="B217" s="1" t="s">
        <v>268</v>
      </c>
      <c r="C217" s="1" t="s">
        <v>264</v>
      </c>
    </row>
    <row r="218" spans="1:3" hidden="1" x14ac:dyDescent="0.25">
      <c r="A218" s="1" t="s">
        <v>266</v>
      </c>
      <c r="B218" s="1" t="s">
        <v>269</v>
      </c>
      <c r="C218" s="1" t="s">
        <v>264</v>
      </c>
    </row>
    <row r="219" spans="1:3" hidden="1" x14ac:dyDescent="0.25">
      <c r="A219" s="1" t="s">
        <v>266</v>
      </c>
      <c r="B219" s="1" t="s">
        <v>270</v>
      </c>
      <c r="C219" s="1" t="s">
        <v>264</v>
      </c>
    </row>
    <row r="220" spans="1:3" hidden="1" x14ac:dyDescent="0.25">
      <c r="A220" s="1" t="s">
        <v>266</v>
      </c>
      <c r="B220" s="1" t="s">
        <v>271</v>
      </c>
      <c r="C220" s="1" t="s">
        <v>264</v>
      </c>
    </row>
    <row r="221" spans="1:3" hidden="1" x14ac:dyDescent="0.25">
      <c r="A221" s="1"/>
      <c r="B221" s="1" t="s">
        <v>273</v>
      </c>
      <c r="C221" s="1" t="s">
        <v>272</v>
      </c>
    </row>
    <row r="222" spans="1:3" hidden="1" x14ac:dyDescent="0.25">
      <c r="A222" s="1" t="s">
        <v>274</v>
      </c>
      <c r="B222" s="1" t="s">
        <v>275</v>
      </c>
      <c r="C222" s="1" t="s">
        <v>272</v>
      </c>
    </row>
    <row r="223" spans="1:3" hidden="1" x14ac:dyDescent="0.25">
      <c r="A223" s="1" t="s">
        <v>276</v>
      </c>
      <c r="B223" s="1" t="s">
        <v>277</v>
      </c>
      <c r="C223" s="1" t="s">
        <v>272</v>
      </c>
    </row>
    <row r="224" spans="1:3" hidden="1" x14ac:dyDescent="0.25">
      <c r="A224" s="1" t="s">
        <v>278</v>
      </c>
      <c r="B224" s="1" t="s">
        <v>279</v>
      </c>
      <c r="C224" s="1" t="s">
        <v>272</v>
      </c>
    </row>
    <row r="225" spans="1:3" hidden="1" x14ac:dyDescent="0.25">
      <c r="A225" s="1" t="s">
        <v>280</v>
      </c>
      <c r="B225" s="1" t="s">
        <v>281</v>
      </c>
      <c r="C225" s="1" t="s">
        <v>272</v>
      </c>
    </row>
    <row r="226" spans="1:3" hidden="1" x14ac:dyDescent="0.25">
      <c r="A226" s="1" t="s">
        <v>276</v>
      </c>
      <c r="B226" s="1" t="s">
        <v>282</v>
      </c>
      <c r="C226" s="1" t="s">
        <v>272</v>
      </c>
    </row>
    <row r="227" spans="1:3" hidden="1" x14ac:dyDescent="0.25">
      <c r="A227" s="1" t="s">
        <v>283</v>
      </c>
      <c r="B227" s="1" t="s">
        <v>284</v>
      </c>
      <c r="C227" s="1" t="s">
        <v>272</v>
      </c>
    </row>
    <row r="228" spans="1:3" hidden="1" x14ac:dyDescent="0.25">
      <c r="A228" s="1" t="s">
        <v>285</v>
      </c>
      <c r="B228" s="1" t="s">
        <v>286</v>
      </c>
      <c r="C228" s="1" t="s">
        <v>272</v>
      </c>
    </row>
    <row r="229" spans="1:3" hidden="1" x14ac:dyDescent="0.25">
      <c r="A229" s="1" t="s">
        <v>287</v>
      </c>
      <c r="B229" s="1" t="s">
        <v>288</v>
      </c>
      <c r="C229" s="1" t="s">
        <v>272</v>
      </c>
    </row>
    <row r="230" spans="1:3" hidden="1" x14ac:dyDescent="0.25">
      <c r="A230" s="1" t="s">
        <v>278</v>
      </c>
      <c r="B230" s="1" t="s">
        <v>289</v>
      </c>
      <c r="C230" s="1" t="s">
        <v>272</v>
      </c>
    </row>
    <row r="231" spans="1:3" hidden="1" x14ac:dyDescent="0.25">
      <c r="A231" s="1" t="s">
        <v>283</v>
      </c>
      <c r="B231" s="1" t="s">
        <v>290</v>
      </c>
      <c r="C231" s="1" t="s">
        <v>272</v>
      </c>
    </row>
    <row r="232" spans="1:3" hidden="1" x14ac:dyDescent="0.25">
      <c r="A232" s="1" t="s">
        <v>285</v>
      </c>
      <c r="B232" s="1" t="s">
        <v>291</v>
      </c>
      <c r="C232" s="1" t="s">
        <v>272</v>
      </c>
    </row>
    <row r="233" spans="1:3" hidden="1" x14ac:dyDescent="0.25">
      <c r="A233" s="1" t="s">
        <v>287</v>
      </c>
      <c r="B233" s="1" t="s">
        <v>292</v>
      </c>
      <c r="C233" s="1" t="s">
        <v>272</v>
      </c>
    </row>
    <row r="234" spans="1:3" hidden="1" x14ac:dyDescent="0.25">
      <c r="A234" s="1" t="s">
        <v>293</v>
      </c>
      <c r="B234" s="1" t="s">
        <v>294</v>
      </c>
      <c r="C234" s="1" t="s">
        <v>272</v>
      </c>
    </row>
    <row r="235" spans="1:3" hidden="1" x14ac:dyDescent="0.25">
      <c r="A235" s="1" t="s">
        <v>295</v>
      </c>
      <c r="B235" s="1" t="s">
        <v>296</v>
      </c>
      <c r="C235" s="1" t="s">
        <v>272</v>
      </c>
    </row>
    <row r="236" spans="1:3" hidden="1" x14ac:dyDescent="0.25">
      <c r="A236" s="1" t="s">
        <v>287</v>
      </c>
      <c r="B236" s="1" t="s">
        <v>297</v>
      </c>
      <c r="C236" s="1" t="s">
        <v>272</v>
      </c>
    </row>
    <row r="237" spans="1:3" hidden="1" x14ac:dyDescent="0.25">
      <c r="A237" s="1" t="s">
        <v>287</v>
      </c>
      <c r="B237" s="1" t="s">
        <v>298</v>
      </c>
      <c r="C237" s="1" t="s">
        <v>272</v>
      </c>
    </row>
    <row r="238" spans="1:3" hidden="1" x14ac:dyDescent="0.25">
      <c r="A238" s="1" t="s">
        <v>293</v>
      </c>
      <c r="B238" s="1" t="s">
        <v>299</v>
      </c>
      <c r="C238" s="1" t="s">
        <v>272</v>
      </c>
    </row>
    <row r="239" spans="1:3" hidden="1" x14ac:dyDescent="0.25">
      <c r="A239" s="1" t="s">
        <v>293</v>
      </c>
      <c r="B239" s="1" t="s">
        <v>300</v>
      </c>
      <c r="C239" s="1" t="s">
        <v>272</v>
      </c>
    </row>
    <row r="240" spans="1:3" hidden="1" x14ac:dyDescent="0.25">
      <c r="A240" s="1" t="s">
        <v>274</v>
      </c>
      <c r="B240" s="1" t="s">
        <v>301</v>
      </c>
      <c r="C240" s="1" t="s">
        <v>272</v>
      </c>
    </row>
    <row r="241" spans="1:3" hidden="1" x14ac:dyDescent="0.25">
      <c r="A241" s="1" t="s">
        <v>302</v>
      </c>
      <c r="B241" s="1" t="s">
        <v>303</v>
      </c>
      <c r="C241" s="1" t="s">
        <v>272</v>
      </c>
    </row>
    <row r="242" spans="1:3" hidden="1" x14ac:dyDescent="0.25">
      <c r="A242" s="1" t="s">
        <v>293</v>
      </c>
      <c r="B242" s="1" t="s">
        <v>304</v>
      </c>
      <c r="C242" s="1" t="s">
        <v>272</v>
      </c>
    </row>
    <row r="243" spans="1:3" hidden="1" x14ac:dyDescent="0.25">
      <c r="A243" s="1" t="s">
        <v>302</v>
      </c>
      <c r="B243" s="1" t="s">
        <v>305</v>
      </c>
      <c r="C243" s="1" t="s">
        <v>272</v>
      </c>
    </row>
    <row r="244" spans="1:3" hidden="1" x14ac:dyDescent="0.25">
      <c r="A244" s="1" t="s">
        <v>274</v>
      </c>
      <c r="B244" s="1" t="s">
        <v>306</v>
      </c>
      <c r="C244" s="1" t="s">
        <v>272</v>
      </c>
    </row>
    <row r="245" spans="1:3" hidden="1" x14ac:dyDescent="0.25">
      <c r="A245" s="1" t="s">
        <v>307</v>
      </c>
      <c r="B245" s="1" t="s">
        <v>308</v>
      </c>
      <c r="C245" s="1" t="s">
        <v>272</v>
      </c>
    </row>
    <row r="246" spans="1:3" hidden="1" x14ac:dyDescent="0.25">
      <c r="A246" s="1" t="s">
        <v>276</v>
      </c>
      <c r="B246" s="1" t="s">
        <v>309</v>
      </c>
      <c r="C246" s="1" t="s">
        <v>272</v>
      </c>
    </row>
    <row r="247" spans="1:3" hidden="1" x14ac:dyDescent="0.25">
      <c r="A247" s="1" t="s">
        <v>274</v>
      </c>
      <c r="B247" s="1" t="s">
        <v>310</v>
      </c>
      <c r="C247" s="1" t="s">
        <v>272</v>
      </c>
    </row>
    <row r="248" spans="1:3" hidden="1" x14ac:dyDescent="0.25">
      <c r="A248" s="1" t="s">
        <v>293</v>
      </c>
      <c r="B248" s="1" t="s">
        <v>311</v>
      </c>
      <c r="C248" s="1" t="s">
        <v>272</v>
      </c>
    </row>
    <row r="249" spans="1:3" hidden="1" x14ac:dyDescent="0.25">
      <c r="A249" s="1" t="s">
        <v>280</v>
      </c>
      <c r="B249" s="1" t="s">
        <v>312</v>
      </c>
      <c r="C249" s="1" t="s">
        <v>272</v>
      </c>
    </row>
    <row r="250" spans="1:3" hidden="1" x14ac:dyDescent="0.25">
      <c r="A250" s="1" t="s">
        <v>278</v>
      </c>
      <c r="B250" s="1" t="s">
        <v>313</v>
      </c>
      <c r="C250" s="1" t="s">
        <v>272</v>
      </c>
    </row>
    <row r="251" spans="1:3" hidden="1" x14ac:dyDescent="0.25">
      <c r="A251" s="1" t="s">
        <v>278</v>
      </c>
      <c r="B251" s="1" t="s">
        <v>314</v>
      </c>
      <c r="C251" s="1" t="s">
        <v>272</v>
      </c>
    </row>
    <row r="252" spans="1:3" hidden="1" x14ac:dyDescent="0.25">
      <c r="A252" s="1" t="s">
        <v>278</v>
      </c>
      <c r="B252" s="1" t="s">
        <v>315</v>
      </c>
      <c r="C252" s="1" t="s">
        <v>272</v>
      </c>
    </row>
    <row r="253" spans="1:3" hidden="1" x14ac:dyDescent="0.25">
      <c r="A253" s="1" t="s">
        <v>287</v>
      </c>
      <c r="B253" s="1" t="s">
        <v>316</v>
      </c>
      <c r="C253" s="1" t="s">
        <v>272</v>
      </c>
    </row>
    <row r="254" spans="1:3" hidden="1" x14ac:dyDescent="0.25">
      <c r="A254" s="1" t="s">
        <v>295</v>
      </c>
      <c r="B254" s="1" t="s">
        <v>317</v>
      </c>
      <c r="C254" s="1" t="s">
        <v>272</v>
      </c>
    </row>
    <row r="255" spans="1:3" hidden="1" x14ac:dyDescent="0.25">
      <c r="A255" s="1" t="s">
        <v>287</v>
      </c>
      <c r="B255" s="1" t="s">
        <v>318</v>
      </c>
      <c r="C255" s="1" t="s">
        <v>272</v>
      </c>
    </row>
    <row r="256" spans="1:3" hidden="1" x14ac:dyDescent="0.25">
      <c r="A256" s="1" t="s">
        <v>302</v>
      </c>
      <c r="B256" s="1" t="s">
        <v>319</v>
      </c>
      <c r="C256" s="1" t="s">
        <v>272</v>
      </c>
    </row>
    <row r="257" spans="1:3" hidden="1" x14ac:dyDescent="0.25">
      <c r="A257" s="1" t="s">
        <v>302</v>
      </c>
      <c r="B257" s="1" t="s">
        <v>320</v>
      </c>
      <c r="C257" s="1" t="s">
        <v>272</v>
      </c>
    </row>
    <row r="258" spans="1:3" hidden="1" x14ac:dyDescent="0.25">
      <c r="A258" s="1" t="s">
        <v>307</v>
      </c>
      <c r="B258" s="1" t="s">
        <v>321</v>
      </c>
      <c r="C258" s="1" t="s">
        <v>272</v>
      </c>
    </row>
    <row r="259" spans="1:3" hidden="1" x14ac:dyDescent="0.25">
      <c r="A259" s="1" t="s">
        <v>295</v>
      </c>
      <c r="B259" s="1" t="s">
        <v>322</v>
      </c>
      <c r="C259" s="1" t="s">
        <v>272</v>
      </c>
    </row>
    <row r="260" spans="1:3" hidden="1" x14ac:dyDescent="0.25">
      <c r="A260" s="1"/>
      <c r="B260" s="1" t="s">
        <v>324</v>
      </c>
      <c r="C260" s="1" t="s">
        <v>323</v>
      </c>
    </row>
    <row r="261" spans="1:3" hidden="1" x14ac:dyDescent="0.25">
      <c r="A261" s="1" t="s">
        <v>325</v>
      </c>
      <c r="B261" s="1" t="s">
        <v>326</v>
      </c>
      <c r="C261" s="1" t="s">
        <v>323</v>
      </c>
    </row>
    <row r="262" spans="1:3" hidden="1" x14ac:dyDescent="0.25">
      <c r="A262" s="1" t="s">
        <v>325</v>
      </c>
      <c r="B262" s="1" t="s">
        <v>327</v>
      </c>
      <c r="C262" s="1" t="s">
        <v>323</v>
      </c>
    </row>
    <row r="263" spans="1:3" hidden="1" x14ac:dyDescent="0.25">
      <c r="A263" s="1" t="s">
        <v>328</v>
      </c>
      <c r="B263" s="1" t="s">
        <v>329</v>
      </c>
      <c r="C263" s="1" t="s">
        <v>323</v>
      </c>
    </row>
    <row r="264" spans="1:3" hidden="1" x14ac:dyDescent="0.25">
      <c r="A264" s="1" t="s">
        <v>325</v>
      </c>
      <c r="B264" s="1" t="s">
        <v>330</v>
      </c>
      <c r="C264" s="1" t="s">
        <v>323</v>
      </c>
    </row>
    <row r="265" spans="1:3" hidden="1" x14ac:dyDescent="0.25">
      <c r="A265" s="1" t="s">
        <v>325</v>
      </c>
      <c r="B265" s="1" t="s">
        <v>331</v>
      </c>
      <c r="C265" s="1" t="s">
        <v>323</v>
      </c>
    </row>
    <row r="266" spans="1:3" hidden="1" x14ac:dyDescent="0.25">
      <c r="A266" s="1" t="s">
        <v>325</v>
      </c>
      <c r="B266" s="1" t="s">
        <v>332</v>
      </c>
      <c r="C266" s="1" t="s">
        <v>323</v>
      </c>
    </row>
    <row r="267" spans="1:3" hidden="1" x14ac:dyDescent="0.25">
      <c r="A267" s="1" t="s">
        <v>328</v>
      </c>
      <c r="B267" s="1" t="s">
        <v>333</v>
      </c>
      <c r="C267" s="1" t="s">
        <v>323</v>
      </c>
    </row>
    <row r="268" spans="1:3" hidden="1" x14ac:dyDescent="0.25">
      <c r="A268" s="1" t="s">
        <v>328</v>
      </c>
      <c r="B268" s="1" t="s">
        <v>334</v>
      </c>
      <c r="C268" s="1" t="s">
        <v>323</v>
      </c>
    </row>
    <row r="269" spans="1:3" hidden="1" x14ac:dyDescent="0.25">
      <c r="A269" s="1" t="s">
        <v>325</v>
      </c>
      <c r="B269" s="1" t="s">
        <v>335</v>
      </c>
      <c r="C269" s="1" t="s">
        <v>323</v>
      </c>
    </row>
    <row r="270" spans="1:3" hidden="1" x14ac:dyDescent="0.25">
      <c r="A270" s="1" t="s">
        <v>325</v>
      </c>
      <c r="B270" s="1" t="s">
        <v>336</v>
      </c>
      <c r="C270" s="1" t="s">
        <v>323</v>
      </c>
    </row>
    <row r="271" spans="1:3" hidden="1" x14ac:dyDescent="0.25">
      <c r="A271" s="1" t="s">
        <v>328</v>
      </c>
      <c r="B271" s="1" t="s">
        <v>337</v>
      </c>
      <c r="C271" s="1" t="s">
        <v>323</v>
      </c>
    </row>
    <row r="272" spans="1:3" hidden="1" x14ac:dyDescent="0.25">
      <c r="A272" s="1" t="s">
        <v>328</v>
      </c>
      <c r="B272" s="1" t="s">
        <v>338</v>
      </c>
      <c r="C272" s="1" t="s">
        <v>323</v>
      </c>
    </row>
    <row r="273" spans="1:3" hidden="1" x14ac:dyDescent="0.25">
      <c r="A273" s="1" t="s">
        <v>325</v>
      </c>
      <c r="B273" s="1" t="s">
        <v>339</v>
      </c>
      <c r="C273" s="1" t="s">
        <v>323</v>
      </c>
    </row>
    <row r="274" spans="1:3" hidden="1" x14ac:dyDescent="0.25">
      <c r="A274" s="1" t="s">
        <v>325</v>
      </c>
      <c r="B274" s="1" t="s">
        <v>340</v>
      </c>
      <c r="C274" s="1" t="s">
        <v>323</v>
      </c>
    </row>
    <row r="275" spans="1:3" hidden="1" x14ac:dyDescent="0.25">
      <c r="A275" s="1"/>
      <c r="B275" s="1" t="s">
        <v>342</v>
      </c>
      <c r="C275" s="1" t="s">
        <v>341</v>
      </c>
    </row>
    <row r="276" spans="1:3" x14ac:dyDescent="0.25">
      <c r="A276" s="1" t="s">
        <v>724</v>
      </c>
      <c r="B276" s="1" t="s">
        <v>343</v>
      </c>
      <c r="C276" s="1" t="s">
        <v>341</v>
      </c>
    </row>
    <row r="277" spans="1:3" x14ac:dyDescent="0.25">
      <c r="A277" s="1" t="s">
        <v>724</v>
      </c>
      <c r="B277" s="1" t="s">
        <v>344</v>
      </c>
      <c r="C277" s="1" t="s">
        <v>341</v>
      </c>
    </row>
    <row r="278" spans="1:3" x14ac:dyDescent="0.25">
      <c r="A278" s="1" t="s">
        <v>724</v>
      </c>
      <c r="B278" s="1" t="s">
        <v>345</v>
      </c>
      <c r="C278" s="1" t="s">
        <v>341</v>
      </c>
    </row>
    <row r="279" spans="1:3" x14ac:dyDescent="0.25">
      <c r="A279" s="1" t="s">
        <v>724</v>
      </c>
      <c r="B279" s="1" t="s">
        <v>346</v>
      </c>
      <c r="C279" s="1" t="s">
        <v>341</v>
      </c>
    </row>
    <row r="280" spans="1:3" x14ac:dyDescent="0.25">
      <c r="A280" s="1" t="s">
        <v>724</v>
      </c>
      <c r="B280" s="1" t="s">
        <v>347</v>
      </c>
      <c r="C280" s="1" t="s">
        <v>341</v>
      </c>
    </row>
    <row r="281" spans="1:3" x14ac:dyDescent="0.25">
      <c r="A281" s="1" t="s">
        <v>724</v>
      </c>
      <c r="B281" s="1" t="s">
        <v>348</v>
      </c>
      <c r="C281" s="1" t="s">
        <v>341</v>
      </c>
    </row>
    <row r="282" spans="1:3" x14ac:dyDescent="0.25">
      <c r="A282" s="1" t="s">
        <v>724</v>
      </c>
      <c r="B282" s="1" t="s">
        <v>349</v>
      </c>
      <c r="C282" s="1" t="s">
        <v>341</v>
      </c>
    </row>
    <row r="283" spans="1:3" x14ac:dyDescent="0.25">
      <c r="A283" s="1" t="s">
        <v>724</v>
      </c>
      <c r="B283" s="1" t="s">
        <v>350</v>
      </c>
      <c r="C283" s="1" t="s">
        <v>341</v>
      </c>
    </row>
    <row r="284" spans="1:3" x14ac:dyDescent="0.25">
      <c r="A284" s="1" t="s">
        <v>724</v>
      </c>
      <c r="B284" s="1" t="s">
        <v>351</v>
      </c>
      <c r="C284" s="1" t="s">
        <v>341</v>
      </c>
    </row>
    <row r="285" spans="1:3" x14ac:dyDescent="0.25">
      <c r="A285" s="1" t="s">
        <v>724</v>
      </c>
      <c r="B285" s="1" t="s">
        <v>352</v>
      </c>
      <c r="C285" s="1" t="s">
        <v>341</v>
      </c>
    </row>
    <row r="286" spans="1:3" x14ac:dyDescent="0.25">
      <c r="A286" s="1" t="s">
        <v>724</v>
      </c>
      <c r="B286" s="1" t="s">
        <v>353</v>
      </c>
      <c r="C286" s="1" t="s">
        <v>341</v>
      </c>
    </row>
    <row r="287" spans="1:3" x14ac:dyDescent="0.25">
      <c r="A287" s="1" t="s">
        <v>724</v>
      </c>
      <c r="B287" s="1" t="s">
        <v>354</v>
      </c>
      <c r="C287" s="1" t="s">
        <v>341</v>
      </c>
    </row>
    <row r="288" spans="1:3" x14ac:dyDescent="0.25">
      <c r="A288" s="1" t="s">
        <v>724</v>
      </c>
      <c r="B288" s="1" t="s">
        <v>355</v>
      </c>
      <c r="C288" s="1" t="s">
        <v>341</v>
      </c>
    </row>
    <row r="289" spans="1:3" x14ac:dyDescent="0.25">
      <c r="A289" s="1" t="s">
        <v>724</v>
      </c>
      <c r="B289" s="1" t="s">
        <v>356</v>
      </c>
      <c r="C289" s="1" t="s">
        <v>341</v>
      </c>
    </row>
    <row r="290" spans="1:3" hidden="1" x14ac:dyDescent="0.25">
      <c r="A290" s="1"/>
      <c r="B290" s="1" t="s">
        <v>358</v>
      </c>
      <c r="C290" s="1" t="s">
        <v>357</v>
      </c>
    </row>
    <row r="291" spans="1:3" hidden="1" x14ac:dyDescent="0.25">
      <c r="A291" s="1" t="s">
        <v>359</v>
      </c>
      <c r="B291" s="1" t="s">
        <v>360</v>
      </c>
      <c r="C291" s="1" t="s">
        <v>357</v>
      </c>
    </row>
    <row r="292" spans="1:3" hidden="1" x14ac:dyDescent="0.25">
      <c r="A292" s="1" t="s">
        <v>359</v>
      </c>
      <c r="B292" s="1" t="s">
        <v>361</v>
      </c>
      <c r="C292" s="1" t="s">
        <v>357</v>
      </c>
    </row>
    <row r="293" spans="1:3" hidden="1" x14ac:dyDescent="0.25">
      <c r="A293" s="1" t="s">
        <v>359</v>
      </c>
      <c r="B293" s="1" t="s">
        <v>362</v>
      </c>
      <c r="C293" s="1" t="s">
        <v>357</v>
      </c>
    </row>
    <row r="294" spans="1:3" hidden="1" x14ac:dyDescent="0.25">
      <c r="A294" s="1" t="s">
        <v>359</v>
      </c>
      <c r="B294" s="1" t="s">
        <v>363</v>
      </c>
      <c r="C294" s="1" t="s">
        <v>357</v>
      </c>
    </row>
    <row r="295" spans="1:3" hidden="1" x14ac:dyDescent="0.25">
      <c r="A295" s="1" t="s">
        <v>359</v>
      </c>
      <c r="B295" s="1" t="s">
        <v>364</v>
      </c>
      <c r="C295" s="1" t="s">
        <v>357</v>
      </c>
    </row>
    <row r="296" spans="1:3" hidden="1" x14ac:dyDescent="0.25">
      <c r="A296" s="1" t="s">
        <v>365</v>
      </c>
      <c r="B296" s="1" t="s">
        <v>366</v>
      </c>
      <c r="C296" s="1" t="s">
        <v>357</v>
      </c>
    </row>
    <row r="297" spans="1:3" hidden="1" x14ac:dyDescent="0.25">
      <c r="A297" s="1" t="s">
        <v>359</v>
      </c>
      <c r="B297" s="1" t="s">
        <v>367</v>
      </c>
      <c r="C297" s="1" t="s">
        <v>357</v>
      </c>
    </row>
    <row r="298" spans="1:3" hidden="1" x14ac:dyDescent="0.25">
      <c r="A298" s="1" t="s">
        <v>365</v>
      </c>
      <c r="B298" s="1" t="s">
        <v>368</v>
      </c>
      <c r="C298" s="1" t="s">
        <v>357</v>
      </c>
    </row>
    <row r="299" spans="1:3" hidden="1" x14ac:dyDescent="0.25">
      <c r="A299" s="1" t="s">
        <v>359</v>
      </c>
      <c r="B299" s="1" t="s">
        <v>369</v>
      </c>
      <c r="C299" s="1" t="s">
        <v>357</v>
      </c>
    </row>
    <row r="300" spans="1:3" hidden="1" x14ac:dyDescent="0.25">
      <c r="A300" s="1" t="s">
        <v>365</v>
      </c>
      <c r="B300" s="1" t="s">
        <v>370</v>
      </c>
      <c r="C300" s="1" t="s">
        <v>357</v>
      </c>
    </row>
    <row r="301" spans="1:3" hidden="1" x14ac:dyDescent="0.25">
      <c r="A301" s="1" t="s">
        <v>365</v>
      </c>
      <c r="B301" s="1" t="s">
        <v>371</v>
      </c>
      <c r="C301" s="1" t="s">
        <v>357</v>
      </c>
    </row>
    <row r="302" spans="1:3" hidden="1" x14ac:dyDescent="0.25">
      <c r="A302" s="1" t="s">
        <v>359</v>
      </c>
      <c r="B302" s="1" t="s">
        <v>372</v>
      </c>
      <c r="C302" s="1" t="s">
        <v>357</v>
      </c>
    </row>
    <row r="303" spans="1:3" hidden="1" x14ac:dyDescent="0.25">
      <c r="A303" s="1" t="s">
        <v>365</v>
      </c>
      <c r="B303" s="1" t="s">
        <v>373</v>
      </c>
      <c r="C303" s="1" t="s">
        <v>357</v>
      </c>
    </row>
    <row r="304" spans="1:3" hidden="1" x14ac:dyDescent="0.25">
      <c r="A304" s="1"/>
      <c r="B304" s="1" t="s">
        <v>375</v>
      </c>
      <c r="C304" s="1" t="s">
        <v>374</v>
      </c>
    </row>
    <row r="305" spans="1:3" hidden="1" x14ac:dyDescent="0.25">
      <c r="A305" s="1" t="s">
        <v>376</v>
      </c>
      <c r="B305" s="1" t="s">
        <v>377</v>
      </c>
      <c r="C305" s="1" t="s">
        <v>374</v>
      </c>
    </row>
    <row r="306" spans="1:3" hidden="1" x14ac:dyDescent="0.25">
      <c r="A306" s="1" t="s">
        <v>376</v>
      </c>
      <c r="B306" s="1" t="s">
        <v>378</v>
      </c>
      <c r="C306" s="1" t="s">
        <v>374</v>
      </c>
    </row>
    <row r="307" spans="1:3" hidden="1" x14ac:dyDescent="0.25">
      <c r="A307" s="1" t="s">
        <v>376</v>
      </c>
      <c r="B307" s="1" t="s">
        <v>379</v>
      </c>
      <c r="C307" s="1" t="s">
        <v>374</v>
      </c>
    </row>
    <row r="308" spans="1:3" hidden="1" x14ac:dyDescent="0.25">
      <c r="A308" s="1" t="s">
        <v>376</v>
      </c>
      <c r="B308" s="1" t="s">
        <v>380</v>
      </c>
      <c r="C308" s="1" t="s">
        <v>374</v>
      </c>
    </row>
    <row r="309" spans="1:3" hidden="1" x14ac:dyDescent="0.25">
      <c r="A309" s="1" t="s">
        <v>376</v>
      </c>
      <c r="B309" s="1" t="s">
        <v>381</v>
      </c>
      <c r="C309" s="1" t="s">
        <v>374</v>
      </c>
    </row>
    <row r="310" spans="1:3" hidden="1" x14ac:dyDescent="0.25">
      <c r="A310" s="1" t="s">
        <v>376</v>
      </c>
      <c r="B310" s="1" t="s">
        <v>382</v>
      </c>
      <c r="C310" s="1" t="s">
        <v>374</v>
      </c>
    </row>
    <row r="311" spans="1:3" hidden="1" x14ac:dyDescent="0.25">
      <c r="A311" s="1" t="s">
        <v>376</v>
      </c>
      <c r="B311" s="1" t="s">
        <v>383</v>
      </c>
      <c r="C311" s="1" t="s">
        <v>374</v>
      </c>
    </row>
    <row r="312" spans="1:3" hidden="1" x14ac:dyDescent="0.25">
      <c r="A312" s="1" t="s">
        <v>376</v>
      </c>
      <c r="B312" s="1" t="s">
        <v>384</v>
      </c>
      <c r="C312" s="1" t="s">
        <v>374</v>
      </c>
    </row>
    <row r="313" spans="1:3" hidden="1" x14ac:dyDescent="0.25">
      <c r="A313" s="1" t="s">
        <v>376</v>
      </c>
      <c r="B313" s="1" t="s">
        <v>385</v>
      </c>
      <c r="C313" s="1" t="s">
        <v>374</v>
      </c>
    </row>
    <row r="314" spans="1:3" hidden="1" x14ac:dyDescent="0.25">
      <c r="A314" s="1" t="s">
        <v>376</v>
      </c>
      <c r="B314" s="1" t="s">
        <v>386</v>
      </c>
      <c r="C314" s="1" t="s">
        <v>374</v>
      </c>
    </row>
    <row r="315" spans="1:3" hidden="1" x14ac:dyDescent="0.25">
      <c r="A315" s="1"/>
      <c r="B315" s="1" t="s">
        <v>388</v>
      </c>
      <c r="C315" s="1" t="s">
        <v>387</v>
      </c>
    </row>
    <row r="316" spans="1:3" hidden="1" x14ac:dyDescent="0.25">
      <c r="A316" s="1" t="s">
        <v>389</v>
      </c>
      <c r="B316" s="1" t="s">
        <v>390</v>
      </c>
      <c r="C316" s="1" t="s">
        <v>387</v>
      </c>
    </row>
    <row r="317" spans="1:3" hidden="1" x14ac:dyDescent="0.25">
      <c r="A317" s="1" t="s">
        <v>389</v>
      </c>
      <c r="B317" s="1" t="s">
        <v>391</v>
      </c>
      <c r="C317" s="1" t="s">
        <v>387</v>
      </c>
    </row>
    <row r="318" spans="1:3" hidden="1" x14ac:dyDescent="0.25">
      <c r="A318" s="1" t="s">
        <v>389</v>
      </c>
      <c r="B318" s="1" t="s">
        <v>392</v>
      </c>
      <c r="C318" s="1" t="s">
        <v>387</v>
      </c>
    </row>
    <row r="319" spans="1:3" hidden="1" x14ac:dyDescent="0.25">
      <c r="A319" s="1" t="s">
        <v>389</v>
      </c>
      <c r="B319" s="1" t="s">
        <v>393</v>
      </c>
      <c r="C319" s="1" t="s">
        <v>387</v>
      </c>
    </row>
    <row r="320" spans="1:3" hidden="1" x14ac:dyDescent="0.25">
      <c r="A320" s="1" t="s">
        <v>389</v>
      </c>
      <c r="B320" s="1" t="s">
        <v>394</v>
      </c>
      <c r="C320" s="1" t="s">
        <v>387</v>
      </c>
    </row>
    <row r="321" spans="1:3" hidden="1" x14ac:dyDescent="0.25">
      <c r="A321" s="1" t="s">
        <v>389</v>
      </c>
      <c r="B321" s="1" t="s">
        <v>395</v>
      </c>
      <c r="C321" s="1" t="s">
        <v>387</v>
      </c>
    </row>
    <row r="322" spans="1:3" hidden="1" x14ac:dyDescent="0.25">
      <c r="A322" s="1" t="s">
        <v>389</v>
      </c>
      <c r="B322" s="1" t="s">
        <v>396</v>
      </c>
      <c r="C322" s="1" t="s">
        <v>387</v>
      </c>
    </row>
    <row r="323" spans="1:3" hidden="1" x14ac:dyDescent="0.25">
      <c r="A323" s="1" t="s">
        <v>389</v>
      </c>
      <c r="B323" s="1" t="s">
        <v>397</v>
      </c>
      <c r="C323" s="1" t="s">
        <v>387</v>
      </c>
    </row>
    <row r="324" spans="1:3" hidden="1" x14ac:dyDescent="0.25">
      <c r="A324" s="1" t="s">
        <v>389</v>
      </c>
      <c r="B324" s="1" t="s">
        <v>398</v>
      </c>
      <c r="C324" s="1" t="s">
        <v>387</v>
      </c>
    </row>
    <row r="325" spans="1:3" hidden="1" x14ac:dyDescent="0.25">
      <c r="A325" s="1" t="s">
        <v>389</v>
      </c>
      <c r="B325" s="1" t="s">
        <v>399</v>
      </c>
      <c r="C325" s="1" t="s">
        <v>387</v>
      </c>
    </row>
    <row r="326" spans="1:3" hidden="1" x14ac:dyDescent="0.25">
      <c r="A326" s="1" t="s">
        <v>389</v>
      </c>
      <c r="B326" s="1" t="s">
        <v>400</v>
      </c>
      <c r="C326" s="1" t="s">
        <v>387</v>
      </c>
    </row>
    <row r="327" spans="1:3" hidden="1" x14ac:dyDescent="0.25">
      <c r="A327" s="1" t="s">
        <v>389</v>
      </c>
      <c r="B327" s="1" t="s">
        <v>401</v>
      </c>
      <c r="C327" s="1" t="s">
        <v>387</v>
      </c>
    </row>
    <row r="328" spans="1:3" hidden="1" x14ac:dyDescent="0.25">
      <c r="A328" s="1" t="s">
        <v>389</v>
      </c>
      <c r="B328" s="1" t="s">
        <v>402</v>
      </c>
      <c r="C328" s="1" t="s">
        <v>387</v>
      </c>
    </row>
    <row r="329" spans="1:3" hidden="1" x14ac:dyDescent="0.25">
      <c r="A329" s="1" t="s">
        <v>389</v>
      </c>
      <c r="B329" s="1" t="s">
        <v>403</v>
      </c>
      <c r="C329" s="1" t="s">
        <v>387</v>
      </c>
    </row>
    <row r="330" spans="1:3" hidden="1" x14ac:dyDescent="0.25">
      <c r="A330" s="1" t="s">
        <v>389</v>
      </c>
      <c r="B330" s="1" t="s">
        <v>404</v>
      </c>
      <c r="C330" s="1" t="s">
        <v>387</v>
      </c>
    </row>
    <row r="331" spans="1:3" hidden="1" x14ac:dyDescent="0.25">
      <c r="A331" s="1"/>
      <c r="B331" s="1" t="s">
        <v>406</v>
      </c>
      <c r="C331" s="1" t="s">
        <v>405</v>
      </c>
    </row>
    <row r="332" spans="1:3" hidden="1" x14ac:dyDescent="0.25">
      <c r="A332" s="1" t="s">
        <v>407</v>
      </c>
      <c r="B332" s="1" t="s">
        <v>408</v>
      </c>
      <c r="C332" s="1" t="s">
        <v>405</v>
      </c>
    </row>
    <row r="333" spans="1:3" hidden="1" x14ac:dyDescent="0.25">
      <c r="A333" s="1" t="s">
        <v>407</v>
      </c>
      <c r="B333" s="1" t="s">
        <v>409</v>
      </c>
      <c r="C333" s="1" t="s">
        <v>405</v>
      </c>
    </row>
    <row r="334" spans="1:3" hidden="1" x14ac:dyDescent="0.25">
      <c r="A334" s="1" t="s">
        <v>407</v>
      </c>
      <c r="B334" s="1" t="s">
        <v>410</v>
      </c>
      <c r="C334" s="1" t="s">
        <v>405</v>
      </c>
    </row>
    <row r="335" spans="1:3" hidden="1" x14ac:dyDescent="0.25">
      <c r="A335" s="1" t="s">
        <v>407</v>
      </c>
      <c r="B335" s="1" t="s">
        <v>411</v>
      </c>
      <c r="C335" s="1" t="s">
        <v>405</v>
      </c>
    </row>
    <row r="336" spans="1:3" hidden="1" x14ac:dyDescent="0.25">
      <c r="A336" s="1" t="s">
        <v>407</v>
      </c>
      <c r="B336" s="1" t="s">
        <v>412</v>
      </c>
      <c r="C336" s="1" t="s">
        <v>405</v>
      </c>
    </row>
    <row r="337" spans="1:3" hidden="1" x14ac:dyDescent="0.25">
      <c r="A337" s="1" t="s">
        <v>407</v>
      </c>
      <c r="B337" s="1" t="s">
        <v>413</v>
      </c>
      <c r="C337" s="1" t="s">
        <v>405</v>
      </c>
    </row>
    <row r="338" spans="1:3" hidden="1" x14ac:dyDescent="0.25">
      <c r="A338" s="1" t="s">
        <v>407</v>
      </c>
      <c r="B338" s="1" t="s">
        <v>414</v>
      </c>
      <c r="C338" s="1" t="s">
        <v>405</v>
      </c>
    </row>
    <row r="339" spans="1:3" hidden="1" x14ac:dyDescent="0.25">
      <c r="A339" s="1" t="s">
        <v>407</v>
      </c>
      <c r="B339" s="1" t="s">
        <v>415</v>
      </c>
      <c r="C339" s="1" t="s">
        <v>405</v>
      </c>
    </row>
    <row r="340" spans="1:3" hidden="1" x14ac:dyDescent="0.25">
      <c r="A340" s="1" t="s">
        <v>407</v>
      </c>
      <c r="B340" s="1" t="s">
        <v>416</v>
      </c>
      <c r="C340" s="1" t="s">
        <v>405</v>
      </c>
    </row>
    <row r="341" spans="1:3" hidden="1" x14ac:dyDescent="0.25">
      <c r="A341" s="1" t="s">
        <v>407</v>
      </c>
      <c r="B341" s="1" t="s">
        <v>417</v>
      </c>
      <c r="C341" s="1" t="s">
        <v>405</v>
      </c>
    </row>
    <row r="342" spans="1:3" hidden="1" x14ac:dyDescent="0.25">
      <c r="A342" s="1" t="s">
        <v>407</v>
      </c>
      <c r="B342" s="1" t="s">
        <v>418</v>
      </c>
      <c r="C342" s="1" t="s">
        <v>405</v>
      </c>
    </row>
    <row r="343" spans="1:3" hidden="1" x14ac:dyDescent="0.25">
      <c r="A343" s="1" t="s">
        <v>407</v>
      </c>
      <c r="B343" s="1" t="s">
        <v>419</v>
      </c>
      <c r="C343" s="1" t="s">
        <v>405</v>
      </c>
    </row>
    <row r="344" spans="1:3" hidden="1" x14ac:dyDescent="0.25">
      <c r="A344" s="1" t="s">
        <v>407</v>
      </c>
      <c r="B344" s="1" t="s">
        <v>420</v>
      </c>
      <c r="C344" s="1" t="s">
        <v>405</v>
      </c>
    </row>
    <row r="345" spans="1:3" hidden="1" x14ac:dyDescent="0.25">
      <c r="A345" s="1"/>
      <c r="B345" s="1" t="s">
        <v>422</v>
      </c>
      <c r="C345" s="1" t="s">
        <v>421</v>
      </c>
    </row>
    <row r="346" spans="1:3" hidden="1" x14ac:dyDescent="0.25">
      <c r="A346" s="1" t="s">
        <v>423</v>
      </c>
      <c r="B346" s="1" t="s">
        <v>424</v>
      </c>
      <c r="C346" s="1" t="s">
        <v>421</v>
      </c>
    </row>
    <row r="347" spans="1:3" hidden="1" x14ac:dyDescent="0.25">
      <c r="A347" s="1" t="s">
        <v>425</v>
      </c>
      <c r="B347" s="1" t="s">
        <v>426</v>
      </c>
      <c r="C347" s="1" t="s">
        <v>421</v>
      </c>
    </row>
    <row r="348" spans="1:3" hidden="1" x14ac:dyDescent="0.25">
      <c r="A348" s="1" t="s">
        <v>425</v>
      </c>
      <c r="B348" s="1" t="s">
        <v>427</v>
      </c>
      <c r="C348" s="1" t="s">
        <v>421</v>
      </c>
    </row>
    <row r="349" spans="1:3" hidden="1" x14ac:dyDescent="0.25">
      <c r="A349" s="1" t="s">
        <v>425</v>
      </c>
      <c r="B349" s="1" t="s">
        <v>428</v>
      </c>
      <c r="C349" s="1" t="s">
        <v>421</v>
      </c>
    </row>
    <row r="350" spans="1:3" hidden="1" x14ac:dyDescent="0.25">
      <c r="A350" s="1" t="s">
        <v>429</v>
      </c>
      <c r="B350" s="1" t="s">
        <v>430</v>
      </c>
      <c r="C350" s="1" t="s">
        <v>421</v>
      </c>
    </row>
    <row r="351" spans="1:3" hidden="1" x14ac:dyDescent="0.25">
      <c r="A351" s="1" t="s">
        <v>423</v>
      </c>
      <c r="B351" s="1" t="s">
        <v>431</v>
      </c>
      <c r="C351" s="1" t="s">
        <v>421</v>
      </c>
    </row>
    <row r="352" spans="1:3" hidden="1" x14ac:dyDescent="0.25">
      <c r="A352" s="1" t="s">
        <v>423</v>
      </c>
      <c r="B352" s="1" t="s">
        <v>432</v>
      </c>
      <c r="C352" s="1" t="s">
        <v>421</v>
      </c>
    </row>
    <row r="353" spans="1:3" hidden="1" x14ac:dyDescent="0.25">
      <c r="A353" s="1" t="s">
        <v>429</v>
      </c>
      <c r="B353" s="1" t="s">
        <v>433</v>
      </c>
      <c r="C353" s="1" t="s">
        <v>421</v>
      </c>
    </row>
    <row r="354" spans="1:3" hidden="1" x14ac:dyDescent="0.25">
      <c r="A354" s="1" t="s">
        <v>429</v>
      </c>
      <c r="B354" s="1" t="s">
        <v>434</v>
      </c>
      <c r="C354" s="1" t="s">
        <v>421</v>
      </c>
    </row>
    <row r="355" spans="1:3" hidden="1" x14ac:dyDescent="0.25">
      <c r="A355" s="1" t="s">
        <v>425</v>
      </c>
      <c r="B355" s="1" t="s">
        <v>435</v>
      </c>
      <c r="C355" s="1" t="s">
        <v>421</v>
      </c>
    </row>
    <row r="356" spans="1:3" hidden="1" x14ac:dyDescent="0.25">
      <c r="A356" s="1" t="s">
        <v>425</v>
      </c>
      <c r="B356" s="1" t="s">
        <v>436</v>
      </c>
      <c r="C356" s="1" t="s">
        <v>421</v>
      </c>
    </row>
    <row r="357" spans="1:3" hidden="1" x14ac:dyDescent="0.25">
      <c r="A357" s="1" t="s">
        <v>429</v>
      </c>
      <c r="B357" s="1" t="s">
        <v>437</v>
      </c>
      <c r="C357" s="1" t="s">
        <v>421</v>
      </c>
    </row>
    <row r="358" spans="1:3" hidden="1" x14ac:dyDescent="0.25">
      <c r="A358" s="1" t="s">
        <v>429</v>
      </c>
      <c r="B358" s="1" t="s">
        <v>438</v>
      </c>
      <c r="C358" s="1" t="s">
        <v>421</v>
      </c>
    </row>
    <row r="359" spans="1:3" hidden="1" x14ac:dyDescent="0.25">
      <c r="A359" s="1" t="s">
        <v>429</v>
      </c>
      <c r="B359" s="1" t="s">
        <v>439</v>
      </c>
      <c r="C359" s="1" t="s">
        <v>421</v>
      </c>
    </row>
    <row r="360" spans="1:3" hidden="1" x14ac:dyDescent="0.25">
      <c r="A360" s="1" t="s">
        <v>425</v>
      </c>
      <c r="B360" s="1" t="s">
        <v>440</v>
      </c>
      <c r="C360" s="1" t="s">
        <v>421</v>
      </c>
    </row>
    <row r="361" spans="1:3" hidden="1" x14ac:dyDescent="0.25">
      <c r="A361" s="1" t="s">
        <v>423</v>
      </c>
      <c r="B361" s="1" t="s">
        <v>441</v>
      </c>
      <c r="C361" s="1" t="s">
        <v>421</v>
      </c>
    </row>
    <row r="362" spans="1:3" hidden="1" x14ac:dyDescent="0.25">
      <c r="A362" s="1" t="s">
        <v>429</v>
      </c>
      <c r="B362" s="1" t="s">
        <v>442</v>
      </c>
      <c r="C362" s="1" t="s">
        <v>421</v>
      </c>
    </row>
    <row r="363" spans="1:3" hidden="1" x14ac:dyDescent="0.25">
      <c r="A363" s="1" t="s">
        <v>425</v>
      </c>
      <c r="B363" s="1" t="s">
        <v>443</v>
      </c>
      <c r="C363" s="1" t="s">
        <v>421</v>
      </c>
    </row>
    <row r="364" spans="1:3" hidden="1" x14ac:dyDescent="0.25">
      <c r="A364" s="1" t="s">
        <v>423</v>
      </c>
      <c r="B364" s="1" t="s">
        <v>444</v>
      </c>
      <c r="C364" s="1" t="s">
        <v>421</v>
      </c>
    </row>
    <row r="365" spans="1:3" hidden="1" x14ac:dyDescent="0.25">
      <c r="A365" s="1" t="s">
        <v>429</v>
      </c>
      <c r="B365" s="1" t="s">
        <v>445</v>
      </c>
      <c r="C365" s="1" t="s">
        <v>421</v>
      </c>
    </row>
    <row r="366" spans="1:3" hidden="1" x14ac:dyDescent="0.25">
      <c r="A366" s="1" t="s">
        <v>425</v>
      </c>
      <c r="B366" s="1" t="s">
        <v>446</v>
      </c>
      <c r="C366" s="1" t="s">
        <v>421</v>
      </c>
    </row>
    <row r="367" spans="1:3" hidden="1" x14ac:dyDescent="0.25">
      <c r="A367" s="1" t="s">
        <v>425</v>
      </c>
      <c r="B367" s="1" t="s">
        <v>447</v>
      </c>
      <c r="C367" s="1" t="s">
        <v>421</v>
      </c>
    </row>
    <row r="368" spans="1:3" hidden="1" x14ac:dyDescent="0.25">
      <c r="A368" s="1" t="s">
        <v>423</v>
      </c>
      <c r="B368" s="1" t="s">
        <v>448</v>
      </c>
      <c r="C368" s="1" t="s">
        <v>421</v>
      </c>
    </row>
    <row r="369" spans="1:3" hidden="1" x14ac:dyDescent="0.25">
      <c r="A369" s="1" t="s">
        <v>429</v>
      </c>
      <c r="B369" s="1" t="s">
        <v>449</v>
      </c>
      <c r="C369" s="1" t="s">
        <v>421</v>
      </c>
    </row>
    <row r="370" spans="1:3" hidden="1" x14ac:dyDescent="0.25">
      <c r="A370" s="1"/>
      <c r="B370" s="1" t="s">
        <v>451</v>
      </c>
      <c r="C370" s="1" t="s">
        <v>450</v>
      </c>
    </row>
    <row r="371" spans="1:3" hidden="1" x14ac:dyDescent="0.25">
      <c r="A371" s="1" t="s">
        <v>452</v>
      </c>
      <c r="B371" s="1" t="s">
        <v>453</v>
      </c>
      <c r="C371" s="1" t="s">
        <v>450</v>
      </c>
    </row>
    <row r="372" spans="1:3" hidden="1" x14ac:dyDescent="0.25">
      <c r="A372" s="1" t="s">
        <v>452</v>
      </c>
      <c r="B372" s="1" t="s">
        <v>454</v>
      </c>
      <c r="C372" s="1" t="s">
        <v>450</v>
      </c>
    </row>
    <row r="373" spans="1:3" hidden="1" x14ac:dyDescent="0.25">
      <c r="A373" s="1" t="s">
        <v>452</v>
      </c>
      <c r="B373" s="1" t="s">
        <v>455</v>
      </c>
      <c r="C373" s="1" t="s">
        <v>450</v>
      </c>
    </row>
    <row r="374" spans="1:3" hidden="1" x14ac:dyDescent="0.25">
      <c r="A374" s="1" t="s">
        <v>452</v>
      </c>
      <c r="B374" s="1" t="s">
        <v>456</v>
      </c>
      <c r="C374" s="1" t="s">
        <v>450</v>
      </c>
    </row>
    <row r="375" spans="1:3" hidden="1" x14ac:dyDescent="0.25">
      <c r="A375" s="1" t="s">
        <v>452</v>
      </c>
      <c r="B375" s="1" t="s">
        <v>457</v>
      </c>
      <c r="C375" s="1" t="s">
        <v>450</v>
      </c>
    </row>
    <row r="376" spans="1:3" hidden="1" x14ac:dyDescent="0.25">
      <c r="A376" s="1" t="s">
        <v>452</v>
      </c>
      <c r="B376" s="1" t="s">
        <v>458</v>
      </c>
      <c r="C376" s="1" t="s">
        <v>450</v>
      </c>
    </row>
    <row r="377" spans="1:3" hidden="1" x14ac:dyDescent="0.25">
      <c r="A377" s="1" t="s">
        <v>452</v>
      </c>
      <c r="B377" s="1" t="s">
        <v>459</v>
      </c>
      <c r="C377" s="1" t="s">
        <v>450</v>
      </c>
    </row>
    <row r="378" spans="1:3" hidden="1" x14ac:dyDescent="0.25">
      <c r="A378" s="1" t="s">
        <v>452</v>
      </c>
      <c r="B378" s="1" t="s">
        <v>460</v>
      </c>
      <c r="C378" s="1" t="s">
        <v>450</v>
      </c>
    </row>
    <row r="379" spans="1:3" hidden="1" x14ac:dyDescent="0.25">
      <c r="A379" s="1" t="s">
        <v>452</v>
      </c>
      <c r="B379" s="1" t="s">
        <v>461</v>
      </c>
      <c r="C379" s="1" t="s">
        <v>450</v>
      </c>
    </row>
    <row r="380" spans="1:3" hidden="1" x14ac:dyDescent="0.25">
      <c r="A380" s="1" t="s">
        <v>452</v>
      </c>
      <c r="B380" s="1" t="s">
        <v>462</v>
      </c>
      <c r="C380" s="1" t="s">
        <v>450</v>
      </c>
    </row>
    <row r="381" spans="1:3" hidden="1" x14ac:dyDescent="0.25">
      <c r="A381" s="1" t="s">
        <v>452</v>
      </c>
      <c r="B381" s="1" t="s">
        <v>463</v>
      </c>
      <c r="C381" s="1" t="s">
        <v>450</v>
      </c>
    </row>
    <row r="382" spans="1:3" hidden="1" x14ac:dyDescent="0.25">
      <c r="A382" s="1" t="s">
        <v>452</v>
      </c>
      <c r="B382" s="1" t="s">
        <v>464</v>
      </c>
      <c r="C382" s="1" t="s">
        <v>450</v>
      </c>
    </row>
    <row r="383" spans="1:3" hidden="1" x14ac:dyDescent="0.25">
      <c r="A383" s="1" t="s">
        <v>452</v>
      </c>
      <c r="B383" s="1" t="s">
        <v>465</v>
      </c>
      <c r="C383" s="1" t="s">
        <v>450</v>
      </c>
    </row>
    <row r="384" spans="1:3" hidden="1" x14ac:dyDescent="0.25">
      <c r="A384" s="1" t="s">
        <v>452</v>
      </c>
      <c r="B384" s="1" t="s">
        <v>466</v>
      </c>
      <c r="C384" s="1" t="s">
        <v>450</v>
      </c>
    </row>
    <row r="385" spans="1:3" hidden="1" x14ac:dyDescent="0.25">
      <c r="A385" s="1" t="s">
        <v>452</v>
      </c>
      <c r="B385" s="1" t="s">
        <v>467</v>
      </c>
      <c r="C385" s="1" t="s">
        <v>450</v>
      </c>
    </row>
    <row r="386" spans="1:3" hidden="1" x14ac:dyDescent="0.25">
      <c r="A386" s="1" t="s">
        <v>452</v>
      </c>
      <c r="B386" s="1" t="s">
        <v>468</v>
      </c>
      <c r="C386" s="1" t="s">
        <v>450</v>
      </c>
    </row>
    <row r="387" spans="1:3" hidden="1" x14ac:dyDescent="0.25">
      <c r="A387" s="1" t="s">
        <v>452</v>
      </c>
      <c r="B387" s="1" t="s">
        <v>469</v>
      </c>
      <c r="C387" s="1" t="s">
        <v>450</v>
      </c>
    </row>
    <row r="388" spans="1:3" hidden="1" x14ac:dyDescent="0.25">
      <c r="A388" s="1"/>
      <c r="B388" s="1" t="s">
        <v>471</v>
      </c>
      <c r="C388" s="1" t="s">
        <v>470</v>
      </c>
    </row>
    <row r="389" spans="1:3" hidden="1" x14ac:dyDescent="0.25">
      <c r="A389" s="1" t="s">
        <v>472</v>
      </c>
      <c r="B389" s="1" t="s">
        <v>473</v>
      </c>
      <c r="C389" s="1" t="s">
        <v>470</v>
      </c>
    </row>
    <row r="390" spans="1:3" hidden="1" x14ac:dyDescent="0.25">
      <c r="A390" s="1" t="s">
        <v>472</v>
      </c>
      <c r="B390" s="1" t="s">
        <v>474</v>
      </c>
      <c r="C390" s="1" t="s">
        <v>470</v>
      </c>
    </row>
    <row r="391" spans="1:3" hidden="1" x14ac:dyDescent="0.25">
      <c r="A391" s="1" t="s">
        <v>472</v>
      </c>
      <c r="B391" s="1" t="s">
        <v>475</v>
      </c>
      <c r="C391" s="1" t="s">
        <v>470</v>
      </c>
    </row>
    <row r="392" spans="1:3" hidden="1" x14ac:dyDescent="0.25">
      <c r="A392" s="1" t="s">
        <v>472</v>
      </c>
      <c r="B392" s="1" t="s">
        <v>476</v>
      </c>
      <c r="C392" s="1" t="s">
        <v>470</v>
      </c>
    </row>
    <row r="393" spans="1:3" hidden="1" x14ac:dyDescent="0.25">
      <c r="A393" s="1" t="s">
        <v>472</v>
      </c>
      <c r="B393" s="1" t="s">
        <v>477</v>
      </c>
      <c r="C393" s="1" t="s">
        <v>470</v>
      </c>
    </row>
    <row r="394" spans="1:3" hidden="1" x14ac:dyDescent="0.25">
      <c r="A394" s="1" t="s">
        <v>472</v>
      </c>
      <c r="B394" s="1" t="s">
        <v>478</v>
      </c>
      <c r="C394" s="1" t="s">
        <v>470</v>
      </c>
    </row>
    <row r="395" spans="1:3" hidden="1" x14ac:dyDescent="0.25">
      <c r="A395" s="1" t="s">
        <v>472</v>
      </c>
      <c r="B395" s="1" t="s">
        <v>479</v>
      </c>
      <c r="C395" s="1" t="s">
        <v>470</v>
      </c>
    </row>
    <row r="396" spans="1:3" hidden="1" x14ac:dyDescent="0.25">
      <c r="A396" s="1" t="s">
        <v>472</v>
      </c>
      <c r="B396" s="1" t="s">
        <v>480</v>
      </c>
      <c r="C396" s="1" t="s">
        <v>470</v>
      </c>
    </row>
    <row r="397" spans="1:3" hidden="1" x14ac:dyDescent="0.25">
      <c r="A397" s="1" t="s">
        <v>472</v>
      </c>
      <c r="B397" s="1" t="s">
        <v>481</v>
      </c>
      <c r="C397" s="1" t="s">
        <v>470</v>
      </c>
    </row>
    <row r="398" spans="1:3" hidden="1" x14ac:dyDescent="0.25">
      <c r="A398" s="1"/>
      <c r="B398" s="1" t="s">
        <v>483</v>
      </c>
      <c r="C398" s="1" t="s">
        <v>482</v>
      </c>
    </row>
    <row r="399" spans="1:3" hidden="1" x14ac:dyDescent="0.25">
      <c r="A399" s="1" t="s">
        <v>484</v>
      </c>
      <c r="B399" s="1" t="s">
        <v>485</v>
      </c>
      <c r="C399" s="1" t="s">
        <v>482</v>
      </c>
    </row>
    <row r="400" spans="1:3" hidden="1" x14ac:dyDescent="0.25">
      <c r="A400" s="1" t="s">
        <v>484</v>
      </c>
      <c r="B400" s="1" t="s">
        <v>486</v>
      </c>
      <c r="C400" s="1" t="s">
        <v>482</v>
      </c>
    </row>
    <row r="401" spans="1:3" hidden="1" x14ac:dyDescent="0.25">
      <c r="A401" s="1" t="s">
        <v>487</v>
      </c>
      <c r="B401" s="1" t="s">
        <v>488</v>
      </c>
      <c r="C401" s="1" t="s">
        <v>482</v>
      </c>
    </row>
    <row r="402" spans="1:3" hidden="1" x14ac:dyDescent="0.25">
      <c r="A402" s="1" t="s">
        <v>487</v>
      </c>
      <c r="B402" s="1" t="s">
        <v>489</v>
      </c>
      <c r="C402" s="1" t="s">
        <v>482</v>
      </c>
    </row>
    <row r="403" spans="1:3" hidden="1" x14ac:dyDescent="0.25">
      <c r="A403" s="1" t="s">
        <v>487</v>
      </c>
      <c r="B403" s="1" t="s">
        <v>490</v>
      </c>
      <c r="C403" s="1" t="s">
        <v>482</v>
      </c>
    </row>
    <row r="404" spans="1:3" hidden="1" x14ac:dyDescent="0.25">
      <c r="A404" s="1" t="s">
        <v>484</v>
      </c>
      <c r="B404" s="1" t="s">
        <v>491</v>
      </c>
      <c r="C404" s="1" t="s">
        <v>482</v>
      </c>
    </row>
    <row r="405" spans="1:3" hidden="1" x14ac:dyDescent="0.25">
      <c r="A405" s="1" t="s">
        <v>487</v>
      </c>
      <c r="B405" s="1" t="s">
        <v>492</v>
      </c>
      <c r="C405" s="1" t="s">
        <v>482</v>
      </c>
    </row>
    <row r="406" spans="1:3" hidden="1" x14ac:dyDescent="0.25">
      <c r="A406" s="1" t="s">
        <v>484</v>
      </c>
      <c r="B406" s="1" t="s">
        <v>493</v>
      </c>
      <c r="C406" s="1" t="s">
        <v>482</v>
      </c>
    </row>
    <row r="407" spans="1:3" hidden="1" x14ac:dyDescent="0.25">
      <c r="A407" s="1" t="s">
        <v>484</v>
      </c>
      <c r="B407" s="1" t="s">
        <v>494</v>
      </c>
      <c r="C407" s="1" t="s">
        <v>482</v>
      </c>
    </row>
    <row r="408" spans="1:3" hidden="1" x14ac:dyDescent="0.25">
      <c r="A408" s="1" t="s">
        <v>487</v>
      </c>
      <c r="B408" s="1" t="s">
        <v>495</v>
      </c>
      <c r="C408" s="1" t="s">
        <v>482</v>
      </c>
    </row>
    <row r="409" spans="1:3" hidden="1" x14ac:dyDescent="0.25">
      <c r="A409" s="1"/>
      <c r="B409" s="1" t="s">
        <v>497</v>
      </c>
      <c r="C409" s="1" t="s">
        <v>496</v>
      </c>
    </row>
    <row r="410" spans="1:3" hidden="1" x14ac:dyDescent="0.25">
      <c r="A410" s="1" t="s">
        <v>498</v>
      </c>
      <c r="B410" s="1" t="s">
        <v>499</v>
      </c>
      <c r="C410" s="1" t="s">
        <v>496</v>
      </c>
    </row>
    <row r="411" spans="1:3" hidden="1" x14ac:dyDescent="0.25">
      <c r="A411" s="1" t="s">
        <v>500</v>
      </c>
      <c r="B411" s="1" t="s">
        <v>501</v>
      </c>
      <c r="C411" s="1" t="s">
        <v>496</v>
      </c>
    </row>
    <row r="412" spans="1:3" hidden="1" x14ac:dyDescent="0.25">
      <c r="A412" s="1" t="s">
        <v>498</v>
      </c>
      <c r="B412" s="1" t="s">
        <v>502</v>
      </c>
      <c r="C412" s="1" t="s">
        <v>496</v>
      </c>
    </row>
    <row r="413" spans="1:3" hidden="1" x14ac:dyDescent="0.25">
      <c r="A413" s="1" t="s">
        <v>498</v>
      </c>
      <c r="B413" s="1" t="s">
        <v>503</v>
      </c>
      <c r="C413" s="1" t="s">
        <v>496</v>
      </c>
    </row>
    <row r="414" spans="1:3" hidden="1" x14ac:dyDescent="0.25">
      <c r="A414" s="1" t="s">
        <v>500</v>
      </c>
      <c r="B414" s="1" t="s">
        <v>504</v>
      </c>
      <c r="C414" s="1" t="s">
        <v>496</v>
      </c>
    </row>
    <row r="415" spans="1:3" hidden="1" x14ac:dyDescent="0.25">
      <c r="A415" s="1" t="s">
        <v>498</v>
      </c>
      <c r="B415" s="1" t="s">
        <v>505</v>
      </c>
      <c r="C415" s="1" t="s">
        <v>496</v>
      </c>
    </row>
    <row r="416" spans="1:3" hidden="1" x14ac:dyDescent="0.25">
      <c r="A416" s="1" t="s">
        <v>498</v>
      </c>
      <c r="B416" s="1" t="s">
        <v>506</v>
      </c>
      <c r="C416" s="1" t="s">
        <v>496</v>
      </c>
    </row>
    <row r="417" spans="1:3" hidden="1" x14ac:dyDescent="0.25">
      <c r="A417" s="1" t="s">
        <v>498</v>
      </c>
      <c r="B417" s="1" t="s">
        <v>507</v>
      </c>
      <c r="C417" s="1" t="s">
        <v>496</v>
      </c>
    </row>
    <row r="418" spans="1:3" hidden="1" x14ac:dyDescent="0.25">
      <c r="A418" s="1" t="s">
        <v>498</v>
      </c>
      <c r="B418" s="1" t="s">
        <v>508</v>
      </c>
      <c r="C418" s="1" t="s">
        <v>496</v>
      </c>
    </row>
    <row r="419" spans="1:3" hidden="1" x14ac:dyDescent="0.25">
      <c r="A419" s="1" t="s">
        <v>500</v>
      </c>
      <c r="B419" s="1" t="s">
        <v>509</v>
      </c>
      <c r="C419" s="1" t="s">
        <v>496</v>
      </c>
    </row>
    <row r="420" spans="1:3" hidden="1" x14ac:dyDescent="0.25">
      <c r="A420" s="1" t="s">
        <v>500</v>
      </c>
      <c r="B420" s="1" t="s">
        <v>510</v>
      </c>
      <c r="C420" s="1" t="s">
        <v>496</v>
      </c>
    </row>
    <row r="421" spans="1:3" hidden="1" x14ac:dyDescent="0.25">
      <c r="A421" s="1" t="s">
        <v>500</v>
      </c>
      <c r="B421" s="1" t="s">
        <v>511</v>
      </c>
      <c r="C421" s="1" t="s">
        <v>496</v>
      </c>
    </row>
    <row r="422" spans="1:3" hidden="1" x14ac:dyDescent="0.25">
      <c r="A422" s="1" t="s">
        <v>500</v>
      </c>
      <c r="B422" s="1" t="s">
        <v>512</v>
      </c>
      <c r="C422" s="1" t="s">
        <v>496</v>
      </c>
    </row>
    <row r="423" spans="1:3" hidden="1" x14ac:dyDescent="0.25">
      <c r="A423" s="1" t="s">
        <v>500</v>
      </c>
      <c r="B423" s="1" t="s">
        <v>513</v>
      </c>
      <c r="C423" s="1" t="s">
        <v>496</v>
      </c>
    </row>
    <row r="424" spans="1:3" hidden="1" x14ac:dyDescent="0.25">
      <c r="A424" s="1" t="s">
        <v>500</v>
      </c>
      <c r="B424" s="1" t="s">
        <v>514</v>
      </c>
      <c r="C424" s="1" t="s">
        <v>496</v>
      </c>
    </row>
    <row r="425" spans="1:3" hidden="1" x14ac:dyDescent="0.25">
      <c r="A425" s="1" t="s">
        <v>498</v>
      </c>
      <c r="B425" s="1" t="s">
        <v>515</v>
      </c>
      <c r="C425" s="1" t="s">
        <v>496</v>
      </c>
    </row>
    <row r="426" spans="1:3" hidden="1" x14ac:dyDescent="0.25">
      <c r="A426" s="1" t="s">
        <v>498</v>
      </c>
      <c r="B426" s="1" t="s">
        <v>516</v>
      </c>
      <c r="C426" s="1" t="s">
        <v>496</v>
      </c>
    </row>
    <row r="427" spans="1:3" hidden="1" x14ac:dyDescent="0.25">
      <c r="A427" s="1" t="s">
        <v>500</v>
      </c>
      <c r="B427" s="1" t="s">
        <v>517</v>
      </c>
      <c r="C427" s="1" t="s">
        <v>496</v>
      </c>
    </row>
    <row r="428" spans="1:3" hidden="1" x14ac:dyDescent="0.25">
      <c r="A428" s="1" t="s">
        <v>500</v>
      </c>
      <c r="B428" s="1" t="s">
        <v>518</v>
      </c>
      <c r="C428" s="1" t="s">
        <v>496</v>
      </c>
    </row>
    <row r="429" spans="1:3" hidden="1" x14ac:dyDescent="0.25">
      <c r="A429" s="1" t="s">
        <v>498</v>
      </c>
      <c r="B429" s="1" t="s">
        <v>519</v>
      </c>
      <c r="C429" s="1" t="s">
        <v>496</v>
      </c>
    </row>
    <row r="430" spans="1:3" hidden="1" x14ac:dyDescent="0.25">
      <c r="A430" s="1" t="s">
        <v>500</v>
      </c>
      <c r="B430" s="1" t="s">
        <v>520</v>
      </c>
      <c r="C430" s="1" t="s">
        <v>496</v>
      </c>
    </row>
    <row r="431" spans="1:3" hidden="1" x14ac:dyDescent="0.25">
      <c r="A431" s="1" t="s">
        <v>500</v>
      </c>
      <c r="B431" s="1" t="s">
        <v>521</v>
      </c>
      <c r="C431" s="1" t="s">
        <v>496</v>
      </c>
    </row>
    <row r="432" spans="1:3" hidden="1" x14ac:dyDescent="0.25">
      <c r="A432" s="1"/>
      <c r="B432" s="1" t="s">
        <v>523</v>
      </c>
      <c r="C432" s="1" t="s">
        <v>522</v>
      </c>
    </row>
    <row r="433" spans="1:3" hidden="1" x14ac:dyDescent="0.25">
      <c r="A433" s="1" t="s">
        <v>524</v>
      </c>
      <c r="B433" s="1" t="s">
        <v>525</v>
      </c>
      <c r="C433" s="1" t="s">
        <v>522</v>
      </c>
    </row>
    <row r="434" spans="1:3" hidden="1" x14ac:dyDescent="0.25">
      <c r="A434" s="1" t="s">
        <v>524</v>
      </c>
      <c r="B434" s="1" t="s">
        <v>526</v>
      </c>
      <c r="C434" s="1" t="s">
        <v>522</v>
      </c>
    </row>
    <row r="435" spans="1:3" hidden="1" x14ac:dyDescent="0.25">
      <c r="A435" s="1" t="s">
        <v>524</v>
      </c>
      <c r="B435" s="1" t="s">
        <v>527</v>
      </c>
      <c r="C435" s="1" t="s">
        <v>522</v>
      </c>
    </row>
    <row r="436" spans="1:3" hidden="1" x14ac:dyDescent="0.25">
      <c r="A436" s="1" t="s">
        <v>524</v>
      </c>
      <c r="B436" s="1" t="s">
        <v>528</v>
      </c>
      <c r="C436" s="1" t="s">
        <v>522</v>
      </c>
    </row>
    <row r="437" spans="1:3" hidden="1" x14ac:dyDescent="0.25">
      <c r="A437" s="1" t="s">
        <v>524</v>
      </c>
      <c r="B437" s="1" t="s">
        <v>529</v>
      </c>
      <c r="C437" s="1" t="s">
        <v>522</v>
      </c>
    </row>
    <row r="438" spans="1:3" hidden="1" x14ac:dyDescent="0.25">
      <c r="A438" s="1" t="s">
        <v>524</v>
      </c>
      <c r="B438" s="1" t="s">
        <v>530</v>
      </c>
      <c r="C438" s="1" t="s">
        <v>522</v>
      </c>
    </row>
    <row r="439" spans="1:3" hidden="1" x14ac:dyDescent="0.25">
      <c r="A439" s="1" t="s">
        <v>524</v>
      </c>
      <c r="B439" s="1" t="s">
        <v>531</v>
      </c>
      <c r="C439" s="1" t="s">
        <v>522</v>
      </c>
    </row>
    <row r="440" spans="1:3" hidden="1" x14ac:dyDescent="0.25">
      <c r="A440" s="1" t="s">
        <v>524</v>
      </c>
      <c r="B440" s="1" t="s">
        <v>532</v>
      </c>
      <c r="C440" s="1" t="s">
        <v>522</v>
      </c>
    </row>
    <row r="441" spans="1:3" hidden="1" x14ac:dyDescent="0.25">
      <c r="A441" s="1" t="s">
        <v>524</v>
      </c>
      <c r="B441" s="1" t="s">
        <v>533</v>
      </c>
      <c r="C441" s="1" t="s">
        <v>522</v>
      </c>
    </row>
    <row r="442" spans="1:3" hidden="1" x14ac:dyDescent="0.25">
      <c r="A442" s="1" t="s">
        <v>524</v>
      </c>
      <c r="B442" s="1" t="s">
        <v>534</v>
      </c>
      <c r="C442" s="1" t="s">
        <v>522</v>
      </c>
    </row>
    <row r="443" spans="1:3" hidden="1" x14ac:dyDescent="0.25">
      <c r="A443" s="1" t="s">
        <v>524</v>
      </c>
      <c r="B443" s="1" t="s">
        <v>535</v>
      </c>
      <c r="C443" s="1" t="s">
        <v>522</v>
      </c>
    </row>
    <row r="444" spans="1:3" hidden="1" x14ac:dyDescent="0.25">
      <c r="A444" s="1"/>
      <c r="B444" s="1" t="s">
        <v>537</v>
      </c>
      <c r="C444" s="1" t="s">
        <v>536</v>
      </c>
    </row>
    <row r="445" spans="1:3" hidden="1" x14ac:dyDescent="0.25">
      <c r="A445" s="1" t="s">
        <v>538</v>
      </c>
      <c r="B445" s="1" t="s">
        <v>539</v>
      </c>
      <c r="C445" s="1" t="s">
        <v>536</v>
      </c>
    </row>
    <row r="446" spans="1:3" hidden="1" x14ac:dyDescent="0.25">
      <c r="A446" s="1" t="s">
        <v>538</v>
      </c>
      <c r="B446" s="1" t="s">
        <v>540</v>
      </c>
      <c r="C446" s="1" t="s">
        <v>536</v>
      </c>
    </row>
    <row r="447" spans="1:3" hidden="1" x14ac:dyDescent="0.25">
      <c r="A447" s="1" t="s">
        <v>538</v>
      </c>
      <c r="B447" s="1" t="s">
        <v>541</v>
      </c>
      <c r="C447" s="1" t="s">
        <v>536</v>
      </c>
    </row>
    <row r="448" spans="1:3" hidden="1" x14ac:dyDescent="0.25">
      <c r="A448" s="1" t="s">
        <v>538</v>
      </c>
      <c r="B448" s="1" t="s">
        <v>542</v>
      </c>
      <c r="C448" s="1" t="s">
        <v>536</v>
      </c>
    </row>
    <row r="449" spans="1:3" hidden="1" x14ac:dyDescent="0.25">
      <c r="A449" s="1" t="s">
        <v>538</v>
      </c>
      <c r="B449" s="1" t="s">
        <v>543</v>
      </c>
      <c r="C449" s="1" t="s">
        <v>536</v>
      </c>
    </row>
    <row r="450" spans="1:3" hidden="1" x14ac:dyDescent="0.25">
      <c r="A450" s="1" t="s">
        <v>538</v>
      </c>
      <c r="B450" s="1" t="s">
        <v>544</v>
      </c>
      <c r="C450" s="1" t="s">
        <v>536</v>
      </c>
    </row>
    <row r="451" spans="1:3" hidden="1" x14ac:dyDescent="0.25">
      <c r="A451" s="1" t="s">
        <v>538</v>
      </c>
      <c r="B451" s="1" t="s">
        <v>545</v>
      </c>
      <c r="C451" s="1" t="s">
        <v>536</v>
      </c>
    </row>
    <row r="452" spans="1:3" hidden="1" x14ac:dyDescent="0.25">
      <c r="A452" s="1" t="s">
        <v>538</v>
      </c>
      <c r="B452" s="1" t="s">
        <v>546</v>
      </c>
      <c r="C452" s="1" t="s">
        <v>536</v>
      </c>
    </row>
    <row r="453" spans="1:3" hidden="1" x14ac:dyDescent="0.25">
      <c r="A453" s="1" t="s">
        <v>538</v>
      </c>
      <c r="B453" s="1" t="s">
        <v>547</v>
      </c>
      <c r="C453" s="1" t="s">
        <v>536</v>
      </c>
    </row>
    <row r="454" spans="1:3" hidden="1" x14ac:dyDescent="0.25">
      <c r="A454" s="1" t="s">
        <v>538</v>
      </c>
      <c r="B454" s="1" t="s">
        <v>548</v>
      </c>
      <c r="C454" s="1" t="s">
        <v>536</v>
      </c>
    </row>
    <row r="455" spans="1:3" hidden="1" x14ac:dyDescent="0.25">
      <c r="A455" s="1" t="s">
        <v>538</v>
      </c>
      <c r="B455" s="1" t="s">
        <v>549</v>
      </c>
      <c r="C455" s="1" t="s">
        <v>536</v>
      </c>
    </row>
    <row r="456" spans="1:3" hidden="1" x14ac:dyDescent="0.25">
      <c r="A456" s="1" t="s">
        <v>538</v>
      </c>
      <c r="B456" s="1" t="s">
        <v>550</v>
      </c>
      <c r="C456" s="1" t="s">
        <v>536</v>
      </c>
    </row>
    <row r="457" spans="1:3" hidden="1" x14ac:dyDescent="0.25">
      <c r="A457" s="1" t="s">
        <v>538</v>
      </c>
      <c r="B457" s="1" t="s">
        <v>551</v>
      </c>
      <c r="C457" s="1" t="s">
        <v>536</v>
      </c>
    </row>
    <row r="458" spans="1:3" hidden="1" x14ac:dyDescent="0.25">
      <c r="A458" s="1" t="s">
        <v>538</v>
      </c>
      <c r="B458" s="1" t="s">
        <v>552</v>
      </c>
      <c r="C458" s="1" t="s">
        <v>536</v>
      </c>
    </row>
    <row r="459" spans="1:3" hidden="1" x14ac:dyDescent="0.25">
      <c r="A459" s="1" t="s">
        <v>538</v>
      </c>
      <c r="B459" s="1" t="s">
        <v>553</v>
      </c>
      <c r="C459" s="1" t="s">
        <v>536</v>
      </c>
    </row>
    <row r="460" spans="1:3" hidden="1" x14ac:dyDescent="0.25">
      <c r="A460" s="1" t="s">
        <v>538</v>
      </c>
      <c r="B460" s="1" t="s">
        <v>554</v>
      </c>
      <c r="C460" s="1" t="s">
        <v>536</v>
      </c>
    </row>
    <row r="461" spans="1:3" hidden="1" x14ac:dyDescent="0.25">
      <c r="A461" s="1" t="s">
        <v>538</v>
      </c>
      <c r="B461" s="1" t="s">
        <v>555</v>
      </c>
      <c r="C461" s="1" t="s">
        <v>536</v>
      </c>
    </row>
    <row r="462" spans="1:3" hidden="1" x14ac:dyDescent="0.25">
      <c r="A462" s="1" t="s">
        <v>538</v>
      </c>
      <c r="B462" s="1" t="s">
        <v>556</v>
      </c>
      <c r="C462" s="1" t="s">
        <v>536</v>
      </c>
    </row>
    <row r="463" spans="1:3" hidden="1" x14ac:dyDescent="0.25">
      <c r="A463" s="1" t="s">
        <v>538</v>
      </c>
      <c r="B463" s="1" t="s">
        <v>557</v>
      </c>
      <c r="C463" s="1" t="s">
        <v>536</v>
      </c>
    </row>
    <row r="464" spans="1:3" hidden="1" x14ac:dyDescent="0.25">
      <c r="A464" s="1" t="s">
        <v>538</v>
      </c>
      <c r="B464" s="1" t="s">
        <v>558</v>
      </c>
      <c r="C464" s="1" t="s">
        <v>536</v>
      </c>
    </row>
    <row r="465" spans="1:3" hidden="1" x14ac:dyDescent="0.25">
      <c r="A465" s="1" t="s">
        <v>538</v>
      </c>
      <c r="B465" s="1" t="s">
        <v>559</v>
      </c>
      <c r="C465" s="1" t="s">
        <v>536</v>
      </c>
    </row>
    <row r="466" spans="1:3" hidden="1" x14ac:dyDescent="0.25">
      <c r="A466" s="1" t="s">
        <v>538</v>
      </c>
      <c r="B466" s="1" t="s">
        <v>560</v>
      </c>
      <c r="C466" s="1" t="s">
        <v>536</v>
      </c>
    </row>
    <row r="467" spans="1:3" hidden="1" x14ac:dyDescent="0.25">
      <c r="A467" s="1" t="s">
        <v>538</v>
      </c>
      <c r="B467" s="1" t="s">
        <v>561</v>
      </c>
      <c r="C467" s="1" t="s">
        <v>536</v>
      </c>
    </row>
    <row r="468" spans="1:3" hidden="1" x14ac:dyDescent="0.25">
      <c r="A468" s="1" t="s">
        <v>538</v>
      </c>
      <c r="B468" s="1" t="s">
        <v>562</v>
      </c>
      <c r="C468" s="1" t="s">
        <v>536</v>
      </c>
    </row>
    <row r="469" spans="1:3" hidden="1" x14ac:dyDescent="0.25">
      <c r="A469" s="1" t="s">
        <v>538</v>
      </c>
      <c r="B469" s="1" t="s">
        <v>563</v>
      </c>
      <c r="C469" s="1" t="s">
        <v>536</v>
      </c>
    </row>
    <row r="470" spans="1:3" hidden="1" x14ac:dyDescent="0.25">
      <c r="A470" s="1" t="s">
        <v>538</v>
      </c>
      <c r="B470" s="1" t="s">
        <v>564</v>
      </c>
      <c r="C470" s="1" t="s">
        <v>536</v>
      </c>
    </row>
    <row r="471" spans="1:3" hidden="1" x14ac:dyDescent="0.25">
      <c r="A471" s="1" t="s">
        <v>538</v>
      </c>
      <c r="B471" s="1" t="s">
        <v>565</v>
      </c>
      <c r="C471" s="1" t="s">
        <v>536</v>
      </c>
    </row>
    <row r="472" spans="1:3" hidden="1" x14ac:dyDescent="0.25">
      <c r="A472" s="1" t="s">
        <v>538</v>
      </c>
      <c r="B472" s="1" t="s">
        <v>566</v>
      </c>
      <c r="C472" s="1" t="s">
        <v>536</v>
      </c>
    </row>
    <row r="473" spans="1:3" hidden="1" x14ac:dyDescent="0.25">
      <c r="A473" s="1" t="s">
        <v>538</v>
      </c>
      <c r="B473" s="1" t="s">
        <v>567</v>
      </c>
      <c r="C473" s="1" t="s">
        <v>536</v>
      </c>
    </row>
    <row r="474" spans="1:3" hidden="1" x14ac:dyDescent="0.25">
      <c r="A474" s="1"/>
      <c r="B474" s="1" t="s">
        <v>569</v>
      </c>
      <c r="C474" s="1" t="s">
        <v>568</v>
      </c>
    </row>
    <row r="475" spans="1:3" hidden="1" x14ac:dyDescent="0.25">
      <c r="A475" s="1" t="s">
        <v>570</v>
      </c>
      <c r="B475" s="1" t="s">
        <v>571</v>
      </c>
      <c r="C475" s="1" t="s">
        <v>568</v>
      </c>
    </row>
    <row r="476" spans="1:3" hidden="1" x14ac:dyDescent="0.25">
      <c r="A476" s="1" t="s">
        <v>570</v>
      </c>
      <c r="B476" s="1" t="s">
        <v>572</v>
      </c>
      <c r="C476" s="1" t="s">
        <v>568</v>
      </c>
    </row>
    <row r="477" spans="1:3" hidden="1" x14ac:dyDescent="0.25">
      <c r="A477" s="1" t="s">
        <v>570</v>
      </c>
      <c r="B477" s="1" t="s">
        <v>573</v>
      </c>
      <c r="C477" s="1" t="s">
        <v>568</v>
      </c>
    </row>
    <row r="478" spans="1:3" hidden="1" x14ac:dyDescent="0.25">
      <c r="A478" s="1" t="s">
        <v>570</v>
      </c>
      <c r="B478" s="1" t="s">
        <v>574</v>
      </c>
      <c r="C478" s="1" t="s">
        <v>568</v>
      </c>
    </row>
    <row r="479" spans="1:3" hidden="1" x14ac:dyDescent="0.25">
      <c r="A479" s="1" t="s">
        <v>570</v>
      </c>
      <c r="B479" s="1" t="s">
        <v>575</v>
      </c>
      <c r="C479" s="1" t="s">
        <v>568</v>
      </c>
    </row>
    <row r="480" spans="1:3" hidden="1" x14ac:dyDescent="0.25">
      <c r="A480" s="1" t="s">
        <v>570</v>
      </c>
      <c r="B480" s="1" t="s">
        <v>576</v>
      </c>
      <c r="C480" s="1" t="s">
        <v>568</v>
      </c>
    </row>
    <row r="481" spans="1:3" hidden="1" x14ac:dyDescent="0.25">
      <c r="A481" s="1" t="s">
        <v>570</v>
      </c>
      <c r="B481" s="1" t="s">
        <v>577</v>
      </c>
      <c r="C481" s="1" t="s">
        <v>568</v>
      </c>
    </row>
    <row r="482" spans="1:3" hidden="1" x14ac:dyDescent="0.25">
      <c r="A482" s="1" t="s">
        <v>570</v>
      </c>
      <c r="B482" s="1" t="s">
        <v>578</v>
      </c>
      <c r="C482" s="1" t="s">
        <v>568</v>
      </c>
    </row>
    <row r="483" spans="1:3" hidden="1" x14ac:dyDescent="0.25">
      <c r="A483" s="1" t="s">
        <v>570</v>
      </c>
      <c r="B483" s="1" t="s">
        <v>579</v>
      </c>
      <c r="C483" s="1" t="s">
        <v>568</v>
      </c>
    </row>
    <row r="484" spans="1:3" hidden="1" x14ac:dyDescent="0.25">
      <c r="A484" s="1" t="s">
        <v>570</v>
      </c>
      <c r="B484" s="1" t="s">
        <v>580</v>
      </c>
      <c r="C484" s="1" t="s">
        <v>568</v>
      </c>
    </row>
    <row r="485" spans="1:3" hidden="1" x14ac:dyDescent="0.25">
      <c r="A485" s="1"/>
      <c r="B485" s="1" t="s">
        <v>582</v>
      </c>
      <c r="C485" s="1" t="s">
        <v>581</v>
      </c>
    </row>
    <row r="486" spans="1:3" hidden="1" x14ac:dyDescent="0.25">
      <c r="A486" s="1" t="s">
        <v>583</v>
      </c>
      <c r="B486" s="1" t="s">
        <v>584</v>
      </c>
      <c r="C486" s="1" t="s">
        <v>581</v>
      </c>
    </row>
    <row r="487" spans="1:3" hidden="1" x14ac:dyDescent="0.25">
      <c r="A487" s="1" t="s">
        <v>583</v>
      </c>
      <c r="B487" s="1" t="s">
        <v>585</v>
      </c>
      <c r="C487" s="1" t="s">
        <v>581</v>
      </c>
    </row>
    <row r="488" spans="1:3" hidden="1" x14ac:dyDescent="0.25">
      <c r="A488" s="1" t="s">
        <v>586</v>
      </c>
      <c r="B488" s="1" t="s">
        <v>587</v>
      </c>
      <c r="C488" s="1" t="s">
        <v>581</v>
      </c>
    </row>
    <row r="489" spans="1:3" hidden="1" x14ac:dyDescent="0.25">
      <c r="A489" s="1" t="s">
        <v>588</v>
      </c>
      <c r="B489" s="1" t="s">
        <v>589</v>
      </c>
      <c r="C489" s="1" t="s">
        <v>581</v>
      </c>
    </row>
    <row r="490" spans="1:3" hidden="1" x14ac:dyDescent="0.25">
      <c r="A490" s="1" t="s">
        <v>586</v>
      </c>
      <c r="B490" s="1" t="s">
        <v>590</v>
      </c>
      <c r="C490" s="1" t="s">
        <v>581</v>
      </c>
    </row>
    <row r="491" spans="1:3" hidden="1" x14ac:dyDescent="0.25">
      <c r="A491" s="1" t="s">
        <v>588</v>
      </c>
      <c r="B491" s="1" t="s">
        <v>591</v>
      </c>
      <c r="C491" s="1" t="s">
        <v>581</v>
      </c>
    </row>
    <row r="492" spans="1:3" hidden="1" x14ac:dyDescent="0.25">
      <c r="A492" s="1" t="s">
        <v>586</v>
      </c>
      <c r="B492" s="1" t="s">
        <v>592</v>
      </c>
      <c r="C492" s="1" t="s">
        <v>581</v>
      </c>
    </row>
    <row r="493" spans="1:3" hidden="1" x14ac:dyDescent="0.25">
      <c r="A493" s="1" t="s">
        <v>588</v>
      </c>
      <c r="B493" s="1" t="s">
        <v>593</v>
      </c>
      <c r="C493" s="1" t="s">
        <v>581</v>
      </c>
    </row>
    <row r="494" spans="1:3" hidden="1" x14ac:dyDescent="0.25">
      <c r="A494" s="1"/>
      <c r="B494" s="1" t="s">
        <v>595</v>
      </c>
      <c r="C494" s="1" t="s">
        <v>594</v>
      </c>
    </row>
    <row r="495" spans="1:3" hidden="1" x14ac:dyDescent="0.25">
      <c r="A495" s="1" t="s">
        <v>596</v>
      </c>
      <c r="B495" s="1" t="s">
        <v>597</v>
      </c>
      <c r="C495" s="1" t="s">
        <v>594</v>
      </c>
    </row>
    <row r="496" spans="1:3" hidden="1" x14ac:dyDescent="0.25">
      <c r="A496" s="1" t="s">
        <v>596</v>
      </c>
      <c r="B496" s="1" t="s">
        <v>598</v>
      </c>
      <c r="C496" s="1" t="s">
        <v>594</v>
      </c>
    </row>
    <row r="497" spans="1:3" hidden="1" x14ac:dyDescent="0.25">
      <c r="A497" s="1" t="s">
        <v>596</v>
      </c>
      <c r="B497" s="1" t="s">
        <v>599</v>
      </c>
      <c r="C497" s="1" t="s">
        <v>594</v>
      </c>
    </row>
    <row r="498" spans="1:3" hidden="1" x14ac:dyDescent="0.25">
      <c r="A498" s="1" t="s">
        <v>596</v>
      </c>
      <c r="B498" s="1" t="s">
        <v>600</v>
      </c>
      <c r="C498" s="1" t="s">
        <v>594</v>
      </c>
    </row>
    <row r="499" spans="1:3" hidden="1" x14ac:dyDescent="0.25">
      <c r="A499" s="1" t="s">
        <v>596</v>
      </c>
      <c r="B499" s="1" t="s">
        <v>601</v>
      </c>
      <c r="C499" s="1" t="s">
        <v>594</v>
      </c>
    </row>
    <row r="500" spans="1:3" hidden="1" x14ac:dyDescent="0.25">
      <c r="A500" s="1" t="s">
        <v>596</v>
      </c>
      <c r="B500" s="1" t="s">
        <v>602</v>
      </c>
      <c r="C500" s="1" t="s">
        <v>594</v>
      </c>
    </row>
    <row r="501" spans="1:3" hidden="1" x14ac:dyDescent="0.25">
      <c r="A501" s="1" t="s">
        <v>596</v>
      </c>
      <c r="B501" s="1" t="s">
        <v>603</v>
      </c>
      <c r="C501" s="1" t="s">
        <v>594</v>
      </c>
    </row>
    <row r="502" spans="1:3" hidden="1" x14ac:dyDescent="0.25">
      <c r="A502" s="1"/>
      <c r="B502" s="1" t="s">
        <v>605</v>
      </c>
      <c r="C502" s="1" t="s">
        <v>604</v>
      </c>
    </row>
    <row r="503" spans="1:3" x14ac:dyDescent="0.25">
      <c r="A503" s="1" t="s">
        <v>606</v>
      </c>
      <c r="B503" s="1" t="s">
        <v>607</v>
      </c>
      <c r="C503" s="1" t="s">
        <v>604</v>
      </c>
    </row>
    <row r="504" spans="1:3" x14ac:dyDescent="0.25">
      <c r="A504" s="1" t="s">
        <v>606</v>
      </c>
      <c r="B504" s="1" t="s">
        <v>608</v>
      </c>
      <c r="C504" s="1" t="s">
        <v>604</v>
      </c>
    </row>
    <row r="505" spans="1:3" x14ac:dyDescent="0.25">
      <c r="A505" s="1" t="s">
        <v>606</v>
      </c>
      <c r="B505" s="1" t="s">
        <v>609</v>
      </c>
      <c r="C505" s="1" t="s">
        <v>604</v>
      </c>
    </row>
    <row r="506" spans="1:3" x14ac:dyDescent="0.25">
      <c r="A506" s="1" t="s">
        <v>606</v>
      </c>
      <c r="B506" s="1" t="s">
        <v>610</v>
      </c>
      <c r="C506" s="1" t="s">
        <v>604</v>
      </c>
    </row>
    <row r="507" spans="1:3" x14ac:dyDescent="0.25">
      <c r="A507" s="1" t="s">
        <v>606</v>
      </c>
      <c r="B507" s="1" t="s">
        <v>611</v>
      </c>
      <c r="C507" s="1" t="s">
        <v>604</v>
      </c>
    </row>
    <row r="508" spans="1:3" x14ac:dyDescent="0.25">
      <c r="A508" s="1" t="s">
        <v>606</v>
      </c>
      <c r="B508" s="1" t="s">
        <v>612</v>
      </c>
      <c r="C508" s="1" t="s">
        <v>604</v>
      </c>
    </row>
    <row r="509" spans="1:3" hidden="1" x14ac:dyDescent="0.25">
      <c r="A509" s="1"/>
      <c r="B509" s="1" t="s">
        <v>614</v>
      </c>
      <c r="C509" s="1" t="s">
        <v>613</v>
      </c>
    </row>
    <row r="510" spans="1:3" hidden="1" x14ac:dyDescent="0.25">
      <c r="A510" s="1" t="s">
        <v>615</v>
      </c>
      <c r="B510" s="1" t="s">
        <v>616</v>
      </c>
      <c r="C510" s="1" t="s">
        <v>613</v>
      </c>
    </row>
    <row r="511" spans="1:3" hidden="1" x14ac:dyDescent="0.25">
      <c r="A511" s="1" t="s">
        <v>615</v>
      </c>
      <c r="B511" s="1" t="s">
        <v>617</v>
      </c>
      <c r="C511" s="1" t="s">
        <v>613</v>
      </c>
    </row>
    <row r="512" spans="1:3" hidden="1" x14ac:dyDescent="0.25">
      <c r="A512" s="1" t="s">
        <v>615</v>
      </c>
      <c r="B512" s="1" t="s">
        <v>618</v>
      </c>
      <c r="C512" s="1" t="s">
        <v>613</v>
      </c>
    </row>
    <row r="513" spans="1:3" hidden="1" x14ac:dyDescent="0.25">
      <c r="A513" s="1" t="s">
        <v>615</v>
      </c>
      <c r="B513" s="1" t="s">
        <v>619</v>
      </c>
      <c r="C513" s="1" t="s">
        <v>613</v>
      </c>
    </row>
    <row r="514" spans="1:3" hidden="1" x14ac:dyDescent="0.25">
      <c r="A514" s="1" t="s">
        <v>615</v>
      </c>
      <c r="B514" s="1" t="s">
        <v>620</v>
      </c>
      <c r="C514" s="1" t="s">
        <v>613</v>
      </c>
    </row>
    <row r="515" spans="1:3" hidden="1" x14ac:dyDescent="0.25">
      <c r="A515" s="1" t="s">
        <v>615</v>
      </c>
      <c r="B515" s="1" t="s">
        <v>621</v>
      </c>
      <c r="C515" s="1" t="s">
        <v>613</v>
      </c>
    </row>
    <row r="516" spans="1:3" hidden="1" x14ac:dyDescent="0.25">
      <c r="A516" s="1" t="s">
        <v>615</v>
      </c>
      <c r="B516" s="1" t="s">
        <v>622</v>
      </c>
      <c r="C516" s="1" t="s">
        <v>613</v>
      </c>
    </row>
    <row r="517" spans="1:3" hidden="1" x14ac:dyDescent="0.25">
      <c r="A517" s="1"/>
      <c r="B517" s="1" t="s">
        <v>624</v>
      </c>
      <c r="C517" s="1" t="s">
        <v>623</v>
      </c>
    </row>
    <row r="518" spans="1:3" hidden="1" x14ac:dyDescent="0.25">
      <c r="A518" s="1" t="s">
        <v>625</v>
      </c>
      <c r="B518" s="1" t="s">
        <v>626</v>
      </c>
      <c r="C518" s="1" t="s">
        <v>623</v>
      </c>
    </row>
    <row r="519" spans="1:3" hidden="1" x14ac:dyDescent="0.25">
      <c r="A519" s="1" t="s">
        <v>625</v>
      </c>
      <c r="B519" s="1" t="s">
        <v>627</v>
      </c>
      <c r="C519" s="1" t="s">
        <v>623</v>
      </c>
    </row>
    <row r="520" spans="1:3" hidden="1" x14ac:dyDescent="0.25">
      <c r="A520" s="1" t="s">
        <v>625</v>
      </c>
      <c r="B520" s="1" t="s">
        <v>628</v>
      </c>
      <c r="C520" s="1" t="s">
        <v>623</v>
      </c>
    </row>
    <row r="521" spans="1:3" hidden="1" x14ac:dyDescent="0.25">
      <c r="A521" s="1" t="s">
        <v>625</v>
      </c>
      <c r="B521" s="1" t="s">
        <v>629</v>
      </c>
      <c r="C521" s="1" t="s">
        <v>623</v>
      </c>
    </row>
    <row r="522" spans="1:3" hidden="1" x14ac:dyDescent="0.25">
      <c r="A522" s="1" t="s">
        <v>625</v>
      </c>
      <c r="B522" s="1" t="s">
        <v>630</v>
      </c>
      <c r="C522" s="1" t="s">
        <v>623</v>
      </c>
    </row>
    <row r="523" spans="1:3" hidden="1" x14ac:dyDescent="0.25">
      <c r="A523" s="1" t="s">
        <v>625</v>
      </c>
      <c r="B523" s="1" t="s">
        <v>631</v>
      </c>
      <c r="C523" s="1" t="s">
        <v>623</v>
      </c>
    </row>
    <row r="524" spans="1:3" hidden="1" x14ac:dyDescent="0.25">
      <c r="A524" s="1" t="s">
        <v>625</v>
      </c>
      <c r="B524" s="1" t="s">
        <v>632</v>
      </c>
      <c r="C524" s="1" t="s">
        <v>623</v>
      </c>
    </row>
    <row r="525" spans="1:3" hidden="1" x14ac:dyDescent="0.25">
      <c r="A525" s="1" t="s">
        <v>625</v>
      </c>
      <c r="B525" s="1" t="s">
        <v>633</v>
      </c>
      <c r="C525" s="1" t="s">
        <v>623</v>
      </c>
    </row>
    <row r="526" spans="1:3" hidden="1" x14ac:dyDescent="0.25">
      <c r="A526" s="1" t="s">
        <v>625</v>
      </c>
      <c r="B526" s="1" t="s">
        <v>634</v>
      </c>
      <c r="C526" s="1" t="s">
        <v>623</v>
      </c>
    </row>
    <row r="527" spans="1:3" hidden="1" x14ac:dyDescent="0.25">
      <c r="A527" s="1" t="s">
        <v>625</v>
      </c>
      <c r="B527" s="1" t="s">
        <v>635</v>
      </c>
      <c r="C527" s="1" t="s">
        <v>623</v>
      </c>
    </row>
    <row r="528" spans="1:3" hidden="1" x14ac:dyDescent="0.25">
      <c r="A528" s="1" t="s">
        <v>625</v>
      </c>
      <c r="B528" s="1" t="s">
        <v>636</v>
      </c>
      <c r="C528" s="1" t="s">
        <v>623</v>
      </c>
    </row>
    <row r="529" spans="1:3" hidden="1" x14ac:dyDescent="0.25">
      <c r="A529" s="1" t="s">
        <v>625</v>
      </c>
      <c r="B529" s="1" t="s">
        <v>637</v>
      </c>
      <c r="C529" s="1" t="s">
        <v>623</v>
      </c>
    </row>
    <row r="530" spans="1:3" hidden="1" x14ac:dyDescent="0.25">
      <c r="A530" s="1" t="s">
        <v>625</v>
      </c>
      <c r="B530" s="1" t="s">
        <v>638</v>
      </c>
      <c r="C530" s="1" t="s">
        <v>623</v>
      </c>
    </row>
    <row r="531" spans="1:3" hidden="1" x14ac:dyDescent="0.25">
      <c r="A531" s="1"/>
      <c r="B531" s="1" t="s">
        <v>640</v>
      </c>
      <c r="C531" s="1" t="s">
        <v>639</v>
      </c>
    </row>
    <row r="532" spans="1:3" hidden="1" x14ac:dyDescent="0.25">
      <c r="A532" s="1" t="s">
        <v>641</v>
      </c>
      <c r="B532" s="1" t="s">
        <v>642</v>
      </c>
      <c r="C532" s="1" t="s">
        <v>639</v>
      </c>
    </row>
    <row r="533" spans="1:3" hidden="1" x14ac:dyDescent="0.25">
      <c r="A533" s="1" t="s">
        <v>641</v>
      </c>
      <c r="B533" s="1" t="s">
        <v>643</v>
      </c>
      <c r="C533" s="1" t="s">
        <v>639</v>
      </c>
    </row>
    <row r="534" spans="1:3" hidden="1" x14ac:dyDescent="0.25">
      <c r="A534" s="1" t="s">
        <v>641</v>
      </c>
      <c r="B534" s="1" t="s">
        <v>644</v>
      </c>
      <c r="C534" s="1" t="s">
        <v>639</v>
      </c>
    </row>
    <row r="535" spans="1:3" hidden="1" x14ac:dyDescent="0.25">
      <c r="A535" s="1" t="s">
        <v>641</v>
      </c>
      <c r="B535" s="1" t="s">
        <v>645</v>
      </c>
      <c r="C535" s="1" t="s">
        <v>639</v>
      </c>
    </row>
    <row r="536" spans="1:3" hidden="1" x14ac:dyDescent="0.25">
      <c r="A536" s="1" t="s">
        <v>641</v>
      </c>
      <c r="B536" s="1" t="s">
        <v>646</v>
      </c>
      <c r="C536" s="1" t="s">
        <v>639</v>
      </c>
    </row>
    <row r="537" spans="1:3" hidden="1" x14ac:dyDescent="0.25">
      <c r="A537" s="1" t="s">
        <v>641</v>
      </c>
      <c r="B537" s="1" t="s">
        <v>647</v>
      </c>
      <c r="C537" s="1" t="s">
        <v>639</v>
      </c>
    </row>
    <row r="538" spans="1:3" hidden="1" x14ac:dyDescent="0.25">
      <c r="A538" s="1"/>
      <c r="B538" s="1" t="s">
        <v>649</v>
      </c>
      <c r="C538" s="1" t="s">
        <v>648</v>
      </c>
    </row>
    <row r="539" spans="1:3" hidden="1" x14ac:dyDescent="0.25">
      <c r="A539" s="1" t="s">
        <v>650</v>
      </c>
      <c r="B539" s="1" t="s">
        <v>651</v>
      </c>
      <c r="C539" s="1" t="s">
        <v>648</v>
      </c>
    </row>
    <row r="540" spans="1:3" hidden="1" x14ac:dyDescent="0.25">
      <c r="A540" s="1" t="s">
        <v>650</v>
      </c>
      <c r="B540" s="1" t="s">
        <v>652</v>
      </c>
      <c r="C540" s="1" t="s">
        <v>648</v>
      </c>
    </row>
    <row r="541" spans="1:3" hidden="1" x14ac:dyDescent="0.25">
      <c r="A541" s="1" t="s">
        <v>650</v>
      </c>
      <c r="B541" s="1" t="s">
        <v>653</v>
      </c>
      <c r="C541" s="1" t="s">
        <v>648</v>
      </c>
    </row>
    <row r="542" spans="1:3" hidden="1" x14ac:dyDescent="0.25">
      <c r="A542" s="1" t="s">
        <v>650</v>
      </c>
      <c r="B542" s="1" t="s">
        <v>654</v>
      </c>
      <c r="C542" s="1" t="s">
        <v>648</v>
      </c>
    </row>
    <row r="543" spans="1:3" hidden="1" x14ac:dyDescent="0.25">
      <c r="A543" s="1" t="s">
        <v>650</v>
      </c>
      <c r="B543" s="1" t="s">
        <v>655</v>
      </c>
      <c r="C543" s="1" t="s">
        <v>648</v>
      </c>
    </row>
  </sheetData>
  <autoFilter ref="A1:D543" xr:uid="{9993E378-244B-4BC6-BBB0-21898F75FD63}">
    <filterColumn colId="1">
      <filters>
        <filter val="Kab. Barito Selatan"/>
        <filter val="Kab. Barito Timur"/>
        <filter val="Kab. Barito Utara"/>
        <filter val="Kab. Boalemo"/>
        <filter val="Kab. Bone Bolango"/>
        <filter val="Kab. Gorontalo"/>
        <filter val="Kab. Gorontalo Utara"/>
        <filter val="Kab. Gunung Mas"/>
        <filter val="Kab. Kapuas"/>
        <filter val="Kab. Katingan"/>
        <filter val="Kab. Kotawaringin Barat"/>
        <filter val="Kab. Kotawaringin Timur"/>
        <filter val="Kab. Lamandau"/>
        <filter val="Kab. Murung Raya"/>
        <filter val="Kab. Pohuwato"/>
        <filter val="Kab. Pulang Pisau"/>
        <filter val="Kab. Seruyan"/>
        <filter val="Kab. Sukamara"/>
        <filter val="Kota Gorontalo"/>
        <filter val="Kota Palangkaraya"/>
      </filters>
    </filterColumn>
    <filterColumn colId="2">
      <filters>
        <filter val="Prov. Gorontalo"/>
        <filter val="Prov. Kalimantan Tengah"/>
      </filters>
    </filterColumn>
  </autoFilter>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2E209-1606-4AFD-9076-A2797B92C904}">
  <dimension ref="A3:AN43"/>
  <sheetViews>
    <sheetView topLeftCell="AC1" workbookViewId="0">
      <selection activeCell="AK8" sqref="AK8"/>
    </sheetView>
  </sheetViews>
  <sheetFormatPr defaultRowHeight="15" x14ac:dyDescent="0.25"/>
  <cols>
    <col min="1" max="1" width="18.5703125" bestFit="1" customWidth="1"/>
    <col min="2" max="2" width="16.28515625" style="11" bestFit="1" customWidth="1"/>
    <col min="3" max="3" width="11.5703125" style="11" bestFit="1" customWidth="1"/>
    <col min="4" max="5" width="12.5703125" style="11" bestFit="1" customWidth="1"/>
    <col min="6" max="6" width="18.5703125" style="11" bestFit="1" customWidth="1"/>
    <col min="7" max="7" width="16.28515625" style="11" bestFit="1" customWidth="1"/>
    <col min="8" max="8" width="12.5703125" style="11" bestFit="1" customWidth="1"/>
    <col min="9" max="10" width="12.5703125" bestFit="1" customWidth="1"/>
    <col min="11" max="11" width="21.42578125" bestFit="1" customWidth="1"/>
    <col min="12" max="12" width="16.28515625" bestFit="1" customWidth="1"/>
    <col min="13" max="14" width="10.5703125" bestFit="1" customWidth="1"/>
    <col min="15" max="15" width="11.28515625" bestFit="1" customWidth="1"/>
    <col min="16" max="16" width="23.7109375" bestFit="1" customWidth="1"/>
    <col min="17" max="17" width="16.28515625" bestFit="1" customWidth="1"/>
    <col min="18" max="18" width="12.5703125" bestFit="1" customWidth="1"/>
    <col min="19" max="20" width="14.28515625" bestFit="1" customWidth="1"/>
    <col min="21" max="21" width="25.85546875" bestFit="1" customWidth="1"/>
    <col min="22" max="22" width="16.28515625" bestFit="1" customWidth="1"/>
    <col min="23" max="25" width="12.5703125" bestFit="1" customWidth="1"/>
    <col min="26" max="26" width="25" bestFit="1" customWidth="1"/>
    <col min="27" max="27" width="16.28515625" bestFit="1" customWidth="1"/>
    <col min="28" max="30" width="11.5703125" bestFit="1" customWidth="1"/>
    <col min="31" max="31" width="26.42578125" bestFit="1" customWidth="1"/>
    <col min="32" max="32" width="16.28515625" bestFit="1" customWidth="1"/>
    <col min="33" max="34" width="5.140625" bestFit="1" customWidth="1"/>
    <col min="35" max="35" width="11.28515625" bestFit="1" customWidth="1"/>
    <col min="36" max="36" width="18.5703125" bestFit="1" customWidth="1"/>
    <col min="37" max="37" width="16.28515625" bestFit="1" customWidth="1"/>
    <col min="38" max="39" width="5" bestFit="1" customWidth="1"/>
    <col min="40" max="40" width="11.28515625" bestFit="1" customWidth="1"/>
  </cols>
  <sheetData>
    <row r="3" spans="1:40" x14ac:dyDescent="0.25">
      <c r="A3" s="8" t="s">
        <v>701</v>
      </c>
      <c r="B3" s="8" t="s">
        <v>708</v>
      </c>
      <c r="C3"/>
      <c r="D3"/>
      <c r="E3"/>
      <c r="F3" s="8" t="s">
        <v>702</v>
      </c>
      <c r="G3" s="8" t="s">
        <v>708</v>
      </c>
      <c r="H3"/>
      <c r="K3" s="8" t="s">
        <v>703</v>
      </c>
      <c r="L3" s="8" t="s">
        <v>708</v>
      </c>
      <c r="P3" s="8" t="s">
        <v>704</v>
      </c>
      <c r="Q3" s="8" t="s">
        <v>708</v>
      </c>
      <c r="U3" s="8" t="s">
        <v>705</v>
      </c>
      <c r="V3" s="8" t="s">
        <v>708</v>
      </c>
      <c r="Z3" s="8" t="s">
        <v>706</v>
      </c>
      <c r="AA3" s="8" t="s">
        <v>708</v>
      </c>
      <c r="AE3" s="8" t="s">
        <v>707</v>
      </c>
      <c r="AF3" s="8" t="s">
        <v>708</v>
      </c>
      <c r="AJ3" s="8" t="s">
        <v>749</v>
      </c>
      <c r="AK3" s="8" t="s">
        <v>708</v>
      </c>
    </row>
    <row r="4" spans="1:40" x14ac:dyDescent="0.25">
      <c r="A4" s="8" t="s">
        <v>692</v>
      </c>
      <c r="B4">
        <v>2020</v>
      </c>
      <c r="C4">
        <v>2021</v>
      </c>
      <c r="D4">
        <v>2022</v>
      </c>
      <c r="E4" t="s">
        <v>693</v>
      </c>
      <c r="F4" s="8" t="s">
        <v>692</v>
      </c>
      <c r="G4">
        <v>2020</v>
      </c>
      <c r="H4">
        <v>2021</v>
      </c>
      <c r="I4">
        <v>2022</v>
      </c>
      <c r="J4" t="s">
        <v>693</v>
      </c>
      <c r="K4" s="8" t="s">
        <v>692</v>
      </c>
      <c r="L4">
        <v>2020</v>
      </c>
      <c r="M4">
        <v>2021</v>
      </c>
      <c r="N4">
        <v>2022</v>
      </c>
      <c r="O4" t="s">
        <v>693</v>
      </c>
      <c r="P4" s="8" t="s">
        <v>692</v>
      </c>
      <c r="Q4">
        <v>2020</v>
      </c>
      <c r="R4">
        <v>2021</v>
      </c>
      <c r="S4">
        <v>2022</v>
      </c>
      <c r="T4" t="s">
        <v>693</v>
      </c>
      <c r="U4" s="8" t="s">
        <v>692</v>
      </c>
      <c r="V4">
        <v>2020</v>
      </c>
      <c r="W4">
        <v>2021</v>
      </c>
      <c r="X4">
        <v>2022</v>
      </c>
      <c r="Y4" t="s">
        <v>693</v>
      </c>
      <c r="Z4" s="8" t="s">
        <v>692</v>
      </c>
      <c r="AA4">
        <v>2020</v>
      </c>
      <c r="AB4">
        <v>2021</v>
      </c>
      <c r="AC4">
        <v>2022</v>
      </c>
      <c r="AD4" t="s">
        <v>693</v>
      </c>
      <c r="AE4" s="8" t="s">
        <v>692</v>
      </c>
      <c r="AF4">
        <v>2020</v>
      </c>
      <c r="AG4">
        <v>2021</v>
      </c>
      <c r="AH4">
        <v>2022</v>
      </c>
      <c r="AI4" t="s">
        <v>693</v>
      </c>
      <c r="AJ4" s="8" t="s">
        <v>692</v>
      </c>
      <c r="AK4">
        <v>2020</v>
      </c>
      <c r="AL4">
        <v>2021</v>
      </c>
      <c r="AM4">
        <v>2022</v>
      </c>
      <c r="AN4" t="s">
        <v>693</v>
      </c>
    </row>
    <row r="5" spans="1:40" x14ac:dyDescent="0.25">
      <c r="A5" s="9" t="s">
        <v>348</v>
      </c>
      <c r="B5" s="10">
        <v>19148928</v>
      </c>
      <c r="C5" s="10">
        <v>17170565</v>
      </c>
      <c r="D5" s="10">
        <v>18410676</v>
      </c>
      <c r="E5" s="10">
        <v>54730169</v>
      </c>
      <c r="F5" s="9" t="s">
        <v>348</v>
      </c>
      <c r="G5" s="10">
        <v>3816425</v>
      </c>
      <c r="H5" s="10">
        <v>3947452</v>
      </c>
      <c r="I5" s="10">
        <v>5016248</v>
      </c>
      <c r="J5" s="10">
        <v>12780125</v>
      </c>
      <c r="K5" s="9" t="s">
        <v>348</v>
      </c>
      <c r="L5" s="10">
        <v>24234</v>
      </c>
      <c r="M5" s="10">
        <v>53018</v>
      </c>
      <c r="N5" s="10">
        <v>204030</v>
      </c>
      <c r="O5" s="10">
        <v>281282</v>
      </c>
      <c r="P5" s="9" t="s">
        <v>348</v>
      </c>
      <c r="Q5" s="10">
        <v>17872636</v>
      </c>
      <c r="R5" s="10">
        <v>23494320</v>
      </c>
      <c r="S5" s="10">
        <v>51449932</v>
      </c>
      <c r="T5" s="10">
        <v>92816888</v>
      </c>
      <c r="U5" s="9" t="s">
        <v>348</v>
      </c>
      <c r="V5" s="10">
        <v>5425794</v>
      </c>
      <c r="W5" s="10">
        <v>5798594</v>
      </c>
      <c r="X5" s="10">
        <v>4662396</v>
      </c>
      <c r="Y5" s="10">
        <v>15886784</v>
      </c>
      <c r="Z5" s="9" t="s">
        <v>348</v>
      </c>
      <c r="AA5" s="10">
        <v>1418361</v>
      </c>
      <c r="AB5" s="10">
        <v>1128319</v>
      </c>
      <c r="AC5" s="10">
        <v>1958311</v>
      </c>
      <c r="AD5" s="10">
        <v>4504991</v>
      </c>
      <c r="AE5" s="9" t="s">
        <v>348</v>
      </c>
      <c r="AF5" s="10">
        <v>0</v>
      </c>
      <c r="AG5" s="10">
        <v>0</v>
      </c>
      <c r="AH5" s="10">
        <v>0</v>
      </c>
      <c r="AI5" s="10">
        <v>0</v>
      </c>
      <c r="AJ5" s="9" t="s">
        <v>348</v>
      </c>
      <c r="AK5" s="10"/>
      <c r="AL5" s="10"/>
      <c r="AM5" s="10">
        <v>1</v>
      </c>
      <c r="AN5" s="10">
        <v>1</v>
      </c>
    </row>
    <row r="6" spans="1:40" x14ac:dyDescent="0.25">
      <c r="A6" s="9" t="s">
        <v>725</v>
      </c>
      <c r="B6" s="10">
        <v>4922984</v>
      </c>
      <c r="C6" s="10">
        <v>4504654</v>
      </c>
      <c r="D6" s="10">
        <v>4731085</v>
      </c>
      <c r="E6" s="10">
        <v>14158723</v>
      </c>
      <c r="F6" s="9" t="s">
        <v>725</v>
      </c>
      <c r="G6" s="10">
        <v>7333332</v>
      </c>
      <c r="H6" s="10">
        <v>5962343</v>
      </c>
      <c r="I6" s="10">
        <v>11157278</v>
      </c>
      <c r="J6" s="10">
        <v>24452953</v>
      </c>
      <c r="K6" s="9" t="s">
        <v>725</v>
      </c>
      <c r="L6" s="10">
        <v>24235</v>
      </c>
      <c r="M6" s="10">
        <v>53018</v>
      </c>
      <c r="N6" s="10">
        <v>204030</v>
      </c>
      <c r="O6" s="10">
        <v>281283</v>
      </c>
      <c r="P6" s="9" t="s">
        <v>725</v>
      </c>
      <c r="Q6" s="10">
        <v>31410443</v>
      </c>
      <c r="R6" s="10">
        <v>41011471</v>
      </c>
      <c r="S6" s="10">
        <v>101401514</v>
      </c>
      <c r="T6" s="10">
        <v>173823428</v>
      </c>
      <c r="U6" s="9" t="s">
        <v>725</v>
      </c>
      <c r="V6" s="10">
        <v>5502263</v>
      </c>
      <c r="W6" s="10">
        <v>6109607</v>
      </c>
      <c r="X6" s="10">
        <v>6680631</v>
      </c>
      <c r="Y6" s="10">
        <v>18292501</v>
      </c>
      <c r="Z6" s="9" t="s">
        <v>725</v>
      </c>
      <c r="AA6" s="10">
        <v>1418361</v>
      </c>
      <c r="AB6" s="10">
        <v>1128319</v>
      </c>
      <c r="AC6" s="10">
        <v>1958311</v>
      </c>
      <c r="AD6" s="10">
        <v>4504991</v>
      </c>
      <c r="AE6" s="9" t="s">
        <v>725</v>
      </c>
      <c r="AF6" s="10">
        <v>0</v>
      </c>
      <c r="AG6" s="10">
        <v>0</v>
      </c>
      <c r="AH6" s="10">
        <v>0</v>
      </c>
      <c r="AI6" s="10">
        <v>0</v>
      </c>
      <c r="AJ6" s="9" t="s">
        <v>725</v>
      </c>
      <c r="AK6" s="10"/>
      <c r="AL6" s="10"/>
      <c r="AM6" s="10">
        <v>1</v>
      </c>
      <c r="AN6" s="10">
        <v>1</v>
      </c>
    </row>
    <row r="7" spans="1:40" x14ac:dyDescent="0.25">
      <c r="A7" s="9" t="s">
        <v>726</v>
      </c>
      <c r="B7" s="10">
        <v>6107645</v>
      </c>
      <c r="C7" s="10">
        <v>5686414</v>
      </c>
      <c r="D7" s="10">
        <v>6233012</v>
      </c>
      <c r="E7" s="10">
        <v>18027071</v>
      </c>
      <c r="F7" s="9" t="s">
        <v>726</v>
      </c>
      <c r="G7" s="10">
        <v>32482167</v>
      </c>
      <c r="H7" s="10">
        <v>22793158</v>
      </c>
      <c r="I7" s="10">
        <v>44446224</v>
      </c>
      <c r="J7" s="10">
        <v>99721549</v>
      </c>
      <c r="K7" s="9" t="s">
        <v>726</v>
      </c>
      <c r="L7" s="10">
        <v>309721</v>
      </c>
      <c r="M7" s="10">
        <v>689241</v>
      </c>
      <c r="N7" s="10">
        <v>2652430</v>
      </c>
      <c r="O7" s="10">
        <v>3651392</v>
      </c>
      <c r="P7" s="9" t="s">
        <v>726</v>
      </c>
      <c r="Q7" s="10">
        <v>82236707</v>
      </c>
      <c r="R7" s="10">
        <v>96952424</v>
      </c>
      <c r="S7" s="10">
        <v>219860429</v>
      </c>
      <c r="T7" s="10">
        <v>399049560</v>
      </c>
      <c r="U7" s="9" t="s">
        <v>726</v>
      </c>
      <c r="V7" s="10">
        <v>13678580</v>
      </c>
      <c r="W7" s="10">
        <v>12768876</v>
      </c>
      <c r="X7" s="10">
        <v>12527805</v>
      </c>
      <c r="Y7" s="10">
        <v>38975261</v>
      </c>
      <c r="Z7" s="9" t="s">
        <v>726</v>
      </c>
      <c r="AA7" s="10">
        <v>1418361</v>
      </c>
      <c r="AB7" s="10">
        <v>1128319</v>
      </c>
      <c r="AC7" s="10">
        <v>1958311</v>
      </c>
      <c r="AD7" s="10">
        <v>4504991</v>
      </c>
      <c r="AE7" s="9" t="s">
        <v>726</v>
      </c>
      <c r="AF7" s="10">
        <v>0</v>
      </c>
      <c r="AG7" s="10">
        <v>0</v>
      </c>
      <c r="AH7" s="10">
        <v>0</v>
      </c>
      <c r="AI7" s="10">
        <v>0</v>
      </c>
      <c r="AJ7" s="9" t="s">
        <v>726</v>
      </c>
      <c r="AK7" s="10"/>
      <c r="AL7" s="10"/>
      <c r="AM7" s="10">
        <v>1</v>
      </c>
      <c r="AN7" s="10">
        <v>1</v>
      </c>
    </row>
    <row r="8" spans="1:40" x14ac:dyDescent="0.25">
      <c r="A8" s="9" t="s">
        <v>727</v>
      </c>
      <c r="B8" s="10">
        <v>6660079</v>
      </c>
      <c r="C8" s="10">
        <v>6308068</v>
      </c>
      <c r="D8" s="10">
        <v>6416305</v>
      </c>
      <c r="E8" s="10">
        <v>19384452</v>
      </c>
      <c r="F8" s="9" t="s">
        <v>727</v>
      </c>
      <c r="G8" s="10">
        <v>28874747</v>
      </c>
      <c r="H8" s="10">
        <v>21633693</v>
      </c>
      <c r="I8" s="10">
        <v>43208570</v>
      </c>
      <c r="J8" s="10">
        <v>93717010</v>
      </c>
      <c r="K8" s="9" t="s">
        <v>727</v>
      </c>
      <c r="L8" s="10">
        <v>24234</v>
      </c>
      <c r="M8" s="10">
        <v>53018</v>
      </c>
      <c r="N8" s="10">
        <v>204030</v>
      </c>
      <c r="O8" s="10">
        <v>281282</v>
      </c>
      <c r="P8" s="9" t="s">
        <v>727</v>
      </c>
      <c r="Q8" s="10">
        <v>86742402</v>
      </c>
      <c r="R8" s="10">
        <v>121827677</v>
      </c>
      <c r="S8" s="10">
        <v>273178619</v>
      </c>
      <c r="T8" s="10">
        <v>481748698</v>
      </c>
      <c r="U8" s="9" t="s">
        <v>727</v>
      </c>
      <c r="V8" s="10">
        <v>12200073</v>
      </c>
      <c r="W8" s="10">
        <v>12713085</v>
      </c>
      <c r="X8" s="10">
        <v>10651872</v>
      </c>
      <c r="Y8" s="10">
        <v>35565030</v>
      </c>
      <c r="Z8" s="9" t="s">
        <v>727</v>
      </c>
      <c r="AA8" s="10">
        <v>1418361</v>
      </c>
      <c r="AB8" s="10">
        <v>1128319</v>
      </c>
      <c r="AC8" s="10">
        <v>1958311</v>
      </c>
      <c r="AD8" s="10">
        <v>4504991</v>
      </c>
      <c r="AE8" s="9" t="s">
        <v>727</v>
      </c>
      <c r="AF8" s="10"/>
      <c r="AG8" s="10">
        <v>0</v>
      </c>
      <c r="AH8" s="10">
        <v>0</v>
      </c>
      <c r="AI8" s="10">
        <v>0</v>
      </c>
      <c r="AJ8" s="9" t="s">
        <v>727</v>
      </c>
      <c r="AK8" s="10"/>
      <c r="AL8" s="10"/>
      <c r="AM8" s="10">
        <v>1</v>
      </c>
      <c r="AN8" s="10">
        <v>1</v>
      </c>
    </row>
    <row r="9" spans="1:40" x14ac:dyDescent="0.25">
      <c r="A9" s="9" t="s">
        <v>728</v>
      </c>
      <c r="B9" s="10">
        <v>12492903</v>
      </c>
      <c r="C9" s="10">
        <v>11490085</v>
      </c>
      <c r="D9" s="10">
        <v>12517907</v>
      </c>
      <c r="E9" s="10">
        <v>36500895</v>
      </c>
      <c r="F9" s="9" t="s">
        <v>728</v>
      </c>
      <c r="G9" s="10">
        <v>27953332</v>
      </c>
      <c r="H9" s="10">
        <v>26679186</v>
      </c>
      <c r="I9" s="10">
        <v>39499307</v>
      </c>
      <c r="J9" s="10">
        <v>94131825</v>
      </c>
      <c r="K9" s="9" t="s">
        <v>728</v>
      </c>
      <c r="L9" s="10">
        <v>24234</v>
      </c>
      <c r="M9" s="10">
        <v>53018</v>
      </c>
      <c r="N9" s="10">
        <v>204030</v>
      </c>
      <c r="O9" s="10">
        <v>281282</v>
      </c>
      <c r="P9" s="9" t="s">
        <v>728</v>
      </c>
      <c r="Q9" s="10">
        <v>18041909</v>
      </c>
      <c r="R9" s="10">
        <v>24451618</v>
      </c>
      <c r="S9" s="10">
        <v>52290066</v>
      </c>
      <c r="T9" s="10">
        <v>94783593</v>
      </c>
      <c r="U9" s="9" t="s">
        <v>728</v>
      </c>
      <c r="V9" s="10">
        <v>8339200</v>
      </c>
      <c r="W9" s="10">
        <v>11892514</v>
      </c>
      <c r="X9" s="10">
        <v>6422910</v>
      </c>
      <c r="Y9" s="10">
        <v>26654624</v>
      </c>
      <c r="Z9" s="9" t="s">
        <v>728</v>
      </c>
      <c r="AA9" s="10">
        <v>1418361</v>
      </c>
      <c r="AB9" s="10">
        <v>1128319</v>
      </c>
      <c r="AC9" s="10">
        <v>1958311</v>
      </c>
      <c r="AD9" s="10">
        <v>4504991</v>
      </c>
      <c r="AE9" s="9" t="s">
        <v>728</v>
      </c>
      <c r="AF9" s="10">
        <v>0</v>
      </c>
      <c r="AG9" s="10">
        <v>0</v>
      </c>
      <c r="AH9" s="10">
        <v>0</v>
      </c>
      <c r="AI9" s="10">
        <v>0</v>
      </c>
      <c r="AJ9" s="9" t="s">
        <v>728</v>
      </c>
      <c r="AK9" s="10"/>
      <c r="AL9" s="10"/>
      <c r="AM9" s="10">
        <v>10</v>
      </c>
      <c r="AN9" s="10">
        <v>10</v>
      </c>
    </row>
    <row r="10" spans="1:40" x14ac:dyDescent="0.25">
      <c r="A10" s="9" t="s">
        <v>729</v>
      </c>
      <c r="B10" s="10">
        <v>15480816</v>
      </c>
      <c r="C10" s="10">
        <v>14151632</v>
      </c>
      <c r="D10" s="10">
        <v>14496918</v>
      </c>
      <c r="E10" s="10">
        <v>44129366</v>
      </c>
      <c r="F10" s="9" t="s">
        <v>729</v>
      </c>
      <c r="G10" s="10">
        <v>42094523</v>
      </c>
      <c r="H10" s="10">
        <v>50915724</v>
      </c>
      <c r="I10" s="10">
        <v>68045113</v>
      </c>
      <c r="J10" s="10">
        <v>161055360</v>
      </c>
      <c r="K10" s="9" t="s">
        <v>729</v>
      </c>
      <c r="L10" s="10">
        <v>24234</v>
      </c>
      <c r="M10" s="10">
        <v>53018</v>
      </c>
      <c r="N10" s="10">
        <v>204030</v>
      </c>
      <c r="O10" s="10">
        <v>281282</v>
      </c>
      <c r="P10" s="9" t="s">
        <v>729</v>
      </c>
      <c r="Q10" s="10">
        <v>22271077</v>
      </c>
      <c r="R10" s="10">
        <v>44166863</v>
      </c>
      <c r="S10" s="10">
        <v>68741655</v>
      </c>
      <c r="T10" s="10">
        <v>135179595</v>
      </c>
      <c r="U10" s="9" t="s">
        <v>729</v>
      </c>
      <c r="V10" s="10">
        <v>7726755</v>
      </c>
      <c r="W10" s="10">
        <v>7894379</v>
      </c>
      <c r="X10" s="10">
        <v>10255180</v>
      </c>
      <c r="Y10" s="10">
        <v>25876314</v>
      </c>
      <c r="Z10" s="9" t="s">
        <v>729</v>
      </c>
      <c r="AA10" s="10">
        <v>1418361</v>
      </c>
      <c r="AB10" s="10">
        <v>1128319</v>
      </c>
      <c r="AC10" s="10">
        <v>1958311</v>
      </c>
      <c r="AD10" s="10">
        <v>4504991</v>
      </c>
      <c r="AE10" s="9" t="s">
        <v>729</v>
      </c>
      <c r="AF10" s="10">
        <v>0</v>
      </c>
      <c r="AG10" s="10">
        <v>0</v>
      </c>
      <c r="AH10" s="10">
        <v>0</v>
      </c>
      <c r="AI10" s="10">
        <v>0</v>
      </c>
      <c r="AJ10" s="9" t="s">
        <v>729</v>
      </c>
      <c r="AK10" s="10"/>
      <c r="AL10" s="10"/>
      <c r="AM10" s="10">
        <v>5</v>
      </c>
      <c r="AN10" s="10">
        <v>5</v>
      </c>
    </row>
    <row r="11" spans="1:40" x14ac:dyDescent="0.25">
      <c r="A11" s="9" t="s">
        <v>730</v>
      </c>
      <c r="B11" s="10">
        <v>4171372</v>
      </c>
      <c r="C11" s="10">
        <v>3867088</v>
      </c>
      <c r="D11" s="10">
        <v>4284833</v>
      </c>
      <c r="E11" s="10">
        <v>12323293</v>
      </c>
      <c r="F11" s="9" t="s">
        <v>730</v>
      </c>
      <c r="G11" s="10">
        <v>16455620</v>
      </c>
      <c r="H11" s="10">
        <v>15609896</v>
      </c>
      <c r="I11" s="10">
        <v>23602270</v>
      </c>
      <c r="J11" s="10">
        <v>55667786</v>
      </c>
      <c r="K11" s="9" t="s">
        <v>730</v>
      </c>
      <c r="L11" s="10">
        <v>24234</v>
      </c>
      <c r="M11" s="10">
        <v>53018</v>
      </c>
      <c r="N11" s="10">
        <v>204030</v>
      </c>
      <c r="O11" s="10">
        <v>281282</v>
      </c>
      <c r="P11" s="9" t="s">
        <v>730</v>
      </c>
      <c r="Q11" s="10">
        <v>27600210</v>
      </c>
      <c r="R11" s="10">
        <v>32452898</v>
      </c>
      <c r="S11" s="10">
        <v>69234275</v>
      </c>
      <c r="T11" s="10">
        <v>129287383</v>
      </c>
      <c r="U11" s="9" t="s">
        <v>730</v>
      </c>
      <c r="V11" s="10">
        <v>16067278</v>
      </c>
      <c r="W11" s="10">
        <v>15644898</v>
      </c>
      <c r="X11" s="10">
        <v>17426445</v>
      </c>
      <c r="Y11" s="10">
        <v>49138621</v>
      </c>
      <c r="Z11" s="9" t="s">
        <v>730</v>
      </c>
      <c r="AA11" s="10">
        <v>1418361</v>
      </c>
      <c r="AB11" s="10">
        <v>1128319</v>
      </c>
      <c r="AC11" s="10">
        <v>1958311</v>
      </c>
      <c r="AD11" s="10">
        <v>4504991</v>
      </c>
      <c r="AE11" s="9" t="s">
        <v>730</v>
      </c>
      <c r="AF11" s="10">
        <v>0</v>
      </c>
      <c r="AG11" s="10">
        <v>0</v>
      </c>
      <c r="AH11" s="10">
        <v>0</v>
      </c>
      <c r="AI11" s="10">
        <v>0</v>
      </c>
      <c r="AJ11" s="9" t="s">
        <v>730</v>
      </c>
      <c r="AK11" s="10"/>
      <c r="AL11" s="10"/>
      <c r="AM11" s="10">
        <v>1</v>
      </c>
      <c r="AN11" s="10">
        <v>1</v>
      </c>
    </row>
    <row r="12" spans="1:40" x14ac:dyDescent="0.25">
      <c r="A12" s="9" t="s">
        <v>731</v>
      </c>
      <c r="B12" s="10">
        <v>4978617</v>
      </c>
      <c r="C12" s="10">
        <v>4204446</v>
      </c>
      <c r="D12" s="10">
        <v>4614545</v>
      </c>
      <c r="E12" s="10">
        <v>13797608</v>
      </c>
      <c r="F12" s="9" t="s">
        <v>731</v>
      </c>
      <c r="G12" s="10">
        <v>25246242</v>
      </c>
      <c r="H12" s="10">
        <v>31999987</v>
      </c>
      <c r="I12" s="10">
        <v>48011883</v>
      </c>
      <c r="J12" s="10">
        <v>105258112</v>
      </c>
      <c r="K12" s="9" t="s">
        <v>731</v>
      </c>
      <c r="L12" s="10">
        <v>24234</v>
      </c>
      <c r="M12" s="10">
        <v>53018</v>
      </c>
      <c r="N12" s="10">
        <v>204030</v>
      </c>
      <c r="O12" s="10">
        <v>281282</v>
      </c>
      <c r="P12" s="9" t="s">
        <v>731</v>
      </c>
      <c r="Q12" s="10">
        <v>18403179</v>
      </c>
      <c r="R12" s="10">
        <v>24578095</v>
      </c>
      <c r="S12" s="10">
        <v>51765905</v>
      </c>
      <c r="T12" s="10">
        <v>94747179</v>
      </c>
      <c r="U12" s="9" t="s">
        <v>731</v>
      </c>
      <c r="V12" s="10">
        <v>19767041</v>
      </c>
      <c r="W12" s="10">
        <v>21946025</v>
      </c>
      <c r="X12" s="10">
        <v>15889810</v>
      </c>
      <c r="Y12" s="10">
        <v>57602876</v>
      </c>
      <c r="Z12" s="9" t="s">
        <v>731</v>
      </c>
      <c r="AA12" s="10">
        <v>1418361</v>
      </c>
      <c r="AB12" s="10">
        <v>1128319</v>
      </c>
      <c r="AC12" s="10">
        <v>1958311</v>
      </c>
      <c r="AD12" s="10">
        <v>4504991</v>
      </c>
      <c r="AE12" s="9" t="s">
        <v>731</v>
      </c>
      <c r="AF12" s="10">
        <v>0</v>
      </c>
      <c r="AG12" s="10">
        <v>0</v>
      </c>
      <c r="AH12" s="10">
        <v>0</v>
      </c>
      <c r="AI12" s="10">
        <v>0</v>
      </c>
      <c r="AJ12" s="9" t="s">
        <v>731</v>
      </c>
      <c r="AK12" s="10"/>
      <c r="AL12" s="10"/>
      <c r="AM12" s="10">
        <v>1</v>
      </c>
      <c r="AN12" s="10">
        <v>1</v>
      </c>
    </row>
    <row r="13" spans="1:40" x14ac:dyDescent="0.25">
      <c r="A13" s="9" t="s">
        <v>732</v>
      </c>
      <c r="B13" s="10">
        <v>3282658</v>
      </c>
      <c r="C13" s="10">
        <v>3014340</v>
      </c>
      <c r="D13" s="10">
        <v>4245419</v>
      </c>
      <c r="E13" s="10">
        <v>10542417</v>
      </c>
      <c r="F13" s="9" t="s">
        <v>732</v>
      </c>
      <c r="G13" s="10">
        <v>7598334</v>
      </c>
      <c r="H13" s="10">
        <v>8359047</v>
      </c>
      <c r="I13" s="10">
        <v>10552352</v>
      </c>
      <c r="J13" s="10">
        <v>26509733</v>
      </c>
      <c r="K13" s="9" t="s">
        <v>732</v>
      </c>
      <c r="L13" s="10">
        <v>24234</v>
      </c>
      <c r="M13" s="10">
        <v>53018</v>
      </c>
      <c r="N13" s="10">
        <v>204030</v>
      </c>
      <c r="O13" s="10">
        <v>281282</v>
      </c>
      <c r="P13" s="9" t="s">
        <v>732</v>
      </c>
      <c r="Q13" s="10">
        <v>18233421</v>
      </c>
      <c r="R13" s="10">
        <v>23811915</v>
      </c>
      <c r="S13" s="10">
        <v>51356121</v>
      </c>
      <c r="T13" s="10">
        <v>93401457</v>
      </c>
      <c r="U13" s="9" t="s">
        <v>732</v>
      </c>
      <c r="V13" s="10">
        <v>5390046</v>
      </c>
      <c r="W13" s="10">
        <v>5803652</v>
      </c>
      <c r="X13" s="10">
        <v>4719911</v>
      </c>
      <c r="Y13" s="10">
        <v>15913609</v>
      </c>
      <c r="Z13" s="9" t="s">
        <v>732</v>
      </c>
      <c r="AA13" s="10">
        <v>1418361</v>
      </c>
      <c r="AB13" s="10">
        <v>1128319</v>
      </c>
      <c r="AC13" s="10">
        <v>1958311</v>
      </c>
      <c r="AD13" s="10">
        <v>4504991</v>
      </c>
      <c r="AE13" s="9" t="s">
        <v>732</v>
      </c>
      <c r="AF13" s="10">
        <v>0</v>
      </c>
      <c r="AG13" s="10">
        <v>0</v>
      </c>
      <c r="AH13" s="10">
        <v>0</v>
      </c>
      <c r="AI13" s="10">
        <v>0</v>
      </c>
      <c r="AJ13" s="9" t="s">
        <v>732</v>
      </c>
      <c r="AK13" s="10"/>
      <c r="AL13" s="10"/>
      <c r="AM13" s="10">
        <v>1</v>
      </c>
      <c r="AN13" s="10">
        <v>1</v>
      </c>
    </row>
    <row r="14" spans="1:40" x14ac:dyDescent="0.25">
      <c r="A14" s="9" t="s">
        <v>733</v>
      </c>
      <c r="B14" s="10">
        <v>3826377</v>
      </c>
      <c r="C14" s="10">
        <v>3512883</v>
      </c>
      <c r="D14" s="10">
        <v>3809104</v>
      </c>
      <c r="E14" s="10">
        <v>11148364</v>
      </c>
      <c r="F14" s="9" t="s">
        <v>733</v>
      </c>
      <c r="G14" s="10">
        <v>13251454</v>
      </c>
      <c r="H14" s="10">
        <v>16886101</v>
      </c>
      <c r="I14" s="10">
        <v>23067299</v>
      </c>
      <c r="J14" s="10">
        <v>53204854</v>
      </c>
      <c r="K14" s="9" t="s">
        <v>733</v>
      </c>
      <c r="L14" s="10">
        <v>24234</v>
      </c>
      <c r="M14" s="10">
        <v>53018</v>
      </c>
      <c r="N14" s="10">
        <v>204030</v>
      </c>
      <c r="O14" s="10">
        <v>281282</v>
      </c>
      <c r="P14" s="9" t="s">
        <v>733</v>
      </c>
      <c r="Q14" s="10">
        <v>23094905</v>
      </c>
      <c r="R14" s="10">
        <v>29552289</v>
      </c>
      <c r="S14" s="10">
        <v>63452220</v>
      </c>
      <c r="T14" s="10">
        <v>116099414</v>
      </c>
      <c r="U14" s="9" t="s">
        <v>733</v>
      </c>
      <c r="V14" s="10">
        <v>9593771</v>
      </c>
      <c r="W14" s="10">
        <v>9545369</v>
      </c>
      <c r="X14" s="10">
        <v>9540453</v>
      </c>
      <c r="Y14" s="10">
        <v>28679593</v>
      </c>
      <c r="Z14" s="9" t="s">
        <v>733</v>
      </c>
      <c r="AA14" s="10">
        <v>1418361</v>
      </c>
      <c r="AB14" s="10">
        <v>1128319</v>
      </c>
      <c r="AC14" s="10">
        <v>1958311</v>
      </c>
      <c r="AD14" s="10">
        <v>4504991</v>
      </c>
      <c r="AE14" s="9" t="s">
        <v>733</v>
      </c>
      <c r="AF14" s="10">
        <v>0</v>
      </c>
      <c r="AG14" s="10">
        <v>0</v>
      </c>
      <c r="AH14" s="10">
        <v>0</v>
      </c>
      <c r="AI14" s="10">
        <v>0</v>
      </c>
      <c r="AJ14" s="9" t="s">
        <v>733</v>
      </c>
      <c r="AK14" s="10"/>
      <c r="AL14" s="10"/>
      <c r="AM14" s="10">
        <v>10</v>
      </c>
      <c r="AN14" s="10">
        <v>10</v>
      </c>
    </row>
    <row r="15" spans="1:40" x14ac:dyDescent="0.25">
      <c r="A15" s="9" t="s">
        <v>734</v>
      </c>
      <c r="B15" s="10">
        <v>4159311</v>
      </c>
      <c r="C15" s="10">
        <v>3879432</v>
      </c>
      <c r="D15" s="10">
        <v>4259381</v>
      </c>
      <c r="E15" s="10">
        <v>12298124</v>
      </c>
      <c r="F15" s="9" t="s">
        <v>734</v>
      </c>
      <c r="G15" s="10">
        <v>13517702</v>
      </c>
      <c r="H15" s="10">
        <v>14164050</v>
      </c>
      <c r="I15" s="10">
        <v>19301982</v>
      </c>
      <c r="J15" s="10">
        <v>46983734</v>
      </c>
      <c r="K15" s="9" t="s">
        <v>734</v>
      </c>
      <c r="L15" s="10">
        <v>24234</v>
      </c>
      <c r="M15" s="10">
        <v>53018</v>
      </c>
      <c r="N15" s="10">
        <v>204030</v>
      </c>
      <c r="O15" s="10">
        <v>281282</v>
      </c>
      <c r="P15" s="9" t="s">
        <v>734</v>
      </c>
      <c r="Q15" s="10">
        <v>22585826</v>
      </c>
      <c r="R15" s="10">
        <v>25168677</v>
      </c>
      <c r="S15" s="10">
        <v>55401955</v>
      </c>
      <c r="T15" s="10">
        <v>103156458</v>
      </c>
      <c r="U15" s="9" t="s">
        <v>734</v>
      </c>
      <c r="V15" s="10">
        <v>12264118</v>
      </c>
      <c r="W15" s="10">
        <v>13412973</v>
      </c>
      <c r="X15" s="10">
        <v>10129345</v>
      </c>
      <c r="Y15" s="10">
        <v>35806436</v>
      </c>
      <c r="Z15" s="9" t="s">
        <v>734</v>
      </c>
      <c r="AA15" s="10">
        <v>1418361</v>
      </c>
      <c r="AB15" s="10">
        <v>1128319</v>
      </c>
      <c r="AC15" s="10">
        <v>1958311</v>
      </c>
      <c r="AD15" s="10">
        <v>4504991</v>
      </c>
      <c r="AE15" s="9" t="s">
        <v>734</v>
      </c>
      <c r="AF15" s="10">
        <v>0</v>
      </c>
      <c r="AG15" s="10">
        <v>0</v>
      </c>
      <c r="AH15" s="10">
        <v>0</v>
      </c>
      <c r="AI15" s="10">
        <v>0</v>
      </c>
      <c r="AJ15" s="9" t="s">
        <v>734</v>
      </c>
      <c r="AK15" s="10"/>
      <c r="AL15" s="10"/>
      <c r="AM15" s="10">
        <v>1</v>
      </c>
      <c r="AN15" s="10">
        <v>1</v>
      </c>
    </row>
    <row r="16" spans="1:40" x14ac:dyDescent="0.25">
      <c r="A16" s="9" t="s">
        <v>735</v>
      </c>
      <c r="B16" s="10">
        <v>3759856</v>
      </c>
      <c r="C16" s="10">
        <v>3435229</v>
      </c>
      <c r="D16" s="10">
        <v>3872480</v>
      </c>
      <c r="E16" s="10">
        <v>11067565</v>
      </c>
      <c r="F16" s="9" t="s">
        <v>735</v>
      </c>
      <c r="G16" s="10">
        <v>7037754</v>
      </c>
      <c r="H16" s="10">
        <v>8280265</v>
      </c>
      <c r="I16" s="10">
        <v>11440483</v>
      </c>
      <c r="J16" s="10">
        <v>26758502</v>
      </c>
      <c r="K16" s="9" t="s">
        <v>735</v>
      </c>
      <c r="L16" s="10">
        <v>24234</v>
      </c>
      <c r="M16" s="10">
        <v>53018</v>
      </c>
      <c r="N16" s="10">
        <v>204030</v>
      </c>
      <c r="O16" s="10">
        <v>281282</v>
      </c>
      <c r="P16" s="9" t="s">
        <v>735</v>
      </c>
      <c r="Q16" s="10">
        <v>17872636</v>
      </c>
      <c r="R16" s="10">
        <v>23490776</v>
      </c>
      <c r="S16" s="10">
        <v>51355792</v>
      </c>
      <c r="T16" s="10">
        <v>92719204</v>
      </c>
      <c r="U16" s="9" t="s">
        <v>735</v>
      </c>
      <c r="V16" s="10">
        <v>5777376</v>
      </c>
      <c r="W16" s="10">
        <v>5859359</v>
      </c>
      <c r="X16" s="10">
        <v>5422671</v>
      </c>
      <c r="Y16" s="10">
        <v>17059406</v>
      </c>
      <c r="Z16" s="9" t="s">
        <v>735</v>
      </c>
      <c r="AA16" s="10">
        <v>1418361</v>
      </c>
      <c r="AB16" s="10">
        <v>1128319</v>
      </c>
      <c r="AC16" s="10">
        <v>1958311</v>
      </c>
      <c r="AD16" s="10">
        <v>4504991</v>
      </c>
      <c r="AE16" s="9" t="s">
        <v>735</v>
      </c>
      <c r="AF16" s="10">
        <v>0</v>
      </c>
      <c r="AG16" s="10">
        <v>0</v>
      </c>
      <c r="AH16" s="10">
        <v>0</v>
      </c>
      <c r="AI16" s="10">
        <v>0</v>
      </c>
      <c r="AJ16" s="9" t="s">
        <v>735</v>
      </c>
      <c r="AK16" s="10"/>
      <c r="AL16" s="10"/>
      <c r="AM16" s="10">
        <v>1</v>
      </c>
      <c r="AN16" s="10">
        <v>1</v>
      </c>
    </row>
    <row r="17" spans="1:40" x14ac:dyDescent="0.25">
      <c r="A17" s="9" t="s">
        <v>736</v>
      </c>
      <c r="B17" s="10">
        <v>6318061</v>
      </c>
      <c r="C17" s="10">
        <v>2029412</v>
      </c>
      <c r="D17" s="10">
        <v>5213898</v>
      </c>
      <c r="E17" s="10">
        <v>13561371</v>
      </c>
      <c r="F17" s="9" t="s">
        <v>736</v>
      </c>
      <c r="G17" s="10">
        <v>21167782</v>
      </c>
      <c r="H17" s="10">
        <v>13193630</v>
      </c>
      <c r="I17" s="10">
        <v>35338639</v>
      </c>
      <c r="J17" s="10">
        <v>69700051</v>
      </c>
      <c r="K17" s="9" t="s">
        <v>736</v>
      </c>
      <c r="L17" s="10">
        <v>24234</v>
      </c>
      <c r="M17" s="10">
        <v>53018</v>
      </c>
      <c r="N17" s="10">
        <v>204030</v>
      </c>
      <c r="O17" s="10">
        <v>281282</v>
      </c>
      <c r="P17" s="9" t="s">
        <v>736</v>
      </c>
      <c r="Q17" s="10">
        <v>64975610</v>
      </c>
      <c r="R17" s="10">
        <v>93887059</v>
      </c>
      <c r="S17" s="10">
        <v>214019268</v>
      </c>
      <c r="T17" s="10">
        <v>372881937</v>
      </c>
      <c r="U17" s="9" t="s">
        <v>736</v>
      </c>
      <c r="V17" s="10">
        <v>12785790</v>
      </c>
      <c r="W17" s="10">
        <v>15264944</v>
      </c>
      <c r="X17" s="10">
        <v>11172799</v>
      </c>
      <c r="Y17" s="10">
        <v>39223533</v>
      </c>
      <c r="Z17" s="9" t="s">
        <v>736</v>
      </c>
      <c r="AA17" s="10">
        <v>1418361</v>
      </c>
      <c r="AB17" s="10">
        <v>1128319</v>
      </c>
      <c r="AC17" s="10">
        <v>1958311</v>
      </c>
      <c r="AD17" s="10">
        <v>4504991</v>
      </c>
      <c r="AE17" s="9" t="s">
        <v>736</v>
      </c>
      <c r="AF17" s="10">
        <v>0</v>
      </c>
      <c r="AG17" s="10">
        <v>0</v>
      </c>
      <c r="AH17" s="10">
        <v>0</v>
      </c>
      <c r="AI17" s="10">
        <v>0</v>
      </c>
      <c r="AJ17" s="9" t="s">
        <v>736</v>
      </c>
      <c r="AK17" s="10"/>
      <c r="AL17" s="10"/>
      <c r="AM17" s="10">
        <v>1</v>
      </c>
      <c r="AN17" s="10">
        <v>1</v>
      </c>
    </row>
    <row r="18" spans="1:40" x14ac:dyDescent="0.25">
      <c r="A18" s="9" t="s">
        <v>737</v>
      </c>
      <c r="B18" s="10">
        <v>6872240</v>
      </c>
      <c r="C18" s="10">
        <v>6878325</v>
      </c>
      <c r="D18" s="10">
        <v>7390807</v>
      </c>
      <c r="E18" s="10">
        <v>21141372</v>
      </c>
      <c r="F18" s="9" t="s">
        <v>737</v>
      </c>
      <c r="G18" s="10">
        <v>10156580</v>
      </c>
      <c r="H18" s="10">
        <v>8992282</v>
      </c>
      <c r="I18" s="10">
        <v>14487056</v>
      </c>
      <c r="J18" s="10">
        <v>33635918</v>
      </c>
      <c r="K18" s="9" t="s">
        <v>737</v>
      </c>
      <c r="L18" s="10">
        <v>28286</v>
      </c>
      <c r="M18" s="10">
        <v>53018</v>
      </c>
      <c r="N18" s="10">
        <v>204030</v>
      </c>
      <c r="O18" s="10">
        <v>285334</v>
      </c>
      <c r="P18" s="9" t="s">
        <v>737</v>
      </c>
      <c r="Q18" s="10">
        <v>38539755</v>
      </c>
      <c r="R18" s="10">
        <v>40938494</v>
      </c>
      <c r="S18" s="10">
        <v>90384178</v>
      </c>
      <c r="T18" s="10">
        <v>169862427</v>
      </c>
      <c r="U18" s="9" t="s">
        <v>737</v>
      </c>
      <c r="V18" s="10">
        <v>5456543</v>
      </c>
      <c r="W18" s="10">
        <v>5861843</v>
      </c>
      <c r="X18" s="10">
        <v>4731724</v>
      </c>
      <c r="Y18" s="10">
        <v>16050110</v>
      </c>
      <c r="Z18" s="9" t="s">
        <v>737</v>
      </c>
      <c r="AA18" s="10">
        <v>1418361</v>
      </c>
      <c r="AB18" s="10">
        <v>1128319</v>
      </c>
      <c r="AC18" s="10">
        <v>1958311</v>
      </c>
      <c r="AD18" s="10">
        <v>4504991</v>
      </c>
      <c r="AE18" s="9" t="s">
        <v>737</v>
      </c>
      <c r="AF18" s="10">
        <v>0</v>
      </c>
      <c r="AG18" s="10">
        <v>0</v>
      </c>
      <c r="AH18" s="10">
        <v>0</v>
      </c>
      <c r="AI18" s="10">
        <v>0</v>
      </c>
      <c r="AJ18" s="9" t="s">
        <v>737</v>
      </c>
      <c r="AK18" s="10"/>
      <c r="AL18" s="10"/>
      <c r="AM18" s="10">
        <v>1</v>
      </c>
      <c r="AN18" s="10">
        <v>1</v>
      </c>
    </row>
    <row r="19" spans="1:40" x14ac:dyDescent="0.25">
      <c r="A19" s="9" t="s">
        <v>693</v>
      </c>
      <c r="B19" s="10">
        <v>102181847</v>
      </c>
      <c r="C19" s="10">
        <v>90132573</v>
      </c>
      <c r="D19" s="10">
        <v>100496370</v>
      </c>
      <c r="E19" s="10">
        <v>292810790</v>
      </c>
      <c r="F19" s="9" t="s">
        <v>693</v>
      </c>
      <c r="G19" s="10">
        <v>256985994</v>
      </c>
      <c r="H19" s="10">
        <v>249416814</v>
      </c>
      <c r="I19" s="10">
        <v>397174704</v>
      </c>
      <c r="J19" s="10">
        <v>903577512</v>
      </c>
      <c r="K19" s="9" t="s">
        <v>693</v>
      </c>
      <c r="L19" s="10">
        <v>628816</v>
      </c>
      <c r="M19" s="10">
        <v>1378475</v>
      </c>
      <c r="N19" s="10">
        <v>5304820</v>
      </c>
      <c r="O19" s="10">
        <v>7312111</v>
      </c>
      <c r="P19" s="9" t="s">
        <v>693</v>
      </c>
      <c r="Q19" s="10">
        <v>489880716</v>
      </c>
      <c r="R19" s="10">
        <v>645784576</v>
      </c>
      <c r="S19" s="10">
        <v>1413891929</v>
      </c>
      <c r="T19" s="10">
        <v>2549557221</v>
      </c>
      <c r="U19" s="9" t="s">
        <v>693</v>
      </c>
      <c r="V19" s="10">
        <v>139974628</v>
      </c>
      <c r="W19" s="10">
        <v>150516118</v>
      </c>
      <c r="X19" s="10">
        <v>130233952</v>
      </c>
      <c r="Y19" s="10">
        <v>420724698</v>
      </c>
      <c r="Z19" s="9" t="s">
        <v>693</v>
      </c>
      <c r="AA19" s="10">
        <v>19857054</v>
      </c>
      <c r="AB19" s="10">
        <v>15796466</v>
      </c>
      <c r="AC19" s="10">
        <v>27416354</v>
      </c>
      <c r="AD19" s="10">
        <v>63069874</v>
      </c>
      <c r="AE19" s="9" t="s">
        <v>693</v>
      </c>
      <c r="AF19" s="10">
        <v>0</v>
      </c>
      <c r="AG19" s="10">
        <v>0</v>
      </c>
      <c r="AH19" s="10">
        <v>0</v>
      </c>
      <c r="AI19" s="10">
        <v>0</v>
      </c>
      <c r="AJ19" s="9" t="s">
        <v>693</v>
      </c>
      <c r="AK19" s="10"/>
      <c r="AL19" s="10"/>
      <c r="AM19" s="10">
        <v>36</v>
      </c>
      <c r="AN19" s="10">
        <v>36</v>
      </c>
    </row>
    <row r="20" spans="1:40" x14ac:dyDescent="0.25">
      <c r="B20"/>
      <c r="C20"/>
      <c r="D20"/>
      <c r="E20"/>
      <c r="F20"/>
      <c r="G20"/>
      <c r="H20"/>
    </row>
    <row r="21" spans="1:40" x14ac:dyDescent="0.25">
      <c r="B21"/>
      <c r="C21"/>
      <c r="D21"/>
      <c r="E21"/>
      <c r="F21"/>
      <c r="G21"/>
      <c r="H21"/>
    </row>
    <row r="22" spans="1:40" x14ac:dyDescent="0.25">
      <c r="B22"/>
      <c r="C22"/>
      <c r="D22"/>
      <c r="E22"/>
      <c r="F22"/>
      <c r="G22"/>
      <c r="H22"/>
    </row>
    <row r="23" spans="1:40" x14ac:dyDescent="0.25">
      <c r="B23"/>
      <c r="C23"/>
      <c r="D23"/>
      <c r="E23"/>
      <c r="F23"/>
      <c r="G23"/>
      <c r="H23"/>
    </row>
    <row r="24" spans="1:40" x14ac:dyDescent="0.25">
      <c r="B24"/>
      <c r="C24"/>
      <c r="D24"/>
      <c r="E24"/>
      <c r="F24"/>
      <c r="G24"/>
      <c r="H24"/>
    </row>
    <row r="25" spans="1:40" x14ac:dyDescent="0.25">
      <c r="B25"/>
      <c r="C25"/>
      <c r="D25"/>
      <c r="E25"/>
      <c r="F25"/>
      <c r="G25"/>
      <c r="H25"/>
    </row>
    <row r="26" spans="1:40" x14ac:dyDescent="0.25">
      <c r="B26"/>
      <c r="C26"/>
      <c r="D26"/>
      <c r="E26"/>
      <c r="F26"/>
      <c r="G26"/>
      <c r="H26"/>
    </row>
    <row r="27" spans="1:40" x14ac:dyDescent="0.25">
      <c r="B27"/>
      <c r="C27"/>
      <c r="D27"/>
      <c r="E27"/>
      <c r="F27"/>
      <c r="G27"/>
      <c r="H27"/>
    </row>
    <row r="28" spans="1:40" x14ac:dyDescent="0.25">
      <c r="B28"/>
      <c r="C28"/>
      <c r="D28"/>
      <c r="E28"/>
      <c r="F28"/>
      <c r="G28"/>
      <c r="H28"/>
    </row>
    <row r="29" spans="1:40" x14ac:dyDescent="0.25">
      <c r="B29"/>
      <c r="C29"/>
      <c r="D29"/>
      <c r="E29"/>
      <c r="F29"/>
      <c r="G29"/>
      <c r="H29"/>
    </row>
    <row r="30" spans="1:40" x14ac:dyDescent="0.25">
      <c r="B30"/>
      <c r="C30"/>
      <c r="D30"/>
      <c r="E30"/>
      <c r="F30"/>
      <c r="G30"/>
      <c r="H30"/>
    </row>
    <row r="31" spans="1:40" x14ac:dyDescent="0.25">
      <c r="B31"/>
      <c r="C31"/>
      <c r="D31"/>
      <c r="E31"/>
      <c r="F31"/>
      <c r="G31"/>
      <c r="H31"/>
    </row>
    <row r="32" spans="1:40" x14ac:dyDescent="0.25">
      <c r="B32"/>
      <c r="C32"/>
      <c r="D32"/>
      <c r="E32"/>
      <c r="F32"/>
      <c r="G32"/>
      <c r="H32"/>
    </row>
    <row r="33" spans="5:5" customFormat="1" x14ac:dyDescent="0.25"/>
    <row r="34" spans="5:5" customFormat="1" x14ac:dyDescent="0.25"/>
    <row r="35" spans="5:5" customFormat="1" x14ac:dyDescent="0.25"/>
    <row r="36" spans="5:5" customFormat="1" x14ac:dyDescent="0.25"/>
    <row r="37" spans="5:5" customFormat="1" x14ac:dyDescent="0.25"/>
    <row r="38" spans="5:5" customFormat="1" x14ac:dyDescent="0.25"/>
    <row r="39" spans="5:5" customFormat="1" x14ac:dyDescent="0.25"/>
    <row r="40" spans="5:5" customFormat="1" x14ac:dyDescent="0.25"/>
    <row r="41" spans="5:5" customFormat="1" x14ac:dyDescent="0.25"/>
    <row r="42" spans="5:5" customFormat="1" x14ac:dyDescent="0.25"/>
    <row r="43" spans="5:5" customFormat="1" x14ac:dyDescent="0.25">
      <c r="E43"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AEDD8-27D0-427E-9192-F6AF3C4B8289}">
  <dimension ref="A1:AD21"/>
  <sheetViews>
    <sheetView topLeftCell="B1" workbookViewId="0">
      <selection activeCell="N2" sqref="N2"/>
    </sheetView>
  </sheetViews>
  <sheetFormatPr defaultRowHeight="15" x14ac:dyDescent="0.25"/>
  <cols>
    <col min="1" max="1" width="18.5703125" bestFit="1" customWidth="1"/>
    <col min="2" max="2" width="16.28515625" bestFit="1" customWidth="1"/>
    <col min="3" max="3" width="7" bestFit="1" customWidth="1"/>
    <col min="4" max="4" width="5" bestFit="1" customWidth="1"/>
    <col min="5" max="5" width="11.28515625" bestFit="1" customWidth="1"/>
    <col min="6" max="6" width="18.5703125" bestFit="1" customWidth="1"/>
    <col min="7" max="7" width="16.28515625" bestFit="1" customWidth="1"/>
    <col min="8" max="9" width="5" bestFit="1" customWidth="1"/>
    <col min="10" max="10" width="11.28515625" bestFit="1" customWidth="1"/>
    <col min="11" max="11" width="18.5703125" bestFit="1" customWidth="1"/>
    <col min="12" max="12" width="16.28515625" bestFit="1" customWidth="1"/>
    <col min="13" max="13" width="7" bestFit="1" customWidth="1"/>
    <col min="14" max="14" width="5" bestFit="1" customWidth="1"/>
    <col min="15" max="15" width="11.28515625" bestFit="1" customWidth="1"/>
    <col min="16" max="16" width="18.5703125" bestFit="1" customWidth="1"/>
    <col min="17" max="17" width="16.28515625" bestFit="1" customWidth="1"/>
    <col min="18" max="18" width="7" bestFit="1" customWidth="1"/>
    <col min="19" max="19" width="5" bestFit="1" customWidth="1"/>
    <col min="20" max="20" width="11.28515625" bestFit="1" customWidth="1"/>
    <col min="21" max="21" width="18.5703125" bestFit="1" customWidth="1"/>
    <col min="22" max="22" width="16.28515625" bestFit="1" customWidth="1"/>
    <col min="23" max="23" width="7" bestFit="1" customWidth="1"/>
    <col min="24" max="24" width="5" bestFit="1" customWidth="1"/>
    <col min="25" max="25" width="11.28515625" bestFit="1" customWidth="1"/>
    <col min="26" max="26" width="36.5703125" bestFit="1" customWidth="1"/>
    <col min="27" max="27" width="16.28515625" bestFit="1" customWidth="1"/>
    <col min="28" max="28" width="9" bestFit="1" customWidth="1"/>
    <col min="29" max="29" width="5" bestFit="1" customWidth="1"/>
    <col min="30" max="30" width="11.28515625" bestFit="1" customWidth="1"/>
    <col min="31" max="31" width="11" bestFit="1" customWidth="1"/>
    <col min="32" max="32" width="7" bestFit="1" customWidth="1"/>
    <col min="33" max="33" width="14.140625" bestFit="1" customWidth="1"/>
    <col min="34" max="34" width="9.140625" bestFit="1" customWidth="1"/>
    <col min="35" max="35" width="7" bestFit="1" customWidth="1"/>
    <col min="36" max="36" width="12.140625" bestFit="1" customWidth="1"/>
    <col min="37" max="37" width="9.7109375" bestFit="1" customWidth="1"/>
    <col min="38" max="38" width="6" bestFit="1" customWidth="1"/>
    <col min="39" max="39" width="12.7109375" bestFit="1" customWidth="1"/>
    <col min="40" max="40" width="11.28515625" bestFit="1" customWidth="1"/>
    <col min="41" max="41" width="13.7109375" bestFit="1" customWidth="1"/>
    <col min="42" max="42" width="5" bestFit="1" customWidth="1"/>
    <col min="43" max="43" width="16.85546875" bestFit="1" customWidth="1"/>
    <col min="44" max="44" width="16.7109375" bestFit="1" customWidth="1"/>
    <col min="45" max="45" width="6" bestFit="1" customWidth="1"/>
    <col min="46" max="46" width="19.85546875" bestFit="1" customWidth="1"/>
    <col min="47" max="47" width="14.42578125" bestFit="1" customWidth="1"/>
    <col min="48" max="48" width="6" bestFit="1" customWidth="1"/>
    <col min="49" max="49" width="17.7109375" bestFit="1" customWidth="1"/>
    <col min="50" max="50" width="12.7109375" bestFit="1" customWidth="1"/>
    <col min="51" max="51" width="6" bestFit="1" customWidth="1"/>
    <col min="52" max="52" width="15.85546875" bestFit="1" customWidth="1"/>
    <col min="53" max="53" width="13.5703125" bestFit="1" customWidth="1"/>
    <col min="54" max="54" width="6" bestFit="1" customWidth="1"/>
    <col min="55" max="55" width="16.7109375" bestFit="1" customWidth="1"/>
    <col min="56" max="56" width="17.28515625" bestFit="1" customWidth="1"/>
    <col min="57" max="57" width="5" bestFit="1" customWidth="1"/>
    <col min="58" max="58" width="20.42578125" bestFit="1" customWidth="1"/>
    <col min="59" max="59" width="15.42578125" bestFit="1" customWidth="1"/>
    <col min="60" max="60" width="6" bestFit="1" customWidth="1"/>
    <col min="61" max="61" width="18.5703125" bestFit="1" customWidth="1"/>
    <col min="62" max="62" width="15.85546875" bestFit="1" customWidth="1"/>
    <col min="63" max="63" width="6" bestFit="1" customWidth="1"/>
    <col min="64" max="64" width="19" bestFit="1" customWidth="1"/>
    <col min="65" max="65" width="18" bestFit="1" customWidth="1"/>
    <col min="66" max="66" width="6" bestFit="1" customWidth="1"/>
    <col min="67" max="67" width="21.140625" bestFit="1" customWidth="1"/>
    <col min="68" max="68" width="15.28515625" bestFit="1" customWidth="1"/>
    <col min="69" max="69" width="5" bestFit="1" customWidth="1"/>
    <col min="70" max="70" width="18.42578125" bestFit="1" customWidth="1"/>
    <col min="71" max="71" width="14.42578125" bestFit="1" customWidth="1"/>
    <col min="72" max="72" width="6" bestFit="1" customWidth="1"/>
    <col min="73" max="73" width="17.7109375" bestFit="1" customWidth="1"/>
    <col min="74" max="74" width="16.42578125" bestFit="1" customWidth="1"/>
    <col min="75" max="75" width="6" bestFit="1" customWidth="1"/>
    <col min="76" max="76" width="19.5703125" bestFit="1" customWidth="1"/>
    <col min="77" max="77" width="15.7109375" bestFit="1" customWidth="1"/>
    <col min="78" max="78" width="6" bestFit="1" customWidth="1"/>
    <col min="79" max="79" width="18.85546875" bestFit="1" customWidth="1"/>
    <col min="80" max="80" width="17" bestFit="1" customWidth="1"/>
    <col min="81" max="81" width="6" bestFit="1" customWidth="1"/>
    <col min="82" max="82" width="20.140625" bestFit="1" customWidth="1"/>
    <col min="83" max="83" width="12.5703125" bestFit="1" customWidth="1"/>
    <col min="84" max="84" width="6" bestFit="1" customWidth="1"/>
    <col min="85" max="85" width="15.7109375" bestFit="1" customWidth="1"/>
    <col min="86" max="86" width="18.5703125" bestFit="1" customWidth="1"/>
    <col min="87" max="87" width="6" bestFit="1" customWidth="1"/>
    <col min="88" max="88" width="21.85546875" bestFit="1" customWidth="1"/>
    <col min="89" max="89" width="11.28515625" bestFit="1" customWidth="1"/>
    <col min="90" max="90" width="6" bestFit="1" customWidth="1"/>
    <col min="91" max="91" width="14.42578125" bestFit="1" customWidth="1"/>
    <col min="92" max="92" width="12" bestFit="1" customWidth="1"/>
    <col min="93" max="93" width="6" bestFit="1" customWidth="1"/>
    <col min="94" max="94" width="15.140625" bestFit="1" customWidth="1"/>
    <col min="95" max="95" width="12.5703125" bestFit="1" customWidth="1"/>
    <col min="96" max="96" width="5" bestFit="1" customWidth="1"/>
    <col min="97" max="97" width="15.7109375" bestFit="1" customWidth="1"/>
    <col min="98" max="98" width="14.140625" bestFit="1" customWidth="1"/>
    <col min="99" max="99" width="6" bestFit="1" customWidth="1"/>
    <col min="100" max="100" width="17.42578125" bestFit="1" customWidth="1"/>
    <col min="101" max="101" width="13.85546875" bestFit="1" customWidth="1"/>
    <col min="102" max="102" width="6" bestFit="1" customWidth="1"/>
    <col min="103" max="103" width="17" bestFit="1" customWidth="1"/>
    <col min="104" max="104" width="16.85546875" bestFit="1" customWidth="1"/>
    <col min="105" max="105" width="6" bestFit="1" customWidth="1"/>
    <col min="106" max="106" width="20" bestFit="1" customWidth="1"/>
    <col min="107" max="107" width="15.5703125" bestFit="1" customWidth="1"/>
    <col min="108" max="108" width="6" bestFit="1" customWidth="1"/>
    <col min="109" max="109" width="18.7109375" bestFit="1" customWidth="1"/>
    <col min="110" max="110" width="18.140625" bestFit="1" customWidth="1"/>
    <col min="111" max="111" width="6" bestFit="1" customWidth="1"/>
    <col min="112" max="112" width="21.42578125" bestFit="1" customWidth="1"/>
    <col min="113" max="113" width="15.42578125" bestFit="1" customWidth="1"/>
    <col min="114" max="114" width="6" bestFit="1" customWidth="1"/>
    <col min="115" max="115" width="18.5703125" bestFit="1" customWidth="1"/>
    <col min="116" max="116" width="11.28515625" bestFit="1" customWidth="1"/>
  </cols>
  <sheetData>
    <row r="1" spans="1:30" ht="15.75" x14ac:dyDescent="0.25">
      <c r="B1">
        <f>B6</f>
        <v>2020</v>
      </c>
      <c r="C1">
        <f>C6</f>
        <v>2021</v>
      </c>
      <c r="E1" s="15"/>
      <c r="L1">
        <f>L6</f>
        <v>2020</v>
      </c>
      <c r="M1">
        <f>M6</f>
        <v>2021</v>
      </c>
      <c r="Q1">
        <f>Q6</f>
        <v>2020</v>
      </c>
      <c r="R1">
        <f>R6</f>
        <v>2021</v>
      </c>
      <c r="V1">
        <f>V6</f>
        <v>2020</v>
      </c>
      <c r="W1">
        <f>W6</f>
        <v>2021</v>
      </c>
      <c r="AA1">
        <f>AA6</f>
        <v>2020</v>
      </c>
      <c r="AB1">
        <f>AB6</f>
        <v>2021</v>
      </c>
    </row>
    <row r="2" spans="1:30" x14ac:dyDescent="0.25">
      <c r="A2" t="s">
        <v>713</v>
      </c>
      <c r="B2" s="14">
        <f>GETPIVOTDATA("IPM (%)",A5,"Tahun",B6)/GETPIVOTDATA("IPM (%)",$F$5,"Tahun",$G$6)</f>
        <v>70.619285714285709</v>
      </c>
      <c r="C2" s="14">
        <f>GETPIVOTDATA("IPM (%)",B5,"Tahun",C6)/GETPIVOTDATA("IPM (%)",$G$5,"Tahun",$H$6)</f>
        <v>70.770714285714277</v>
      </c>
      <c r="K2" t="s">
        <v>747</v>
      </c>
      <c r="L2" s="14">
        <f>GETPIVOTDATA("AHH (thn)",$K$5,"Tahun",2020)/GETPIVOTDATA("IPM (%)",$F$5,"Tahun",2020)</f>
        <v>69.491428571428571</v>
      </c>
      <c r="M2" s="14">
        <f>GETPIVOTDATA("AHH (thn)",$K$5,"Tahun",2021)/GETPIVOTDATA("IPM (%)",$F$5,"Tahun",2021)</f>
        <v>69.540714285714287</v>
      </c>
      <c r="P2" t="s">
        <v>715</v>
      </c>
      <c r="Q2" s="14">
        <f>GETPIVOTDATA("HLS (thn)",P5,"Tahun",2020)/GETPIVOTDATA("IPM (%)",$F$5,"Tahun",$G$6)</f>
        <v>12.607142857142859</v>
      </c>
      <c r="R2" s="14">
        <f>GETPIVOTDATA("HLS (thn)",P5,"Tahun",2021)/GETPIVOTDATA("IPM (%)",$F$5,"Tahun",$G$6)</f>
        <v>12.641428571428571</v>
      </c>
      <c r="U2" t="s">
        <v>717</v>
      </c>
      <c r="V2" s="14">
        <f>GETPIVOTDATA("RLS (thn)",$U$5,"Tahun",2020)/GETPIVOTDATA("IPM (%)",$F$5,"Tahun",$G$6)</f>
        <v>8.5928571428571434</v>
      </c>
      <c r="W2" s="14">
        <f>GETPIVOTDATA("RLS (thn)",$U$5,"Tahun",2021)/GETPIVOTDATA("IPM (%)",$F$5,"Tahun",$G$6)</f>
        <v>8.6414285714285732</v>
      </c>
      <c r="Z2" t="s">
        <v>687</v>
      </c>
      <c r="AA2" s="11">
        <f>GETPIVOTDATA("Pengeluaran per Kapita (Rp 000)",$Z$5,"Tahun",2020)/GETPIVOTDATA("IPM (%)",$F$5,"Tahun",$G$6)</f>
        <v>10986.785714285714</v>
      </c>
      <c r="AB2" s="11">
        <f>GETPIVOTDATA("Pengeluaran per Kapita (Rp 000)",$Z$5,"Tahun",2021)/GETPIVOTDATA("IPM (%)",$F$5,"Tahun",$G$6)</f>
        <v>11021.5</v>
      </c>
    </row>
    <row r="5" spans="1:30" x14ac:dyDescent="0.25">
      <c r="A5" s="8" t="s">
        <v>709</v>
      </c>
      <c r="B5" s="8" t="s">
        <v>708</v>
      </c>
      <c r="F5" s="8" t="s">
        <v>712</v>
      </c>
      <c r="G5" s="8" t="s">
        <v>708</v>
      </c>
      <c r="K5" s="8" t="s">
        <v>748</v>
      </c>
      <c r="L5" s="8" t="s">
        <v>708</v>
      </c>
      <c r="P5" s="8" t="s">
        <v>714</v>
      </c>
      <c r="Q5" s="8" t="s">
        <v>708</v>
      </c>
      <c r="U5" s="8" t="s">
        <v>716</v>
      </c>
      <c r="V5" s="8" t="s">
        <v>708</v>
      </c>
      <c r="Z5" s="8" t="s">
        <v>718</v>
      </c>
      <c r="AA5" s="8" t="s">
        <v>708</v>
      </c>
    </row>
    <row r="6" spans="1:30" x14ac:dyDescent="0.25">
      <c r="A6" s="8" t="s">
        <v>692</v>
      </c>
      <c r="B6">
        <v>2020</v>
      </c>
      <c r="C6">
        <v>2021</v>
      </c>
      <c r="D6">
        <v>2022</v>
      </c>
      <c r="E6" t="s">
        <v>693</v>
      </c>
      <c r="F6" s="8" t="s">
        <v>692</v>
      </c>
      <c r="G6">
        <v>2020</v>
      </c>
      <c r="H6">
        <v>2021</v>
      </c>
      <c r="I6">
        <v>2022</v>
      </c>
      <c r="J6" t="s">
        <v>693</v>
      </c>
      <c r="K6" s="8" t="s">
        <v>692</v>
      </c>
      <c r="L6">
        <v>2020</v>
      </c>
      <c r="M6">
        <v>2021</v>
      </c>
      <c r="N6">
        <v>2022</v>
      </c>
      <c r="O6" t="s">
        <v>693</v>
      </c>
      <c r="P6" s="8" t="s">
        <v>692</v>
      </c>
      <c r="Q6">
        <v>2020</v>
      </c>
      <c r="R6">
        <v>2021</v>
      </c>
      <c r="S6">
        <v>2022</v>
      </c>
      <c r="T6" t="s">
        <v>693</v>
      </c>
      <c r="U6" s="8" t="s">
        <v>692</v>
      </c>
      <c r="V6">
        <v>2020</v>
      </c>
      <c r="W6">
        <v>2021</v>
      </c>
      <c r="X6">
        <v>2022</v>
      </c>
      <c r="Y6" t="s">
        <v>693</v>
      </c>
      <c r="Z6" s="8" t="s">
        <v>692</v>
      </c>
      <c r="AA6">
        <v>2020</v>
      </c>
      <c r="AB6">
        <v>2021</v>
      </c>
      <c r="AC6">
        <v>2022</v>
      </c>
      <c r="AD6" t="s">
        <v>693</v>
      </c>
    </row>
    <row r="7" spans="1:30" x14ac:dyDescent="0.25">
      <c r="A7" s="9" t="s">
        <v>348</v>
      </c>
      <c r="B7" s="12">
        <v>80.77</v>
      </c>
      <c r="C7" s="12">
        <v>80.819999999999993</v>
      </c>
      <c r="D7" s="12"/>
      <c r="E7" s="12">
        <v>161.58999999999997</v>
      </c>
      <c r="F7" s="9" t="s">
        <v>348</v>
      </c>
      <c r="G7" s="12">
        <v>1</v>
      </c>
      <c r="H7" s="12">
        <v>1</v>
      </c>
      <c r="I7" s="12"/>
      <c r="J7" s="12">
        <v>2</v>
      </c>
      <c r="K7" s="9" t="s">
        <v>348</v>
      </c>
      <c r="L7" s="12">
        <v>73.209999999999994</v>
      </c>
      <c r="M7" s="12">
        <v>73.239999999999995</v>
      </c>
      <c r="N7" s="12"/>
      <c r="O7" s="12">
        <v>146.44999999999999</v>
      </c>
      <c r="P7" s="9" t="s">
        <v>348</v>
      </c>
      <c r="Q7" s="12">
        <v>14.95</v>
      </c>
      <c r="R7" s="12">
        <v>14.96</v>
      </c>
      <c r="S7" s="12"/>
      <c r="T7" s="12">
        <v>29.91</v>
      </c>
      <c r="U7" s="9" t="s">
        <v>348</v>
      </c>
      <c r="V7" s="12">
        <v>11.52</v>
      </c>
      <c r="W7" s="12">
        <v>11.53</v>
      </c>
      <c r="X7" s="12"/>
      <c r="Y7" s="12">
        <v>23.049999999999997</v>
      </c>
      <c r="Z7" s="9" t="s">
        <v>348</v>
      </c>
      <c r="AA7" s="10">
        <v>14055</v>
      </c>
      <c r="AB7" s="10">
        <v>14070</v>
      </c>
      <c r="AC7" s="10"/>
      <c r="AD7" s="10">
        <v>28125</v>
      </c>
    </row>
    <row r="8" spans="1:30" x14ac:dyDescent="0.25">
      <c r="A8" s="9" t="s">
        <v>725</v>
      </c>
      <c r="B8" s="12">
        <v>70.22</v>
      </c>
      <c r="C8" s="12">
        <v>70.540000000000006</v>
      </c>
      <c r="D8" s="12"/>
      <c r="E8" s="12">
        <v>140.76</v>
      </c>
      <c r="F8" s="9" t="s">
        <v>725</v>
      </c>
      <c r="G8" s="12">
        <v>1</v>
      </c>
      <c r="H8" s="12">
        <v>1</v>
      </c>
      <c r="I8" s="12"/>
      <c r="J8" s="12">
        <v>2</v>
      </c>
      <c r="K8" s="9" t="s">
        <v>725</v>
      </c>
      <c r="L8" s="12">
        <v>67.09</v>
      </c>
      <c r="M8" s="12">
        <v>67.19</v>
      </c>
      <c r="N8" s="12"/>
      <c r="O8" s="12">
        <v>134.28</v>
      </c>
      <c r="P8" s="9" t="s">
        <v>725</v>
      </c>
      <c r="Q8" s="12">
        <v>12.55</v>
      </c>
      <c r="R8" s="12">
        <v>12.66</v>
      </c>
      <c r="S8" s="12"/>
      <c r="T8" s="12">
        <v>25.21</v>
      </c>
      <c r="U8" s="9" t="s">
        <v>725</v>
      </c>
      <c r="V8" s="12">
        <v>8.82</v>
      </c>
      <c r="W8" s="12">
        <v>8.9499999999999993</v>
      </c>
      <c r="X8" s="12"/>
      <c r="Y8" s="12">
        <v>17.77</v>
      </c>
      <c r="Z8" s="9" t="s">
        <v>725</v>
      </c>
      <c r="AA8" s="10">
        <v>11486</v>
      </c>
      <c r="AB8" s="10">
        <v>11492</v>
      </c>
      <c r="AC8" s="10"/>
      <c r="AD8" s="10">
        <v>22978</v>
      </c>
    </row>
    <row r="9" spans="1:30" x14ac:dyDescent="0.25">
      <c r="A9" s="9" t="s">
        <v>726</v>
      </c>
      <c r="B9" s="12">
        <v>70.59</v>
      </c>
      <c r="C9" s="12">
        <v>70.790000000000006</v>
      </c>
      <c r="D9" s="12"/>
      <c r="E9" s="12">
        <v>141.38</v>
      </c>
      <c r="F9" s="9" t="s">
        <v>726</v>
      </c>
      <c r="G9" s="12">
        <v>1</v>
      </c>
      <c r="H9" s="12">
        <v>1</v>
      </c>
      <c r="I9" s="12"/>
      <c r="J9" s="12">
        <v>2</v>
      </c>
      <c r="K9" s="9" t="s">
        <v>726</v>
      </c>
      <c r="L9" s="12">
        <v>71.3</v>
      </c>
      <c r="M9" s="12">
        <v>71.3</v>
      </c>
      <c r="N9" s="12"/>
      <c r="O9" s="12">
        <v>142.6</v>
      </c>
      <c r="P9" s="9" t="s">
        <v>726</v>
      </c>
      <c r="Q9" s="12">
        <v>12.49</v>
      </c>
      <c r="R9" s="12">
        <v>12.5</v>
      </c>
      <c r="S9" s="12"/>
      <c r="T9" s="12">
        <v>24.990000000000002</v>
      </c>
      <c r="U9" s="9" t="s">
        <v>726</v>
      </c>
      <c r="V9" s="12">
        <v>8.7100000000000009</v>
      </c>
      <c r="W9" s="12">
        <v>8.85</v>
      </c>
      <c r="X9" s="12"/>
      <c r="Y9" s="12">
        <v>17.560000000000002</v>
      </c>
      <c r="Z9" s="9" t="s">
        <v>726</v>
      </c>
      <c r="AA9" s="10">
        <v>9936</v>
      </c>
      <c r="AB9" s="10">
        <v>9951</v>
      </c>
      <c r="AC9" s="10"/>
      <c r="AD9" s="10">
        <v>19887</v>
      </c>
    </row>
    <row r="10" spans="1:30" x14ac:dyDescent="0.25">
      <c r="A10" s="9" t="s">
        <v>727</v>
      </c>
      <c r="B10" s="12">
        <v>69.48</v>
      </c>
      <c r="C10" s="12">
        <v>69.63</v>
      </c>
      <c r="D10" s="12"/>
      <c r="E10" s="12">
        <v>139.11000000000001</v>
      </c>
      <c r="F10" s="9" t="s">
        <v>727</v>
      </c>
      <c r="G10" s="12">
        <v>1</v>
      </c>
      <c r="H10" s="12">
        <v>1</v>
      </c>
      <c r="I10" s="12"/>
      <c r="J10" s="12">
        <v>2</v>
      </c>
      <c r="K10" s="9" t="s">
        <v>727</v>
      </c>
      <c r="L10" s="12">
        <v>68.739999999999995</v>
      </c>
      <c r="M10" s="12">
        <v>68.78</v>
      </c>
      <c r="N10" s="12"/>
      <c r="O10" s="12">
        <v>137.51999999999998</v>
      </c>
      <c r="P10" s="9" t="s">
        <v>727</v>
      </c>
      <c r="Q10" s="12">
        <v>12.92</v>
      </c>
      <c r="R10" s="12">
        <v>12.93</v>
      </c>
      <c r="S10" s="12"/>
      <c r="T10" s="12">
        <v>25.85</v>
      </c>
      <c r="U10" s="9" t="s">
        <v>727</v>
      </c>
      <c r="V10" s="12">
        <v>7.59</v>
      </c>
      <c r="W10" s="12">
        <v>7.6</v>
      </c>
      <c r="X10" s="12"/>
      <c r="Y10" s="12">
        <v>15.19</v>
      </c>
      <c r="Z10" s="9" t="s">
        <v>727</v>
      </c>
      <c r="AA10" s="10">
        <v>11015</v>
      </c>
      <c r="AB10" s="10">
        <v>11148</v>
      </c>
      <c r="AC10" s="10"/>
      <c r="AD10" s="10">
        <v>22163</v>
      </c>
    </row>
    <row r="11" spans="1:30" x14ac:dyDescent="0.25">
      <c r="A11" s="9" t="s">
        <v>728</v>
      </c>
      <c r="B11" s="12">
        <v>72.87</v>
      </c>
      <c r="C11" s="12">
        <v>73.069999999999993</v>
      </c>
      <c r="D11" s="12"/>
      <c r="E11" s="12">
        <v>145.94</v>
      </c>
      <c r="F11" s="9" t="s">
        <v>728</v>
      </c>
      <c r="G11" s="12">
        <v>1</v>
      </c>
      <c r="H11" s="12">
        <v>1</v>
      </c>
      <c r="I11" s="12"/>
      <c r="J11" s="12">
        <v>2</v>
      </c>
      <c r="K11" s="9" t="s">
        <v>728</v>
      </c>
      <c r="L11" s="12">
        <v>70.59</v>
      </c>
      <c r="M11" s="12">
        <v>70.680000000000007</v>
      </c>
      <c r="N11" s="12"/>
      <c r="O11" s="12">
        <v>141.27000000000001</v>
      </c>
      <c r="P11" s="9" t="s">
        <v>728</v>
      </c>
      <c r="Q11" s="12">
        <v>12.72</v>
      </c>
      <c r="R11" s="12">
        <v>12.73</v>
      </c>
      <c r="S11" s="12"/>
      <c r="T11" s="12">
        <v>25.450000000000003</v>
      </c>
      <c r="U11" s="9" t="s">
        <v>728</v>
      </c>
      <c r="V11" s="12">
        <v>8.42</v>
      </c>
      <c r="W11" s="12">
        <v>8.5299999999999994</v>
      </c>
      <c r="X11" s="12"/>
      <c r="Y11" s="12">
        <v>16.95</v>
      </c>
      <c r="Z11" s="9" t="s">
        <v>728</v>
      </c>
      <c r="AA11" s="10">
        <v>13109</v>
      </c>
      <c r="AB11" s="10">
        <v>13117</v>
      </c>
      <c r="AC11" s="10"/>
      <c r="AD11" s="10">
        <v>26226</v>
      </c>
    </row>
    <row r="12" spans="1:30" x14ac:dyDescent="0.25">
      <c r="A12" s="9" t="s">
        <v>729</v>
      </c>
      <c r="B12" s="12">
        <v>71.31</v>
      </c>
      <c r="C12" s="12">
        <v>71.38</v>
      </c>
      <c r="D12" s="12"/>
      <c r="E12" s="12">
        <v>142.69</v>
      </c>
      <c r="F12" s="9" t="s">
        <v>729</v>
      </c>
      <c r="G12" s="12">
        <v>1</v>
      </c>
      <c r="H12" s="12">
        <v>1</v>
      </c>
      <c r="I12" s="12"/>
      <c r="J12" s="12">
        <v>2</v>
      </c>
      <c r="K12" s="9" t="s">
        <v>729</v>
      </c>
      <c r="L12" s="12">
        <v>69.849999999999994</v>
      </c>
      <c r="M12" s="12">
        <v>69.900000000000006</v>
      </c>
      <c r="N12" s="12"/>
      <c r="O12" s="12">
        <v>139.75</v>
      </c>
      <c r="P12" s="9" t="s">
        <v>729</v>
      </c>
      <c r="Q12" s="12">
        <v>12.84</v>
      </c>
      <c r="R12" s="12">
        <v>12.85</v>
      </c>
      <c r="S12" s="12"/>
      <c r="T12" s="12">
        <v>25.689999999999998</v>
      </c>
      <c r="U12" s="9" t="s">
        <v>729</v>
      </c>
      <c r="V12" s="12">
        <v>8.1300000000000008</v>
      </c>
      <c r="W12" s="12">
        <v>8.15</v>
      </c>
      <c r="X12" s="12"/>
      <c r="Y12" s="12">
        <v>16.28</v>
      </c>
      <c r="Z12" s="9" t="s">
        <v>729</v>
      </c>
      <c r="AA12" s="10">
        <v>11854</v>
      </c>
      <c r="AB12" s="10">
        <v>11866</v>
      </c>
      <c r="AC12" s="10"/>
      <c r="AD12" s="10">
        <v>23720</v>
      </c>
    </row>
    <row r="13" spans="1:30" x14ac:dyDescent="0.25">
      <c r="A13" s="9" t="s">
        <v>730</v>
      </c>
      <c r="B13" s="12">
        <v>68.680000000000007</v>
      </c>
      <c r="C13" s="12">
        <v>68.89</v>
      </c>
      <c r="D13" s="12"/>
      <c r="E13" s="12">
        <v>137.57</v>
      </c>
      <c r="F13" s="9" t="s">
        <v>730</v>
      </c>
      <c r="G13" s="12">
        <v>1</v>
      </c>
      <c r="H13" s="12">
        <v>1</v>
      </c>
      <c r="I13" s="12"/>
      <c r="J13" s="12">
        <v>2</v>
      </c>
      <c r="K13" s="9" t="s">
        <v>730</v>
      </c>
      <c r="L13" s="12">
        <v>65.78</v>
      </c>
      <c r="M13" s="12">
        <v>65.87</v>
      </c>
      <c r="N13" s="12"/>
      <c r="O13" s="12">
        <v>131.65</v>
      </c>
      <c r="P13" s="9" t="s">
        <v>730</v>
      </c>
      <c r="Q13" s="12">
        <v>12.67</v>
      </c>
      <c r="R13" s="12">
        <v>12.81</v>
      </c>
      <c r="S13" s="12"/>
      <c r="T13" s="12">
        <v>25.48</v>
      </c>
      <c r="U13" s="9" t="s">
        <v>730</v>
      </c>
      <c r="V13" s="12">
        <v>8.67</v>
      </c>
      <c r="W13" s="12">
        <v>8.68</v>
      </c>
      <c r="X13" s="12"/>
      <c r="Y13" s="12">
        <v>17.350000000000001</v>
      </c>
      <c r="Z13" s="9" t="s">
        <v>730</v>
      </c>
      <c r="AA13" s="10">
        <v>10548</v>
      </c>
      <c r="AB13" s="10">
        <v>10568</v>
      </c>
      <c r="AC13" s="10"/>
      <c r="AD13" s="10">
        <v>21116</v>
      </c>
    </row>
    <row r="14" spans="1:30" x14ac:dyDescent="0.25">
      <c r="A14" s="9" t="s">
        <v>731</v>
      </c>
      <c r="B14" s="12">
        <v>67.58</v>
      </c>
      <c r="C14" s="12">
        <v>67.67</v>
      </c>
      <c r="D14" s="12"/>
      <c r="E14" s="12">
        <v>135.25</v>
      </c>
      <c r="F14" s="9" t="s">
        <v>731</v>
      </c>
      <c r="G14" s="12">
        <v>1</v>
      </c>
      <c r="H14" s="12">
        <v>1</v>
      </c>
      <c r="I14" s="12"/>
      <c r="J14" s="12">
        <v>2</v>
      </c>
      <c r="K14" s="9" t="s">
        <v>731</v>
      </c>
      <c r="L14" s="12">
        <v>69.260000000000005</v>
      </c>
      <c r="M14" s="12">
        <v>69.260000000000005</v>
      </c>
      <c r="N14" s="12"/>
      <c r="O14" s="12">
        <v>138.52000000000001</v>
      </c>
      <c r="P14" s="9" t="s">
        <v>731</v>
      </c>
      <c r="Q14" s="12">
        <v>11.99</v>
      </c>
      <c r="R14" s="12">
        <v>12</v>
      </c>
      <c r="S14" s="12"/>
      <c r="T14" s="12">
        <v>23.990000000000002</v>
      </c>
      <c r="U14" s="9" t="s">
        <v>731</v>
      </c>
      <c r="V14" s="12">
        <v>7.94</v>
      </c>
      <c r="W14" s="12">
        <v>7.96</v>
      </c>
      <c r="X14" s="12"/>
      <c r="Y14" s="12">
        <v>15.9</v>
      </c>
      <c r="Z14" s="9" t="s">
        <v>731</v>
      </c>
      <c r="AA14" s="10">
        <v>9370</v>
      </c>
      <c r="AB14" s="10">
        <v>9420</v>
      </c>
      <c r="AC14" s="10"/>
      <c r="AD14" s="10">
        <v>18790</v>
      </c>
    </row>
    <row r="15" spans="1:30" x14ac:dyDescent="0.25">
      <c r="A15" s="9" t="s">
        <v>732</v>
      </c>
      <c r="B15" s="12">
        <v>68.03</v>
      </c>
      <c r="C15" s="12">
        <v>68.27</v>
      </c>
      <c r="D15" s="12"/>
      <c r="E15" s="12">
        <v>136.30000000000001</v>
      </c>
      <c r="F15" s="9" t="s">
        <v>732</v>
      </c>
      <c r="G15" s="12">
        <v>1</v>
      </c>
      <c r="H15" s="12">
        <v>1</v>
      </c>
      <c r="I15" s="12"/>
      <c r="J15" s="12">
        <v>2</v>
      </c>
      <c r="K15" s="9" t="s">
        <v>732</v>
      </c>
      <c r="L15" s="12">
        <v>71.53</v>
      </c>
      <c r="M15" s="12">
        <v>71.56</v>
      </c>
      <c r="N15" s="12"/>
      <c r="O15" s="12">
        <v>143.09</v>
      </c>
      <c r="P15" s="9" t="s">
        <v>732</v>
      </c>
      <c r="Q15" s="12">
        <v>12.12</v>
      </c>
      <c r="R15" s="12">
        <v>12.13</v>
      </c>
      <c r="S15" s="12"/>
      <c r="T15" s="12">
        <v>24.25</v>
      </c>
      <c r="U15" s="9" t="s">
        <v>732</v>
      </c>
      <c r="V15" s="12">
        <v>8.01</v>
      </c>
      <c r="W15" s="12">
        <v>8.09</v>
      </c>
      <c r="X15" s="12"/>
      <c r="Y15" s="12">
        <v>16.100000000000001</v>
      </c>
      <c r="Z15" s="9" t="s">
        <v>732</v>
      </c>
      <c r="AA15" s="10">
        <v>8674</v>
      </c>
      <c r="AB15" s="10">
        <v>8773</v>
      </c>
      <c r="AC15" s="10"/>
      <c r="AD15" s="10">
        <v>17447</v>
      </c>
    </row>
    <row r="16" spans="1:30" x14ac:dyDescent="0.25">
      <c r="A16" s="9" t="s">
        <v>733</v>
      </c>
      <c r="B16" s="12">
        <v>70.510000000000005</v>
      </c>
      <c r="C16" s="12">
        <v>70.58</v>
      </c>
      <c r="D16" s="12"/>
      <c r="E16" s="12">
        <v>141.09</v>
      </c>
      <c r="F16" s="9" t="s">
        <v>733</v>
      </c>
      <c r="G16" s="12">
        <v>1</v>
      </c>
      <c r="H16" s="12">
        <v>1</v>
      </c>
      <c r="I16" s="12"/>
      <c r="J16" s="12">
        <v>2</v>
      </c>
      <c r="K16" s="9" t="s">
        <v>733</v>
      </c>
      <c r="L16" s="12">
        <v>69.36</v>
      </c>
      <c r="M16" s="12">
        <v>69.39</v>
      </c>
      <c r="N16" s="12"/>
      <c r="O16" s="12">
        <v>138.75</v>
      </c>
      <c r="P16" s="9" t="s">
        <v>733</v>
      </c>
      <c r="Q16" s="12">
        <v>12.48</v>
      </c>
      <c r="R16" s="12">
        <v>12.49</v>
      </c>
      <c r="S16" s="12"/>
      <c r="T16" s="12">
        <v>24.97</v>
      </c>
      <c r="U16" s="9" t="s">
        <v>733</v>
      </c>
      <c r="V16" s="12">
        <v>8.42</v>
      </c>
      <c r="W16" s="12">
        <v>8.43</v>
      </c>
      <c r="X16" s="12"/>
      <c r="Y16" s="12">
        <v>16.850000000000001</v>
      </c>
      <c r="Z16" s="9" t="s">
        <v>733</v>
      </c>
      <c r="AA16" s="10">
        <v>11190</v>
      </c>
      <c r="AB16" s="10">
        <v>11234</v>
      </c>
      <c r="AC16" s="10"/>
      <c r="AD16" s="10">
        <v>22424</v>
      </c>
    </row>
    <row r="17" spans="1:30" x14ac:dyDescent="0.25">
      <c r="A17" s="9" t="s">
        <v>734</v>
      </c>
      <c r="B17" s="12">
        <v>70.81</v>
      </c>
      <c r="C17" s="12">
        <v>71.03</v>
      </c>
      <c r="D17" s="12"/>
      <c r="E17" s="12">
        <v>141.84</v>
      </c>
      <c r="F17" s="9" t="s">
        <v>734</v>
      </c>
      <c r="G17" s="12">
        <v>1</v>
      </c>
      <c r="H17" s="12">
        <v>1</v>
      </c>
      <c r="I17" s="12"/>
      <c r="J17" s="12">
        <v>2</v>
      </c>
      <c r="K17" s="9" t="s">
        <v>734</v>
      </c>
      <c r="L17" s="12">
        <v>70.400000000000006</v>
      </c>
      <c r="M17" s="12">
        <v>70.459999999999994</v>
      </c>
      <c r="N17" s="12"/>
      <c r="O17" s="12">
        <v>140.86000000000001</v>
      </c>
      <c r="P17" s="9" t="s">
        <v>734</v>
      </c>
      <c r="Q17" s="12">
        <v>11.78</v>
      </c>
      <c r="R17" s="12">
        <v>11.9</v>
      </c>
      <c r="S17" s="12"/>
      <c r="T17" s="12">
        <v>23.68</v>
      </c>
      <c r="U17" s="9" t="s">
        <v>734</v>
      </c>
      <c r="V17" s="12">
        <v>9.14</v>
      </c>
      <c r="W17" s="12">
        <v>9.18</v>
      </c>
      <c r="X17" s="12"/>
      <c r="Y17" s="12">
        <v>18.32</v>
      </c>
      <c r="Z17" s="9" t="s">
        <v>734</v>
      </c>
      <c r="AA17" s="10">
        <v>10793</v>
      </c>
      <c r="AB17" s="10">
        <v>10809</v>
      </c>
      <c r="AC17" s="10"/>
      <c r="AD17" s="10">
        <v>21602</v>
      </c>
    </row>
    <row r="18" spans="1:30" x14ac:dyDescent="0.25">
      <c r="A18" s="9" t="s">
        <v>735</v>
      </c>
      <c r="B18" s="12">
        <v>68.45</v>
      </c>
      <c r="C18" s="12">
        <v>68.53</v>
      </c>
      <c r="D18" s="12"/>
      <c r="E18" s="12">
        <v>136.98000000000002</v>
      </c>
      <c r="F18" s="9" t="s">
        <v>735</v>
      </c>
      <c r="G18" s="12">
        <v>1</v>
      </c>
      <c r="H18" s="12">
        <v>1</v>
      </c>
      <c r="I18" s="12"/>
      <c r="J18" s="12">
        <v>2</v>
      </c>
      <c r="K18" s="9" t="s">
        <v>735</v>
      </c>
      <c r="L18" s="12">
        <v>68.040000000000006</v>
      </c>
      <c r="M18" s="12">
        <v>68.099999999999994</v>
      </c>
      <c r="N18" s="12"/>
      <c r="O18" s="12">
        <v>136.13999999999999</v>
      </c>
      <c r="P18" s="9" t="s">
        <v>735</v>
      </c>
      <c r="Q18" s="12">
        <v>12.41</v>
      </c>
      <c r="R18" s="12">
        <v>12.42</v>
      </c>
      <c r="S18" s="12"/>
      <c r="T18" s="12">
        <v>24.83</v>
      </c>
      <c r="U18" s="9" t="s">
        <v>735</v>
      </c>
      <c r="V18" s="12">
        <v>8.18</v>
      </c>
      <c r="W18" s="12">
        <v>8.19</v>
      </c>
      <c r="X18" s="12"/>
      <c r="Y18" s="12">
        <v>16.369999999999997</v>
      </c>
      <c r="Z18" s="9" t="s">
        <v>735</v>
      </c>
      <c r="AA18" s="10">
        <v>10047</v>
      </c>
      <c r="AB18" s="10">
        <v>10082</v>
      </c>
      <c r="AC18" s="10"/>
      <c r="AD18" s="10">
        <v>20129</v>
      </c>
    </row>
    <row r="19" spans="1:30" x14ac:dyDescent="0.25">
      <c r="A19" s="9" t="s">
        <v>736</v>
      </c>
      <c r="B19" s="12">
        <v>67.98</v>
      </c>
      <c r="C19" s="12">
        <v>68.12</v>
      </c>
      <c r="D19" s="12"/>
      <c r="E19" s="12">
        <v>136.10000000000002</v>
      </c>
      <c r="F19" s="9" t="s">
        <v>736</v>
      </c>
      <c r="G19" s="12">
        <v>1</v>
      </c>
      <c r="H19" s="12">
        <v>1</v>
      </c>
      <c r="I19" s="12"/>
      <c r="J19" s="12">
        <v>2</v>
      </c>
      <c r="K19" s="9" t="s">
        <v>736</v>
      </c>
      <c r="L19" s="12">
        <v>69.510000000000005</v>
      </c>
      <c r="M19" s="12">
        <v>69.53</v>
      </c>
      <c r="N19" s="12"/>
      <c r="O19" s="12">
        <v>139.04000000000002</v>
      </c>
      <c r="P19" s="9" t="s">
        <v>736</v>
      </c>
      <c r="Q19" s="12">
        <v>11.75</v>
      </c>
      <c r="R19" s="12">
        <v>11.76</v>
      </c>
      <c r="S19" s="12"/>
      <c r="T19" s="12">
        <v>23.509999999999998</v>
      </c>
      <c r="U19" s="9" t="s">
        <v>736</v>
      </c>
      <c r="V19" s="12">
        <v>7.54</v>
      </c>
      <c r="W19" s="12">
        <v>7.61</v>
      </c>
      <c r="X19" s="12"/>
      <c r="Y19" s="12">
        <v>15.15</v>
      </c>
      <c r="Z19" s="9" t="s">
        <v>736</v>
      </c>
      <c r="AA19" s="10">
        <v>10419</v>
      </c>
      <c r="AB19" s="10">
        <v>10449</v>
      </c>
      <c r="AC19" s="10"/>
      <c r="AD19" s="10">
        <v>20868</v>
      </c>
    </row>
    <row r="20" spans="1:30" x14ac:dyDescent="0.25">
      <c r="A20" s="9" t="s">
        <v>737</v>
      </c>
      <c r="B20" s="12">
        <v>71.39</v>
      </c>
      <c r="C20" s="12">
        <v>71.47</v>
      </c>
      <c r="D20" s="12"/>
      <c r="E20" s="12">
        <v>142.86000000000001</v>
      </c>
      <c r="F20" s="9" t="s">
        <v>737</v>
      </c>
      <c r="G20" s="12">
        <v>1</v>
      </c>
      <c r="H20" s="12">
        <v>1</v>
      </c>
      <c r="I20" s="12"/>
      <c r="J20" s="12">
        <v>2</v>
      </c>
      <c r="K20" s="9" t="s">
        <v>737</v>
      </c>
      <c r="L20" s="12">
        <v>68.22</v>
      </c>
      <c r="M20" s="12">
        <v>68.31</v>
      </c>
      <c r="N20" s="12"/>
      <c r="O20" s="12">
        <v>136.53</v>
      </c>
      <c r="P20" s="9" t="s">
        <v>737</v>
      </c>
      <c r="Q20" s="12">
        <v>12.83</v>
      </c>
      <c r="R20" s="12">
        <v>12.84</v>
      </c>
      <c r="S20" s="12"/>
      <c r="T20" s="12">
        <v>25.67</v>
      </c>
      <c r="U20" s="9" t="s">
        <v>737</v>
      </c>
      <c r="V20" s="12">
        <v>9.2100000000000009</v>
      </c>
      <c r="W20" s="12">
        <v>9.23</v>
      </c>
      <c r="X20" s="12"/>
      <c r="Y20" s="12">
        <v>18.440000000000001</v>
      </c>
      <c r="Z20" s="9" t="s">
        <v>737</v>
      </c>
      <c r="AA20" s="10">
        <v>11319</v>
      </c>
      <c r="AB20" s="10">
        <v>11322</v>
      </c>
      <c r="AC20" s="10"/>
      <c r="AD20" s="10">
        <v>22641</v>
      </c>
    </row>
    <row r="21" spans="1:30" x14ac:dyDescent="0.25">
      <c r="A21" s="9" t="s">
        <v>693</v>
      </c>
      <c r="B21" s="12">
        <v>988.67</v>
      </c>
      <c r="C21" s="12">
        <v>990.79</v>
      </c>
      <c r="D21" s="12"/>
      <c r="E21" s="12">
        <v>1979.46</v>
      </c>
      <c r="F21" s="9" t="s">
        <v>693</v>
      </c>
      <c r="G21" s="12">
        <v>14</v>
      </c>
      <c r="H21" s="12">
        <v>14</v>
      </c>
      <c r="I21" s="12"/>
      <c r="J21" s="12">
        <v>28</v>
      </c>
      <c r="K21" s="9" t="s">
        <v>693</v>
      </c>
      <c r="L21" s="12">
        <v>972.88</v>
      </c>
      <c r="M21" s="12">
        <v>973.56999999999994</v>
      </c>
      <c r="N21" s="12"/>
      <c r="O21" s="12">
        <v>1946.4499999999996</v>
      </c>
      <c r="P21" s="9" t="s">
        <v>693</v>
      </c>
      <c r="Q21" s="12">
        <v>176.50000000000003</v>
      </c>
      <c r="R21" s="12">
        <v>176.98</v>
      </c>
      <c r="S21" s="12"/>
      <c r="T21" s="12">
        <v>353.48</v>
      </c>
      <c r="U21" s="9" t="s">
        <v>693</v>
      </c>
      <c r="V21" s="12">
        <v>120.30000000000001</v>
      </c>
      <c r="W21" s="12">
        <v>120.98000000000002</v>
      </c>
      <c r="X21" s="12"/>
      <c r="Y21" s="12">
        <v>241.28</v>
      </c>
      <c r="Z21" s="9" t="s">
        <v>693</v>
      </c>
      <c r="AA21" s="10">
        <v>153815</v>
      </c>
      <c r="AB21" s="10">
        <v>154301</v>
      </c>
      <c r="AC21" s="10"/>
      <c r="AD21" s="10">
        <v>308116</v>
      </c>
    </row>
  </sheetData>
  <pageMargins left="0.7" right="0.7" top="0.75" bottom="0.75" header="0.3" footer="0.3"/>
  <pageSetup paperSize="9" orientation="portrait" r:id="rId7"/>
  <extLst>
    <ext xmlns:x14="http://schemas.microsoft.com/office/spreadsheetml/2009/9/main" uri="{05C60535-1F16-4fd2-B633-F4F36F0B64E0}">
      <x14:sparklineGroups xmlns:xm="http://schemas.microsoft.com/office/excel/2006/main">
        <x14:sparklineGroup displayEmptyCellsAs="gap" high="1" xr2:uid="{076712A3-DC36-4225-A36E-F1C72DAAF089}">
          <x14:colorSeries rgb="FF323232"/>
          <x14:colorNegative rgb="FFD00000"/>
          <x14:colorAxis rgb="FF000000"/>
          <x14:colorMarkers rgb="FFD00000"/>
          <x14:colorFirst rgb="FFD00000"/>
          <x14:colorLast rgb="FFD00000"/>
          <x14:colorHigh rgb="FFD00000"/>
          <x14:colorLow rgb="FFD00000"/>
          <x14:sparklines>
            <x14:sparkline>
              <xm:f>IPM!B2:C2</xm:f>
              <xm:sqref>E1</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8B69-5187-4BB5-8A69-57A5E06CD75E}">
  <dimension ref="A1:L19"/>
  <sheetViews>
    <sheetView topLeftCell="E1" workbookViewId="0">
      <selection activeCell="L1" sqref="L1"/>
    </sheetView>
  </sheetViews>
  <sheetFormatPr defaultRowHeight="15" x14ac:dyDescent="0.25"/>
  <cols>
    <col min="1" max="1" width="18.5703125" bestFit="1" customWidth="1"/>
    <col min="2" max="2" width="16.28515625" bestFit="1" customWidth="1"/>
    <col min="3" max="3" width="8" bestFit="1" customWidth="1"/>
    <col min="4" max="4" width="5" bestFit="1" customWidth="1"/>
    <col min="5" max="5" width="11.28515625" bestFit="1" customWidth="1"/>
    <col min="6" max="6" width="18.5703125" bestFit="1" customWidth="1"/>
    <col min="7" max="7" width="16.28515625" bestFit="1" customWidth="1"/>
    <col min="8" max="8" width="7" bestFit="1" customWidth="1"/>
    <col min="9" max="9" width="5" bestFit="1" customWidth="1"/>
    <col min="10" max="10" width="11.28515625" bestFit="1" customWidth="1"/>
    <col min="12" max="12" width="18.140625" bestFit="1" customWidth="1"/>
    <col min="13" max="13" width="16.28515625" bestFit="1" customWidth="1"/>
    <col min="14" max="14" width="5" bestFit="1" customWidth="1"/>
    <col min="15" max="15" width="11.28515625" bestFit="1" customWidth="1"/>
  </cols>
  <sheetData>
    <row r="1" spans="1:12" x14ac:dyDescent="0.25">
      <c r="L1" t="str">
        <f>L4</f>
        <v>Kalimantan Tengah</v>
      </c>
    </row>
    <row r="3" spans="1:12" x14ac:dyDescent="0.25">
      <c r="A3" s="8" t="s">
        <v>711</v>
      </c>
      <c r="B3" s="8" t="s">
        <v>708</v>
      </c>
      <c r="F3" s="8" t="s">
        <v>710</v>
      </c>
      <c r="G3" s="8" t="s">
        <v>708</v>
      </c>
      <c r="L3" s="8" t="s">
        <v>692</v>
      </c>
    </row>
    <row r="4" spans="1:12" x14ac:dyDescent="0.25">
      <c r="A4" s="8" t="s">
        <v>692</v>
      </c>
      <c r="B4">
        <v>2020</v>
      </c>
      <c r="C4">
        <v>2021</v>
      </c>
      <c r="D4">
        <v>2022</v>
      </c>
      <c r="E4" t="s">
        <v>693</v>
      </c>
      <c r="F4" s="8" t="s">
        <v>692</v>
      </c>
      <c r="G4">
        <v>2020</v>
      </c>
      <c r="H4">
        <v>2021</v>
      </c>
      <c r="I4">
        <v>2022</v>
      </c>
      <c r="J4" t="s">
        <v>693</v>
      </c>
      <c r="L4" s="9" t="s">
        <v>724</v>
      </c>
    </row>
    <row r="5" spans="1:12" x14ac:dyDescent="0.25">
      <c r="A5" s="9" t="s">
        <v>348</v>
      </c>
      <c r="B5" s="13">
        <v>62.71</v>
      </c>
      <c r="C5" s="13">
        <v>63.3</v>
      </c>
      <c r="D5" s="13"/>
      <c r="E5" s="13">
        <v>126.00999999999999</v>
      </c>
      <c r="F5" s="9" t="s">
        <v>348</v>
      </c>
      <c r="G5" s="13">
        <v>5.95</v>
      </c>
      <c r="H5" s="13">
        <v>5.86</v>
      </c>
      <c r="I5" s="13"/>
      <c r="J5" s="13">
        <v>11.81</v>
      </c>
    </row>
    <row r="6" spans="1:12" x14ac:dyDescent="0.25">
      <c r="A6" s="9" t="s">
        <v>725</v>
      </c>
      <c r="B6" s="13">
        <v>64.680000000000007</v>
      </c>
      <c r="C6" s="13">
        <v>63.48</v>
      </c>
      <c r="D6" s="13"/>
      <c r="E6" s="13">
        <v>128.16</v>
      </c>
      <c r="F6" s="9" t="s">
        <v>725</v>
      </c>
      <c r="G6" s="13">
        <v>4.21</v>
      </c>
      <c r="H6" s="13">
        <v>4.16</v>
      </c>
      <c r="I6" s="13"/>
      <c r="J6" s="13">
        <v>8.370000000000001</v>
      </c>
    </row>
    <row r="7" spans="1:12" x14ac:dyDescent="0.25">
      <c r="A7" s="9" t="s">
        <v>726</v>
      </c>
      <c r="B7" s="13">
        <v>71.540000000000006</v>
      </c>
      <c r="C7" s="13">
        <v>70.45</v>
      </c>
      <c r="D7" s="13"/>
      <c r="E7" s="13">
        <v>141.99</v>
      </c>
      <c r="F7" s="9" t="s">
        <v>726</v>
      </c>
      <c r="G7" s="13">
        <v>5.29</v>
      </c>
      <c r="H7" s="13">
        <v>5.14</v>
      </c>
      <c r="I7" s="13"/>
      <c r="J7" s="13">
        <v>10.43</v>
      </c>
    </row>
    <row r="8" spans="1:12" x14ac:dyDescent="0.25">
      <c r="A8" s="9" t="s">
        <v>727</v>
      </c>
      <c r="B8" s="13">
        <v>70.040000000000006</v>
      </c>
      <c r="C8" s="13">
        <v>70.23</v>
      </c>
      <c r="D8" s="13"/>
      <c r="E8" s="13">
        <v>140.27000000000001</v>
      </c>
      <c r="F8" s="9" t="s">
        <v>727</v>
      </c>
      <c r="G8" s="13">
        <v>4.9800000000000004</v>
      </c>
      <c r="H8" s="13">
        <v>4.91</v>
      </c>
      <c r="I8" s="13"/>
      <c r="J8" s="13">
        <v>9.89</v>
      </c>
    </row>
    <row r="9" spans="1:12" x14ac:dyDescent="0.25">
      <c r="A9" s="9" t="s">
        <v>728</v>
      </c>
      <c r="B9" s="13">
        <v>73.010000000000005</v>
      </c>
      <c r="C9" s="13">
        <v>70.010000000000005</v>
      </c>
      <c r="D9" s="13"/>
      <c r="E9" s="13">
        <v>143.02000000000001</v>
      </c>
      <c r="F9" s="9" t="s">
        <v>728</v>
      </c>
      <c r="G9" s="13">
        <v>4.76</v>
      </c>
      <c r="H9" s="13">
        <v>4.7</v>
      </c>
      <c r="I9" s="13"/>
      <c r="J9" s="13">
        <v>9.4600000000000009</v>
      </c>
    </row>
    <row r="10" spans="1:12" x14ac:dyDescent="0.25">
      <c r="A10" s="9" t="s">
        <v>729</v>
      </c>
      <c r="B10" s="13">
        <v>67.41</v>
      </c>
      <c r="C10" s="13">
        <v>66.569999999999993</v>
      </c>
      <c r="D10" s="13"/>
      <c r="E10" s="13">
        <v>133.97999999999999</v>
      </c>
      <c r="F10" s="9" t="s">
        <v>729</v>
      </c>
      <c r="G10" s="13">
        <v>5.25</v>
      </c>
      <c r="H10" s="13">
        <v>5.15</v>
      </c>
      <c r="I10" s="13"/>
      <c r="J10" s="13">
        <v>10.4</v>
      </c>
    </row>
    <row r="11" spans="1:12" x14ac:dyDescent="0.25">
      <c r="A11" s="9" t="s">
        <v>730</v>
      </c>
      <c r="B11" s="13">
        <v>64.55</v>
      </c>
      <c r="C11" s="13">
        <v>64.38</v>
      </c>
      <c r="D11" s="13"/>
      <c r="E11" s="13">
        <v>128.93</v>
      </c>
      <c r="F11" s="9" t="s">
        <v>730</v>
      </c>
      <c r="G11" s="13">
        <v>5.69</v>
      </c>
      <c r="H11" s="13">
        <v>5.5</v>
      </c>
      <c r="I11" s="13"/>
      <c r="J11" s="13">
        <v>11.190000000000001</v>
      </c>
    </row>
    <row r="12" spans="1:12" x14ac:dyDescent="0.25">
      <c r="A12" s="9" t="s">
        <v>731</v>
      </c>
      <c r="B12" s="13">
        <v>65.040000000000006</v>
      </c>
      <c r="C12" s="13">
        <v>71.459999999999994</v>
      </c>
      <c r="D12" s="13"/>
      <c r="E12" s="13">
        <v>136.5</v>
      </c>
      <c r="F12" s="9" t="s">
        <v>731</v>
      </c>
      <c r="G12" s="13">
        <v>4.3</v>
      </c>
      <c r="H12" s="13">
        <v>4.25</v>
      </c>
      <c r="I12" s="13"/>
      <c r="J12" s="13">
        <v>8.5500000000000007</v>
      </c>
    </row>
    <row r="13" spans="1:12" x14ac:dyDescent="0.25">
      <c r="A13" s="9" t="s">
        <v>732</v>
      </c>
      <c r="B13" s="13">
        <v>65.5</v>
      </c>
      <c r="C13" s="13">
        <v>71.819999999999993</v>
      </c>
      <c r="D13" s="13"/>
      <c r="E13" s="13">
        <v>137.32</v>
      </c>
      <c r="F13" s="9" t="s">
        <v>732</v>
      </c>
      <c r="G13" s="13">
        <v>4.7</v>
      </c>
      <c r="H13" s="13">
        <v>4.6500000000000004</v>
      </c>
      <c r="I13" s="13"/>
      <c r="J13" s="13">
        <v>9.3500000000000014</v>
      </c>
    </row>
    <row r="14" spans="1:12" x14ac:dyDescent="0.25">
      <c r="A14" s="9" t="s">
        <v>733</v>
      </c>
      <c r="B14" s="13">
        <v>70.5</v>
      </c>
      <c r="C14" s="13">
        <v>70.44</v>
      </c>
      <c r="D14" s="13"/>
      <c r="E14" s="13">
        <v>140.94</v>
      </c>
      <c r="F14" s="9" t="s">
        <v>733</v>
      </c>
      <c r="G14" s="13">
        <v>2.83</v>
      </c>
      <c r="H14" s="13">
        <v>2.2999999999999998</v>
      </c>
      <c r="I14" s="13"/>
      <c r="J14" s="13">
        <v>5.13</v>
      </c>
    </row>
    <row r="15" spans="1:12" x14ac:dyDescent="0.25">
      <c r="A15" s="9" t="s">
        <v>734</v>
      </c>
      <c r="B15" s="13">
        <v>71.22</v>
      </c>
      <c r="C15" s="13">
        <v>69.7</v>
      </c>
      <c r="D15" s="13"/>
      <c r="E15" s="13">
        <v>140.92000000000002</v>
      </c>
      <c r="F15" s="9" t="s">
        <v>734</v>
      </c>
      <c r="G15" s="13">
        <v>2.4900000000000002</v>
      </c>
      <c r="H15" s="13">
        <v>3.11</v>
      </c>
      <c r="I15" s="13"/>
      <c r="J15" s="13">
        <v>5.6</v>
      </c>
    </row>
    <row r="16" spans="1:12" x14ac:dyDescent="0.25">
      <c r="A16" s="9" t="s">
        <v>735</v>
      </c>
      <c r="B16" s="13">
        <v>72.77</v>
      </c>
      <c r="C16" s="13">
        <v>73.45</v>
      </c>
      <c r="D16" s="13"/>
      <c r="E16" s="13">
        <v>146.22</v>
      </c>
      <c r="F16" s="9" t="s">
        <v>735</v>
      </c>
      <c r="G16" s="13">
        <v>2.63</v>
      </c>
      <c r="H16" s="13">
        <v>2.6</v>
      </c>
      <c r="I16" s="13"/>
      <c r="J16" s="13">
        <v>5.23</v>
      </c>
    </row>
    <row r="17" spans="1:10" x14ac:dyDescent="0.25">
      <c r="A17" s="9" t="s">
        <v>736</v>
      </c>
      <c r="B17" s="13">
        <v>63.93</v>
      </c>
      <c r="C17" s="13">
        <v>67.62</v>
      </c>
      <c r="D17" s="13"/>
      <c r="E17" s="13">
        <v>131.55000000000001</v>
      </c>
      <c r="F17" s="9" t="s">
        <v>736</v>
      </c>
      <c r="G17" s="13">
        <v>3.1</v>
      </c>
      <c r="H17" s="13">
        <v>3.03</v>
      </c>
      <c r="I17" s="13"/>
      <c r="J17" s="13">
        <v>6.13</v>
      </c>
    </row>
    <row r="18" spans="1:10" x14ac:dyDescent="0.25">
      <c r="A18" s="9" t="s">
        <v>737</v>
      </c>
      <c r="B18" s="13">
        <v>77.73</v>
      </c>
      <c r="C18" s="13">
        <v>78.400000000000006</v>
      </c>
      <c r="D18" s="13"/>
      <c r="E18" s="13">
        <v>156.13</v>
      </c>
      <c r="F18" s="9" t="s">
        <v>737</v>
      </c>
      <c r="G18" s="13">
        <v>2.91</v>
      </c>
      <c r="H18" s="13">
        <v>3.22</v>
      </c>
      <c r="I18" s="13"/>
      <c r="J18" s="13">
        <v>6.1300000000000008</v>
      </c>
    </row>
    <row r="19" spans="1:10" x14ac:dyDescent="0.25">
      <c r="A19" s="9" t="s">
        <v>693</v>
      </c>
      <c r="B19" s="13">
        <v>960.63</v>
      </c>
      <c r="C19" s="13">
        <v>971.31000000000017</v>
      </c>
      <c r="D19" s="13"/>
      <c r="E19" s="13">
        <v>1931.94</v>
      </c>
      <c r="F19" s="9" t="s">
        <v>693</v>
      </c>
      <c r="G19" s="13">
        <v>59.09</v>
      </c>
      <c r="H19" s="13">
        <v>58.58</v>
      </c>
      <c r="I19" s="13"/>
      <c r="J19" s="13">
        <v>117.66999999999997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5D99A-3432-4EA5-85EA-AF80C69E5F74}">
  <dimension ref="A3:O22"/>
  <sheetViews>
    <sheetView workbookViewId="0">
      <selection activeCell="F3" sqref="F3:H4"/>
    </sheetView>
  </sheetViews>
  <sheetFormatPr defaultRowHeight="15" x14ac:dyDescent="0.25"/>
  <cols>
    <col min="1" max="1" width="33.28515625" bestFit="1" customWidth="1"/>
    <col min="2" max="2" width="16.28515625" bestFit="1" customWidth="1"/>
    <col min="3" max="3" width="7" bestFit="1" customWidth="1"/>
    <col min="4" max="4" width="5" bestFit="1" customWidth="1"/>
    <col min="5" max="5" width="11.28515625" bestFit="1" customWidth="1"/>
    <col min="6" max="6" width="25" bestFit="1" customWidth="1"/>
    <col min="7" max="7" width="16.28515625" bestFit="1" customWidth="1"/>
    <col min="8" max="8" width="12" bestFit="1" customWidth="1"/>
    <col min="9" max="9" width="5" bestFit="1" customWidth="1"/>
    <col min="10" max="10" width="12" bestFit="1" customWidth="1"/>
    <col min="11" max="11" width="34.85546875" bestFit="1" customWidth="1"/>
    <col min="12" max="12" width="16.28515625" bestFit="1" customWidth="1"/>
    <col min="13" max="14" width="5" bestFit="1" customWidth="1"/>
    <col min="15" max="15" width="11.28515625" bestFit="1" customWidth="1"/>
  </cols>
  <sheetData>
    <row r="3" spans="1:15" x14ac:dyDescent="0.25">
      <c r="B3" s="16">
        <v>2020</v>
      </c>
      <c r="C3" s="16">
        <v>2021</v>
      </c>
      <c r="G3" s="16">
        <v>2020</v>
      </c>
      <c r="H3" s="16">
        <v>2021</v>
      </c>
    </row>
    <row r="4" spans="1:15" x14ac:dyDescent="0.25">
      <c r="A4" t="s">
        <v>752</v>
      </c>
      <c r="B4" s="14">
        <f>GETPIVOTDATA("Jml. Pend. Miskin (juta jiwa)",$A$6,"Tahun",2020)/GETPIVOTDATA("Jml. Pend. Miskin (juta jiwa)",$K$6,"Tahun",2020)</f>
        <v>9.4964285714285701</v>
      </c>
      <c r="C4" s="14">
        <f>GETPIVOTDATA("Jml. Pend. Miskin (juta jiwa)",$A$6,"Tahun",2021)/GETPIVOTDATA("Jml. Pend. Miskin (juta jiwa)",$K$6,"Tahun",2021)</f>
        <v>10.004285714285714</v>
      </c>
      <c r="F4" t="s">
        <v>753</v>
      </c>
      <c r="G4" s="14">
        <f>GETPIVOTDATA("% Pend. Miskin",$F$7,"Tahun",2020)</f>
        <v>4.7178571428571425</v>
      </c>
      <c r="H4" s="14">
        <f>GETPIVOTDATA("% Pend. Miskin",$F$7,"Tahun",2021)</f>
        <v>5.0714285714285712</v>
      </c>
    </row>
    <row r="5" spans="1:15" x14ac:dyDescent="0.25">
      <c r="B5" s="14"/>
      <c r="C5" s="14"/>
      <c r="G5" s="14"/>
      <c r="H5" s="14"/>
    </row>
    <row r="6" spans="1:15" x14ac:dyDescent="0.25">
      <c r="A6" s="8" t="s">
        <v>719</v>
      </c>
      <c r="B6" s="8" t="s">
        <v>708</v>
      </c>
      <c r="F6" s="8" t="s">
        <v>750</v>
      </c>
      <c r="G6" s="8" t="s">
        <v>708</v>
      </c>
      <c r="K6" s="8" t="s">
        <v>751</v>
      </c>
      <c r="L6" s="8" t="s">
        <v>708</v>
      </c>
    </row>
    <row r="7" spans="1:15" x14ac:dyDescent="0.25">
      <c r="A7" s="8" t="s">
        <v>692</v>
      </c>
      <c r="B7">
        <v>2020</v>
      </c>
      <c r="C7">
        <v>2021</v>
      </c>
      <c r="D7">
        <v>2022</v>
      </c>
      <c r="E7" t="s">
        <v>693</v>
      </c>
      <c r="F7" s="8" t="s">
        <v>692</v>
      </c>
      <c r="G7">
        <v>2020</v>
      </c>
      <c r="H7">
        <v>2021</v>
      </c>
      <c r="I7">
        <v>2022</v>
      </c>
      <c r="J7" t="s">
        <v>693</v>
      </c>
      <c r="K7" s="8" t="s">
        <v>692</v>
      </c>
      <c r="L7">
        <v>2020</v>
      </c>
      <c r="M7">
        <v>2021</v>
      </c>
      <c r="N7">
        <v>2022</v>
      </c>
      <c r="O7" t="s">
        <v>693</v>
      </c>
    </row>
    <row r="8" spans="1:15" x14ac:dyDescent="0.25">
      <c r="A8" s="9" t="s">
        <v>348</v>
      </c>
      <c r="B8" s="12">
        <v>10.23</v>
      </c>
      <c r="C8" s="12">
        <v>10.86</v>
      </c>
      <c r="D8" s="12"/>
      <c r="E8" s="12">
        <v>21.09</v>
      </c>
      <c r="F8" s="9" t="s">
        <v>348</v>
      </c>
      <c r="G8" s="12">
        <v>3.44</v>
      </c>
      <c r="H8" s="12">
        <v>3.75</v>
      </c>
      <c r="I8" s="12"/>
      <c r="J8" s="12">
        <v>3.5949999999999998</v>
      </c>
      <c r="K8" s="9" t="s">
        <v>348</v>
      </c>
      <c r="L8" s="12">
        <v>1</v>
      </c>
      <c r="M8" s="12">
        <v>1</v>
      </c>
      <c r="N8" s="12"/>
      <c r="O8" s="12">
        <v>2</v>
      </c>
    </row>
    <row r="9" spans="1:15" x14ac:dyDescent="0.25">
      <c r="A9" s="9" t="s">
        <v>725</v>
      </c>
      <c r="B9" s="12">
        <v>6.12</v>
      </c>
      <c r="C9" s="12">
        <v>6.42</v>
      </c>
      <c r="D9" s="12"/>
      <c r="E9" s="12">
        <v>12.54</v>
      </c>
      <c r="F9" s="9" t="s">
        <v>725</v>
      </c>
      <c r="G9" s="12">
        <v>4.45</v>
      </c>
      <c r="H9" s="12">
        <v>4.62</v>
      </c>
      <c r="I9" s="12"/>
      <c r="J9" s="12">
        <v>4.5350000000000001</v>
      </c>
      <c r="K9" s="9" t="s">
        <v>725</v>
      </c>
      <c r="L9" s="12">
        <v>1</v>
      </c>
      <c r="M9" s="12">
        <v>1</v>
      </c>
      <c r="N9" s="12"/>
      <c r="O9" s="12">
        <v>2</v>
      </c>
    </row>
    <row r="10" spans="1:15" x14ac:dyDescent="0.25">
      <c r="A10" s="9" t="s">
        <v>726</v>
      </c>
      <c r="B10" s="12">
        <v>6.78</v>
      </c>
      <c r="C10" s="12">
        <v>7.4</v>
      </c>
      <c r="D10" s="12"/>
      <c r="E10" s="12">
        <v>14.18</v>
      </c>
      <c r="F10" s="9" t="s">
        <v>726</v>
      </c>
      <c r="G10" s="12">
        <v>5.17</v>
      </c>
      <c r="H10" s="12">
        <v>5.61</v>
      </c>
      <c r="I10" s="12"/>
      <c r="J10" s="12">
        <v>5.3900000000000006</v>
      </c>
      <c r="K10" s="9" t="s">
        <v>726</v>
      </c>
      <c r="L10" s="12">
        <v>1</v>
      </c>
      <c r="M10" s="12">
        <v>1</v>
      </c>
      <c r="N10" s="12"/>
      <c r="O10" s="12">
        <v>2</v>
      </c>
    </row>
    <row r="11" spans="1:15" x14ac:dyDescent="0.25">
      <c r="A11" s="9" t="s">
        <v>727</v>
      </c>
      <c r="B11" s="12">
        <v>18.170000000000002</v>
      </c>
      <c r="C11" s="12">
        <v>19.45</v>
      </c>
      <c r="D11" s="12"/>
      <c r="E11" s="12">
        <v>37.620000000000005</v>
      </c>
      <c r="F11" s="9" t="s">
        <v>727</v>
      </c>
      <c r="G11" s="12">
        <v>5.04</v>
      </c>
      <c r="H11" s="12">
        <v>5.35</v>
      </c>
      <c r="I11" s="12"/>
      <c r="J11" s="12">
        <v>5.1950000000000003</v>
      </c>
      <c r="K11" s="9" t="s">
        <v>727</v>
      </c>
      <c r="L11" s="12">
        <v>1</v>
      </c>
      <c r="M11" s="12">
        <v>1</v>
      </c>
      <c r="N11" s="12"/>
      <c r="O11" s="12">
        <v>2</v>
      </c>
    </row>
    <row r="12" spans="1:15" x14ac:dyDescent="0.25">
      <c r="A12" s="9" t="s">
        <v>728</v>
      </c>
      <c r="B12" s="12">
        <v>11.46</v>
      </c>
      <c r="C12" s="12">
        <v>12.29</v>
      </c>
      <c r="D12" s="12"/>
      <c r="E12" s="12">
        <v>23.75</v>
      </c>
      <c r="F12" s="9" t="s">
        <v>728</v>
      </c>
      <c r="G12" s="12">
        <v>3.59</v>
      </c>
      <c r="H12" s="12">
        <v>3.95</v>
      </c>
      <c r="I12" s="12"/>
      <c r="J12" s="12">
        <v>3.77</v>
      </c>
      <c r="K12" s="9" t="s">
        <v>728</v>
      </c>
      <c r="L12" s="12">
        <v>1</v>
      </c>
      <c r="M12" s="12">
        <v>1</v>
      </c>
      <c r="N12" s="12"/>
      <c r="O12" s="12">
        <v>2</v>
      </c>
    </row>
    <row r="13" spans="1:15" x14ac:dyDescent="0.25">
      <c r="A13" s="9" t="s">
        <v>729</v>
      </c>
      <c r="B13" s="12">
        <v>26.64</v>
      </c>
      <c r="C13" s="12">
        <v>27.06</v>
      </c>
      <c r="D13" s="12"/>
      <c r="E13" s="12">
        <v>53.7</v>
      </c>
      <c r="F13" s="9" t="s">
        <v>729</v>
      </c>
      <c r="G13" s="12">
        <v>5.62</v>
      </c>
      <c r="H13" s="12">
        <v>5.91</v>
      </c>
      <c r="I13" s="12"/>
      <c r="J13" s="12">
        <v>5.7650000000000006</v>
      </c>
      <c r="K13" s="9" t="s">
        <v>729</v>
      </c>
      <c r="L13" s="12">
        <v>1</v>
      </c>
      <c r="M13" s="12">
        <v>1</v>
      </c>
      <c r="N13" s="12"/>
      <c r="O13" s="12">
        <v>2</v>
      </c>
    </row>
    <row r="14" spans="1:15" x14ac:dyDescent="0.25">
      <c r="A14" s="9" t="s">
        <v>730</v>
      </c>
      <c r="B14" s="12">
        <v>8.23</v>
      </c>
      <c r="C14" s="12">
        <v>9.15</v>
      </c>
      <c r="D14" s="12"/>
      <c r="E14" s="12">
        <v>17.380000000000003</v>
      </c>
      <c r="F14" s="9" t="s">
        <v>730</v>
      </c>
      <c r="G14" s="12">
        <v>4.79</v>
      </c>
      <c r="H14" s="12">
        <v>5.25</v>
      </c>
      <c r="I14" s="12"/>
      <c r="J14" s="12">
        <v>5.0199999999999996</v>
      </c>
      <c r="K14" s="9" t="s">
        <v>730</v>
      </c>
      <c r="L14" s="12">
        <v>1</v>
      </c>
      <c r="M14" s="12">
        <v>1</v>
      </c>
      <c r="N14" s="12"/>
      <c r="O14" s="12">
        <v>2</v>
      </c>
    </row>
    <row r="15" spans="1:15" x14ac:dyDescent="0.25">
      <c r="A15" s="9" t="s">
        <v>731</v>
      </c>
      <c r="B15" s="12">
        <v>14.53</v>
      </c>
      <c r="C15" s="12">
        <v>15.07</v>
      </c>
      <c r="D15" s="12"/>
      <c r="E15" s="12">
        <v>29.6</v>
      </c>
      <c r="F15" s="9" t="s">
        <v>731</v>
      </c>
      <c r="G15" s="12">
        <v>6.85</v>
      </c>
      <c r="H15" s="12">
        <v>7.22</v>
      </c>
      <c r="I15" s="12"/>
      <c r="J15" s="12">
        <v>7.0350000000000001</v>
      </c>
      <c r="K15" s="9" t="s">
        <v>731</v>
      </c>
      <c r="L15" s="12">
        <v>1</v>
      </c>
      <c r="M15" s="12">
        <v>1</v>
      </c>
      <c r="N15" s="12"/>
      <c r="O15" s="12">
        <v>2</v>
      </c>
    </row>
    <row r="16" spans="1:15" x14ac:dyDescent="0.25">
      <c r="A16" s="9" t="s">
        <v>732</v>
      </c>
      <c r="B16" s="12">
        <v>2.13</v>
      </c>
      <c r="C16" s="12">
        <v>2.38</v>
      </c>
      <c r="D16" s="12"/>
      <c r="E16" s="12">
        <v>4.51</v>
      </c>
      <c r="F16" s="9" t="s">
        <v>732</v>
      </c>
      <c r="G16" s="12">
        <v>3.23</v>
      </c>
      <c r="H16" s="12">
        <v>3.66</v>
      </c>
      <c r="I16" s="12"/>
      <c r="J16" s="12">
        <v>3.4450000000000003</v>
      </c>
      <c r="K16" s="9" t="s">
        <v>732</v>
      </c>
      <c r="L16" s="12">
        <v>1</v>
      </c>
      <c r="M16" s="12">
        <v>1</v>
      </c>
      <c r="N16" s="12"/>
      <c r="O16" s="12">
        <v>2</v>
      </c>
    </row>
    <row r="17" spans="1:15" x14ac:dyDescent="0.25">
      <c r="A17" s="9" t="s">
        <v>733</v>
      </c>
      <c r="B17" s="12">
        <v>2.61</v>
      </c>
      <c r="C17" s="12">
        <v>2.92</v>
      </c>
      <c r="D17" s="12"/>
      <c r="E17" s="12">
        <v>5.5299999999999994</v>
      </c>
      <c r="F17" s="9" t="s">
        <v>733</v>
      </c>
      <c r="G17" s="12">
        <v>3.09</v>
      </c>
      <c r="H17" s="12">
        <v>3.56</v>
      </c>
      <c r="I17" s="12"/>
      <c r="J17" s="12">
        <v>3.3250000000000002</v>
      </c>
      <c r="K17" s="9" t="s">
        <v>733</v>
      </c>
      <c r="L17" s="12">
        <v>1</v>
      </c>
      <c r="M17" s="12">
        <v>1</v>
      </c>
      <c r="N17" s="12"/>
      <c r="O17" s="12">
        <v>2</v>
      </c>
    </row>
    <row r="18" spans="1:15" x14ac:dyDescent="0.25">
      <c r="A18" s="9" t="s">
        <v>734</v>
      </c>
      <c r="B18" s="12">
        <v>5.78</v>
      </c>
      <c r="C18" s="12">
        <v>6.3</v>
      </c>
      <c r="D18" s="12"/>
      <c r="E18" s="12">
        <v>12.08</v>
      </c>
      <c r="F18" s="9" t="s">
        <v>734</v>
      </c>
      <c r="G18" s="12">
        <v>4.75</v>
      </c>
      <c r="H18" s="12">
        <v>5.35</v>
      </c>
      <c r="I18" s="12"/>
      <c r="J18" s="12">
        <v>5.05</v>
      </c>
      <c r="K18" s="9" t="s">
        <v>734</v>
      </c>
      <c r="L18" s="12">
        <v>1</v>
      </c>
      <c r="M18" s="12">
        <v>1</v>
      </c>
      <c r="N18" s="12"/>
      <c r="O18" s="12">
        <v>2</v>
      </c>
    </row>
    <row r="19" spans="1:15" x14ac:dyDescent="0.25">
      <c r="A19" s="9" t="s">
        <v>735</v>
      </c>
      <c r="B19" s="12">
        <v>5.21</v>
      </c>
      <c r="C19" s="12">
        <v>5.43</v>
      </c>
      <c r="D19" s="12"/>
      <c r="E19" s="12">
        <v>10.64</v>
      </c>
      <c r="F19" s="9" t="s">
        <v>735</v>
      </c>
      <c r="G19" s="12">
        <v>4.09</v>
      </c>
      <c r="H19" s="12">
        <v>4.24</v>
      </c>
      <c r="I19" s="12"/>
      <c r="J19" s="12">
        <v>4.165</v>
      </c>
      <c r="K19" s="9" t="s">
        <v>735</v>
      </c>
      <c r="L19" s="12">
        <v>1</v>
      </c>
      <c r="M19" s="12">
        <v>1</v>
      </c>
      <c r="N19" s="12"/>
      <c r="O19" s="12">
        <v>2</v>
      </c>
    </row>
    <row r="20" spans="1:15" x14ac:dyDescent="0.25">
      <c r="A20" s="9" t="s">
        <v>736</v>
      </c>
      <c r="B20" s="12">
        <v>7.18</v>
      </c>
      <c r="C20" s="12">
        <v>7.31</v>
      </c>
      <c r="D20" s="12"/>
      <c r="E20" s="12">
        <v>14.489999999999998</v>
      </c>
      <c r="F20" s="9" t="s">
        <v>736</v>
      </c>
      <c r="G20" s="12">
        <v>5.85</v>
      </c>
      <c r="H20" s="12">
        <v>6.15</v>
      </c>
      <c r="I20" s="12"/>
      <c r="J20" s="12">
        <v>6</v>
      </c>
      <c r="K20" s="9" t="s">
        <v>736</v>
      </c>
      <c r="L20" s="12">
        <v>1</v>
      </c>
      <c r="M20" s="12">
        <v>1</v>
      </c>
      <c r="N20" s="12"/>
      <c r="O20" s="12">
        <v>2</v>
      </c>
    </row>
    <row r="21" spans="1:15" x14ac:dyDescent="0.25">
      <c r="A21" s="9" t="s">
        <v>737</v>
      </c>
      <c r="B21" s="12">
        <v>7.88</v>
      </c>
      <c r="C21" s="12">
        <v>8.02</v>
      </c>
      <c r="D21" s="12"/>
      <c r="E21" s="12">
        <v>15.899999999999999</v>
      </c>
      <c r="F21" s="9" t="s">
        <v>737</v>
      </c>
      <c r="G21" s="12">
        <v>6.09</v>
      </c>
      <c r="H21" s="12">
        <v>6.38</v>
      </c>
      <c r="I21" s="12"/>
      <c r="J21" s="12">
        <v>6.2349999999999994</v>
      </c>
      <c r="K21" s="9" t="s">
        <v>737</v>
      </c>
      <c r="L21" s="12">
        <v>1</v>
      </c>
      <c r="M21" s="12">
        <v>1</v>
      </c>
      <c r="N21" s="12"/>
      <c r="O21" s="12">
        <v>2</v>
      </c>
    </row>
    <row r="22" spans="1:15" x14ac:dyDescent="0.25">
      <c r="A22" s="9" t="s">
        <v>693</v>
      </c>
      <c r="B22" s="12">
        <v>132.94999999999999</v>
      </c>
      <c r="C22" s="12">
        <v>140.06</v>
      </c>
      <c r="D22" s="12"/>
      <c r="E22" s="12">
        <v>273.01</v>
      </c>
      <c r="F22" s="9" t="s">
        <v>693</v>
      </c>
      <c r="G22" s="12">
        <v>4.7178571428571425</v>
      </c>
      <c r="H22" s="12">
        <v>5.0714285714285712</v>
      </c>
      <c r="I22" s="12"/>
      <c r="J22" s="12">
        <v>4.8946428571428564</v>
      </c>
      <c r="K22" s="9" t="s">
        <v>693</v>
      </c>
      <c r="L22" s="12">
        <v>14</v>
      </c>
      <c r="M22" s="12">
        <v>14</v>
      </c>
      <c r="N22" s="12"/>
      <c r="O22" s="12">
        <v>28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7CAFA-F3DA-43D7-8367-852A398BCC0F}">
  <dimension ref="A5:AB24"/>
  <sheetViews>
    <sheetView topLeftCell="N1" workbookViewId="0">
      <selection activeCell="Y5" sqref="Y5:AA6"/>
    </sheetView>
  </sheetViews>
  <sheetFormatPr defaultRowHeight="15" x14ac:dyDescent="0.25"/>
  <cols>
    <col min="1" max="1" width="20.42578125" bestFit="1" customWidth="1"/>
    <col min="2" max="2" width="16.28515625" bestFit="1" customWidth="1"/>
    <col min="3" max="3" width="12" bestFit="1" customWidth="1"/>
    <col min="4" max="4" width="5" bestFit="1" customWidth="1"/>
    <col min="5" max="5" width="18.5703125" bestFit="1" customWidth="1"/>
    <col min="6" max="6" width="16.28515625" bestFit="1" customWidth="1"/>
    <col min="7" max="7" width="12" bestFit="1" customWidth="1"/>
    <col min="8" max="8" width="5" bestFit="1" customWidth="1"/>
    <col min="9" max="9" width="19.28515625" bestFit="1" customWidth="1"/>
    <col min="10" max="10" width="16.28515625" bestFit="1" customWidth="1"/>
    <col min="11" max="11" width="12" bestFit="1" customWidth="1"/>
    <col min="12" max="12" width="5" bestFit="1" customWidth="1"/>
    <col min="13" max="13" width="19.42578125" bestFit="1" customWidth="1"/>
    <col min="14" max="14" width="16.28515625" bestFit="1" customWidth="1"/>
    <col min="15" max="15" width="12" bestFit="1" customWidth="1"/>
    <col min="16" max="16" width="5" bestFit="1" customWidth="1"/>
    <col min="17" max="17" width="18.5703125" bestFit="1" customWidth="1"/>
    <col min="18" max="18" width="16.28515625" bestFit="1" customWidth="1"/>
    <col min="19" max="19" width="12" bestFit="1" customWidth="1"/>
    <col min="20" max="20" width="5" bestFit="1" customWidth="1"/>
    <col min="21" max="21" width="20" bestFit="1" customWidth="1"/>
    <col min="22" max="22" width="16.28515625" bestFit="1" customWidth="1"/>
    <col min="23" max="23" width="12" bestFit="1" customWidth="1"/>
    <col min="24" max="24" width="5" bestFit="1" customWidth="1"/>
    <col min="25" max="25" width="20.140625" bestFit="1" customWidth="1"/>
    <col min="26" max="26" width="16.28515625" bestFit="1" customWidth="1"/>
    <col min="27" max="27" width="12" bestFit="1" customWidth="1"/>
    <col min="28" max="28" width="5" bestFit="1" customWidth="1"/>
  </cols>
  <sheetData>
    <row r="5" spans="1:28" x14ac:dyDescent="0.25">
      <c r="B5">
        <v>2020</v>
      </c>
      <c r="C5">
        <v>2021</v>
      </c>
      <c r="F5">
        <v>2020</v>
      </c>
      <c r="G5">
        <v>2021</v>
      </c>
      <c r="J5">
        <v>2020</v>
      </c>
      <c r="K5">
        <v>2021</v>
      </c>
      <c r="N5">
        <v>2020</v>
      </c>
      <c r="O5">
        <v>2021</v>
      </c>
      <c r="R5">
        <v>2020</v>
      </c>
      <c r="S5">
        <v>2021</v>
      </c>
      <c r="V5">
        <v>2020</v>
      </c>
      <c r="W5">
        <v>2021</v>
      </c>
      <c r="Z5">
        <v>2020</v>
      </c>
      <c r="AA5">
        <v>2021</v>
      </c>
    </row>
    <row r="6" spans="1:28" x14ac:dyDescent="0.25">
      <c r="A6" t="s">
        <v>720</v>
      </c>
      <c r="B6" s="14">
        <f>GETPIVOTDATA("APK PAUD",$A$8,"Tahun",2020)</f>
        <v>52.403571428571418</v>
      </c>
      <c r="C6" s="14">
        <f>GETPIVOTDATA("APK PAUD",$A$8,"Tahun",2021)</f>
        <v>50.799285714285709</v>
      </c>
      <c r="E6" t="s">
        <v>721</v>
      </c>
      <c r="F6" s="14">
        <f>GETPIVOTDATA("APK SD",$E$8,"Tahun",2020)</f>
        <v>103.18428571428571</v>
      </c>
      <c r="G6" s="14">
        <f>GETPIVOTDATA("APK SD",$E$8,"Tahun",2021)</f>
        <v>101.77214285714285</v>
      </c>
      <c r="I6" t="s">
        <v>722</v>
      </c>
      <c r="J6" s="14">
        <f>GETPIVOTDATA("APK SMP",$I$8,"Tahun",2020)</f>
        <v>102.24642857142858</v>
      </c>
      <c r="K6" s="14">
        <f>GETPIVOTDATA("APK SMP",$I$8,"Tahun",2021)</f>
        <v>99.297142857142845</v>
      </c>
      <c r="M6" t="s">
        <v>755</v>
      </c>
      <c r="N6" s="14">
        <f>GETPIVOTDATA("APK SMA",$M$8,"Tahun",2020)</f>
        <v>88.732142857142847</v>
      </c>
      <c r="O6" s="14">
        <f>GETPIVOTDATA("APK SMA",$M$8,"Tahun",2021)</f>
        <v>86.930714285714302</v>
      </c>
      <c r="Q6" t="s">
        <v>742</v>
      </c>
      <c r="R6" s="14">
        <f>GETPIVOTDATA("APM SD",$Q$8,"Tahun",2020)</f>
        <v>92.227142857142852</v>
      </c>
      <c r="S6" s="14">
        <f>GETPIVOTDATA("APM SD",$Q$8,"Tahun",2021)</f>
        <v>92.005714285714276</v>
      </c>
      <c r="U6" t="s">
        <v>743</v>
      </c>
      <c r="V6" s="14">
        <f>GETPIVOTDATA("APM SMP",$U$8,"Tahun",2020)</f>
        <v>73.309285714285721</v>
      </c>
      <c r="W6" s="14">
        <f>GETPIVOTDATA("APM SMP",$U$8,"Tahun",2021)</f>
        <v>71.594285714285732</v>
      </c>
      <c r="Y6" t="s">
        <v>756</v>
      </c>
      <c r="Z6" s="14">
        <f>GETPIVOTDATA("APM SMA",$Y$8,"Tahun",2020)</f>
        <v>61.068571428571431</v>
      </c>
      <c r="AA6" s="14">
        <f>GETPIVOTDATA("APM SMA",$Y$8,"Tahun",2021)</f>
        <v>59.044285714285714</v>
      </c>
    </row>
    <row r="8" spans="1:28" x14ac:dyDescent="0.25">
      <c r="A8" s="8" t="s">
        <v>754</v>
      </c>
      <c r="B8" s="8" t="s">
        <v>708</v>
      </c>
      <c r="E8" s="8" t="s">
        <v>757</v>
      </c>
      <c r="F8" s="8" t="s">
        <v>708</v>
      </c>
      <c r="I8" s="8" t="s">
        <v>758</v>
      </c>
      <c r="J8" s="8" t="s">
        <v>708</v>
      </c>
      <c r="M8" s="8" t="s">
        <v>759</v>
      </c>
      <c r="N8" s="8" t="s">
        <v>708</v>
      </c>
      <c r="Q8" s="8" t="s">
        <v>760</v>
      </c>
      <c r="R8" s="8" t="s">
        <v>708</v>
      </c>
      <c r="U8" s="8" t="s">
        <v>761</v>
      </c>
      <c r="V8" s="8" t="s">
        <v>708</v>
      </c>
      <c r="Y8" s="8" t="s">
        <v>762</v>
      </c>
      <c r="Z8" s="8" t="s">
        <v>708</v>
      </c>
    </row>
    <row r="9" spans="1:28" x14ac:dyDescent="0.25">
      <c r="A9" s="8" t="s">
        <v>692</v>
      </c>
      <c r="B9">
        <v>2020</v>
      </c>
      <c r="C9">
        <v>2021</v>
      </c>
      <c r="D9">
        <v>2022</v>
      </c>
      <c r="E9" s="8" t="s">
        <v>692</v>
      </c>
      <c r="F9">
        <v>2020</v>
      </c>
      <c r="G9">
        <v>2021</v>
      </c>
      <c r="H9">
        <v>2022</v>
      </c>
      <c r="I9" s="8" t="s">
        <v>692</v>
      </c>
      <c r="J9">
        <v>2020</v>
      </c>
      <c r="K9">
        <v>2021</v>
      </c>
      <c r="L9">
        <v>2022</v>
      </c>
      <c r="M9" s="8" t="s">
        <v>692</v>
      </c>
      <c r="N9">
        <v>2020</v>
      </c>
      <c r="O9">
        <v>2021</v>
      </c>
      <c r="P9">
        <v>2022</v>
      </c>
      <c r="Q9" s="8" t="s">
        <v>692</v>
      </c>
      <c r="R9">
        <v>2020</v>
      </c>
      <c r="S9">
        <v>2021</v>
      </c>
      <c r="T9">
        <v>2022</v>
      </c>
      <c r="U9" s="8" t="s">
        <v>692</v>
      </c>
      <c r="V9">
        <v>2020</v>
      </c>
      <c r="W9">
        <v>2021</v>
      </c>
      <c r="X9">
        <v>2022</v>
      </c>
      <c r="Y9" s="8" t="s">
        <v>692</v>
      </c>
      <c r="Z9">
        <v>2020</v>
      </c>
      <c r="AA9">
        <v>2021</v>
      </c>
      <c r="AB9">
        <v>2022</v>
      </c>
    </row>
    <row r="10" spans="1:28" x14ac:dyDescent="0.25">
      <c r="A10" s="9" t="s">
        <v>725</v>
      </c>
      <c r="B10" s="12">
        <v>23.16</v>
      </c>
      <c r="C10" s="12">
        <v>20.66</v>
      </c>
      <c r="D10" s="12"/>
      <c r="E10" s="9" t="s">
        <v>725</v>
      </c>
      <c r="F10" s="12">
        <v>109.08</v>
      </c>
      <c r="G10" s="12">
        <v>105.52</v>
      </c>
      <c r="H10" s="12"/>
      <c r="I10" s="9" t="s">
        <v>725</v>
      </c>
      <c r="J10" s="12">
        <v>101.54</v>
      </c>
      <c r="K10" s="12">
        <v>98.4</v>
      </c>
      <c r="L10" s="12"/>
      <c r="M10" s="9" t="s">
        <v>725</v>
      </c>
      <c r="N10" s="12">
        <v>78.260000000000005</v>
      </c>
      <c r="O10" s="12">
        <v>71.63</v>
      </c>
      <c r="P10" s="12"/>
      <c r="Q10" s="9" t="s">
        <v>725</v>
      </c>
      <c r="R10" s="12">
        <v>96.75</v>
      </c>
      <c r="S10" s="12">
        <v>94.58</v>
      </c>
      <c r="T10" s="12"/>
      <c r="U10" s="9" t="s">
        <v>725</v>
      </c>
      <c r="V10" s="12">
        <v>69.88</v>
      </c>
      <c r="W10" s="12">
        <v>68.13</v>
      </c>
      <c r="X10" s="12"/>
      <c r="Y10" s="9" t="s">
        <v>725</v>
      </c>
      <c r="Z10" s="12">
        <v>53.33</v>
      </c>
      <c r="AA10" s="12">
        <v>49.32</v>
      </c>
      <c r="AB10" s="12"/>
    </row>
    <row r="11" spans="1:28" x14ac:dyDescent="0.25">
      <c r="A11" s="9" t="s">
        <v>737</v>
      </c>
      <c r="B11" s="12">
        <v>41.91</v>
      </c>
      <c r="C11" s="12">
        <v>38.17</v>
      </c>
      <c r="D11" s="12"/>
      <c r="E11" s="9" t="s">
        <v>737</v>
      </c>
      <c r="F11" s="12">
        <v>99.86</v>
      </c>
      <c r="G11" s="12">
        <v>98.09</v>
      </c>
      <c r="H11" s="12"/>
      <c r="I11" s="9" t="s">
        <v>737</v>
      </c>
      <c r="J11" s="12">
        <v>100.7</v>
      </c>
      <c r="K11" s="12">
        <v>99.37</v>
      </c>
      <c r="L11" s="12"/>
      <c r="M11" s="9" t="s">
        <v>737</v>
      </c>
      <c r="N11" s="12">
        <v>77.17</v>
      </c>
      <c r="O11" s="12">
        <v>73.87</v>
      </c>
      <c r="P11" s="12"/>
      <c r="Q11" s="9" t="s">
        <v>737</v>
      </c>
      <c r="R11" s="12">
        <v>90.34</v>
      </c>
      <c r="S11" s="12">
        <v>89.36</v>
      </c>
      <c r="T11" s="12"/>
      <c r="U11" s="9" t="s">
        <v>737</v>
      </c>
      <c r="V11" s="12">
        <v>71.05</v>
      </c>
      <c r="W11" s="12">
        <v>72.36</v>
      </c>
      <c r="X11" s="12"/>
      <c r="Y11" s="9" t="s">
        <v>737</v>
      </c>
      <c r="Z11" s="12">
        <v>51.25</v>
      </c>
      <c r="AA11" s="12">
        <v>48.12</v>
      </c>
      <c r="AB11" s="12"/>
    </row>
    <row r="12" spans="1:28" x14ac:dyDescent="0.25">
      <c r="A12" s="9" t="s">
        <v>726</v>
      </c>
      <c r="B12" s="12">
        <v>40.729999999999997</v>
      </c>
      <c r="C12" s="12">
        <v>38.32</v>
      </c>
      <c r="D12" s="12"/>
      <c r="E12" s="9" t="s">
        <v>726</v>
      </c>
      <c r="F12" s="12">
        <v>98.95</v>
      </c>
      <c r="G12" s="12">
        <v>95.82</v>
      </c>
      <c r="H12" s="12"/>
      <c r="I12" s="9" t="s">
        <v>726</v>
      </c>
      <c r="J12" s="12">
        <v>102.49</v>
      </c>
      <c r="K12" s="12">
        <v>98.02</v>
      </c>
      <c r="L12" s="12"/>
      <c r="M12" s="9" t="s">
        <v>726</v>
      </c>
      <c r="N12" s="12">
        <v>79.14</v>
      </c>
      <c r="O12" s="12">
        <v>74.25</v>
      </c>
      <c r="P12" s="12"/>
      <c r="Q12" s="9" t="s">
        <v>726</v>
      </c>
      <c r="R12" s="12">
        <v>88.19</v>
      </c>
      <c r="S12" s="12">
        <v>86.14</v>
      </c>
      <c r="T12" s="12"/>
      <c r="U12" s="9" t="s">
        <v>726</v>
      </c>
      <c r="V12" s="12">
        <v>70.34</v>
      </c>
      <c r="W12" s="12">
        <v>67.72</v>
      </c>
      <c r="X12" s="12"/>
      <c r="Y12" s="9" t="s">
        <v>726</v>
      </c>
      <c r="Z12" s="12">
        <v>55.09</v>
      </c>
      <c r="AA12" s="12">
        <v>51.33</v>
      </c>
      <c r="AB12" s="12"/>
    </row>
    <row r="13" spans="1:28" x14ac:dyDescent="0.25">
      <c r="A13" s="9" t="s">
        <v>734</v>
      </c>
      <c r="B13" s="12">
        <v>95.3</v>
      </c>
      <c r="C13" s="12">
        <v>90.63</v>
      </c>
      <c r="D13" s="12"/>
      <c r="E13" s="9" t="s">
        <v>734</v>
      </c>
      <c r="F13" s="12">
        <v>100.05</v>
      </c>
      <c r="G13" s="12">
        <v>101.59</v>
      </c>
      <c r="H13" s="12"/>
      <c r="I13" s="9" t="s">
        <v>734</v>
      </c>
      <c r="J13" s="12">
        <v>101.42</v>
      </c>
      <c r="K13" s="12">
        <v>98.51</v>
      </c>
      <c r="L13" s="12"/>
      <c r="M13" s="9" t="s">
        <v>734</v>
      </c>
      <c r="N13" s="12">
        <v>100.79</v>
      </c>
      <c r="O13" s="12">
        <v>100.37</v>
      </c>
      <c r="P13" s="12"/>
      <c r="Q13" s="9" t="s">
        <v>734</v>
      </c>
      <c r="R13" s="12">
        <v>88.23</v>
      </c>
      <c r="S13" s="12">
        <v>91.31</v>
      </c>
      <c r="T13" s="12"/>
      <c r="U13" s="9" t="s">
        <v>734</v>
      </c>
      <c r="V13" s="12">
        <v>68.989999999999995</v>
      </c>
      <c r="W13" s="12">
        <v>69.150000000000006</v>
      </c>
      <c r="X13" s="12"/>
      <c r="Y13" s="9" t="s">
        <v>734</v>
      </c>
      <c r="Z13" s="12">
        <v>67.47</v>
      </c>
      <c r="AA13" s="12">
        <v>68.41</v>
      </c>
      <c r="AB13" s="12"/>
    </row>
    <row r="14" spans="1:28" x14ac:dyDescent="0.25">
      <c r="A14" s="9" t="s">
        <v>727</v>
      </c>
      <c r="B14" s="12">
        <v>48.17</v>
      </c>
      <c r="C14" s="12">
        <v>48.86</v>
      </c>
      <c r="D14" s="12"/>
      <c r="E14" s="9" t="s">
        <v>727</v>
      </c>
      <c r="F14" s="12">
        <v>107.07</v>
      </c>
      <c r="G14" s="12">
        <v>105.15</v>
      </c>
      <c r="H14" s="12"/>
      <c r="I14" s="9" t="s">
        <v>727</v>
      </c>
      <c r="J14" s="12">
        <v>99.17</v>
      </c>
      <c r="K14" s="12">
        <v>97.33</v>
      </c>
      <c r="L14" s="12"/>
      <c r="M14" s="9" t="s">
        <v>727</v>
      </c>
      <c r="N14" s="12">
        <v>75.209999999999994</v>
      </c>
      <c r="O14" s="12">
        <v>74.66</v>
      </c>
      <c r="P14" s="12"/>
      <c r="Q14" s="9" t="s">
        <v>727</v>
      </c>
      <c r="R14" s="12">
        <v>94.31</v>
      </c>
      <c r="S14" s="12">
        <v>93.22</v>
      </c>
      <c r="T14" s="12"/>
      <c r="U14" s="9" t="s">
        <v>727</v>
      </c>
      <c r="V14" s="12">
        <v>68.33</v>
      </c>
      <c r="W14" s="12">
        <v>65.5</v>
      </c>
      <c r="X14" s="12"/>
      <c r="Y14" s="9" t="s">
        <v>727</v>
      </c>
      <c r="Z14" s="12">
        <v>51.19</v>
      </c>
      <c r="AA14" s="12">
        <v>47.36</v>
      </c>
      <c r="AB14" s="12"/>
    </row>
    <row r="15" spans="1:28" x14ac:dyDescent="0.25">
      <c r="A15" s="9" t="s">
        <v>730</v>
      </c>
      <c r="B15" s="12">
        <v>53.13</v>
      </c>
      <c r="C15" s="12">
        <v>47.73</v>
      </c>
      <c r="D15" s="12"/>
      <c r="E15" s="9" t="s">
        <v>730</v>
      </c>
      <c r="F15" s="12">
        <v>98.1</v>
      </c>
      <c r="G15" s="12">
        <v>96.74</v>
      </c>
      <c r="H15" s="12"/>
      <c r="I15" s="9" t="s">
        <v>730</v>
      </c>
      <c r="J15" s="12">
        <v>100.47</v>
      </c>
      <c r="K15" s="12">
        <v>98.46</v>
      </c>
      <c r="L15" s="12"/>
      <c r="M15" s="9" t="s">
        <v>730</v>
      </c>
      <c r="N15" s="12">
        <v>88.99</v>
      </c>
      <c r="O15" s="12">
        <v>87.94</v>
      </c>
      <c r="P15" s="12"/>
      <c r="Q15" s="9" t="s">
        <v>730</v>
      </c>
      <c r="R15" s="12">
        <v>87.46</v>
      </c>
      <c r="S15" s="12">
        <v>86.84</v>
      </c>
      <c r="T15" s="12"/>
      <c r="U15" s="9" t="s">
        <v>730</v>
      </c>
      <c r="V15" s="12">
        <v>72.989999999999995</v>
      </c>
      <c r="W15" s="12">
        <v>70.75</v>
      </c>
      <c r="X15" s="12"/>
      <c r="Y15" s="9" t="s">
        <v>730</v>
      </c>
      <c r="Z15" s="12">
        <v>60.95</v>
      </c>
      <c r="AA15" s="12">
        <v>58.62</v>
      </c>
      <c r="AB15" s="12"/>
    </row>
    <row r="16" spans="1:28" x14ac:dyDescent="0.25">
      <c r="A16" s="9" t="s">
        <v>348</v>
      </c>
      <c r="B16" s="12">
        <v>52.06</v>
      </c>
      <c r="C16" s="12">
        <v>44.11</v>
      </c>
      <c r="D16" s="12"/>
      <c r="E16" s="9" t="s">
        <v>348</v>
      </c>
      <c r="F16" s="12">
        <v>105.94</v>
      </c>
      <c r="G16" s="12">
        <v>103.51</v>
      </c>
      <c r="H16" s="12"/>
      <c r="I16" s="9" t="s">
        <v>348</v>
      </c>
      <c r="J16" s="12">
        <v>108.41</v>
      </c>
      <c r="K16" s="12">
        <v>108.03</v>
      </c>
      <c r="L16" s="12"/>
      <c r="M16" s="9" t="s">
        <v>348</v>
      </c>
      <c r="N16" s="12">
        <v>104.04</v>
      </c>
      <c r="O16" s="12">
        <v>108.1</v>
      </c>
      <c r="P16" s="12"/>
      <c r="Q16" s="9" t="s">
        <v>348</v>
      </c>
      <c r="R16" s="12">
        <v>95.55</v>
      </c>
      <c r="S16" s="12">
        <v>95.64</v>
      </c>
      <c r="T16" s="12"/>
      <c r="U16" s="9" t="s">
        <v>348</v>
      </c>
      <c r="V16" s="12">
        <v>74.69</v>
      </c>
      <c r="W16" s="12">
        <v>74.19</v>
      </c>
      <c r="X16" s="12"/>
      <c r="Y16" s="9" t="s">
        <v>348</v>
      </c>
      <c r="Z16" s="12">
        <v>70.010000000000005</v>
      </c>
      <c r="AA16" s="12">
        <v>69.09</v>
      </c>
      <c r="AB16" s="12"/>
    </row>
    <row r="17" spans="1:28" x14ac:dyDescent="0.25">
      <c r="A17" s="9" t="s">
        <v>728</v>
      </c>
      <c r="B17" s="12">
        <v>38.6</v>
      </c>
      <c r="C17" s="12">
        <v>38.56</v>
      </c>
      <c r="D17" s="12"/>
      <c r="E17" s="9" t="s">
        <v>728</v>
      </c>
      <c r="F17" s="12">
        <v>104.33</v>
      </c>
      <c r="G17" s="12">
        <v>104.29</v>
      </c>
      <c r="H17" s="12"/>
      <c r="I17" s="9" t="s">
        <v>728</v>
      </c>
      <c r="J17" s="12">
        <v>100.37</v>
      </c>
      <c r="K17" s="12">
        <v>98.81</v>
      </c>
      <c r="L17" s="12"/>
      <c r="M17" s="9" t="s">
        <v>728</v>
      </c>
      <c r="N17" s="12">
        <v>102.44</v>
      </c>
      <c r="O17" s="12">
        <v>99.71</v>
      </c>
      <c r="P17" s="12"/>
      <c r="Q17" s="9" t="s">
        <v>728</v>
      </c>
      <c r="R17" s="12">
        <v>96.39</v>
      </c>
      <c r="S17" s="12">
        <v>97.41</v>
      </c>
      <c r="T17" s="12"/>
      <c r="U17" s="9" t="s">
        <v>728</v>
      </c>
      <c r="V17" s="12">
        <v>81.180000000000007</v>
      </c>
      <c r="W17" s="12">
        <v>80.27</v>
      </c>
      <c r="X17" s="12"/>
      <c r="Y17" s="9" t="s">
        <v>728</v>
      </c>
      <c r="Z17" s="12">
        <v>78.709999999999994</v>
      </c>
      <c r="AA17" s="12">
        <v>78.27</v>
      </c>
      <c r="AB17" s="12"/>
    </row>
    <row r="18" spans="1:28" x14ac:dyDescent="0.25">
      <c r="A18" s="9" t="s">
        <v>729</v>
      </c>
      <c r="B18" s="12">
        <v>53.18</v>
      </c>
      <c r="C18" s="12">
        <v>52.15</v>
      </c>
      <c r="D18" s="12"/>
      <c r="E18" s="9" t="s">
        <v>729</v>
      </c>
      <c r="F18" s="12">
        <v>105.64</v>
      </c>
      <c r="G18" s="12">
        <v>103.87</v>
      </c>
      <c r="H18" s="12"/>
      <c r="I18" s="9" t="s">
        <v>729</v>
      </c>
      <c r="J18" s="12">
        <v>103.38</v>
      </c>
      <c r="K18" s="12">
        <v>99.91</v>
      </c>
      <c r="L18" s="12"/>
      <c r="M18" s="9" t="s">
        <v>729</v>
      </c>
      <c r="N18" s="12">
        <v>98.16</v>
      </c>
      <c r="O18" s="12">
        <v>98.18</v>
      </c>
      <c r="P18" s="12"/>
      <c r="Q18" s="9" t="s">
        <v>729</v>
      </c>
      <c r="R18" s="12">
        <v>95.62</v>
      </c>
      <c r="S18" s="12">
        <v>95.13</v>
      </c>
      <c r="T18" s="12"/>
      <c r="U18" s="9" t="s">
        <v>729</v>
      </c>
      <c r="V18" s="12">
        <v>76.78</v>
      </c>
      <c r="W18" s="12">
        <v>75.069999999999993</v>
      </c>
      <c r="X18" s="12"/>
      <c r="Y18" s="9" t="s">
        <v>729</v>
      </c>
      <c r="Z18" s="12">
        <v>71.209999999999994</v>
      </c>
      <c r="AA18" s="12">
        <v>70.400000000000006</v>
      </c>
      <c r="AB18" s="12"/>
    </row>
    <row r="19" spans="1:28" x14ac:dyDescent="0.25">
      <c r="A19" s="9" t="s">
        <v>733</v>
      </c>
      <c r="B19" s="12">
        <v>78.91</v>
      </c>
      <c r="C19" s="12">
        <v>76.02</v>
      </c>
      <c r="D19" s="12"/>
      <c r="E19" s="9" t="s">
        <v>733</v>
      </c>
      <c r="F19" s="12">
        <v>105.48</v>
      </c>
      <c r="G19" s="12">
        <v>105.4</v>
      </c>
      <c r="H19" s="12"/>
      <c r="I19" s="9" t="s">
        <v>733</v>
      </c>
      <c r="J19" s="12">
        <v>103.45</v>
      </c>
      <c r="K19" s="12">
        <v>95.56</v>
      </c>
      <c r="L19" s="12"/>
      <c r="M19" s="9" t="s">
        <v>733</v>
      </c>
      <c r="N19" s="12">
        <v>90.4</v>
      </c>
      <c r="O19" s="12">
        <v>86.68</v>
      </c>
      <c r="P19" s="12"/>
      <c r="Q19" s="9" t="s">
        <v>733</v>
      </c>
      <c r="R19" s="12">
        <v>94.82</v>
      </c>
      <c r="S19" s="12">
        <v>95.52</v>
      </c>
      <c r="T19" s="12"/>
      <c r="U19" s="9" t="s">
        <v>733</v>
      </c>
      <c r="V19" s="12">
        <v>77.91</v>
      </c>
      <c r="W19" s="12">
        <v>74.099999999999994</v>
      </c>
      <c r="X19" s="12"/>
      <c r="Y19" s="9" t="s">
        <v>733</v>
      </c>
      <c r="Z19" s="12">
        <v>61.35</v>
      </c>
      <c r="AA19" s="12">
        <v>61.78</v>
      </c>
      <c r="AB19" s="12"/>
    </row>
    <row r="20" spans="1:28" x14ac:dyDescent="0.25">
      <c r="A20" s="9" t="s">
        <v>736</v>
      </c>
      <c r="B20" s="12">
        <v>80.44</v>
      </c>
      <c r="C20" s="12">
        <v>90.63</v>
      </c>
      <c r="D20" s="12"/>
      <c r="E20" s="9" t="s">
        <v>736</v>
      </c>
      <c r="F20" s="12">
        <v>105.58</v>
      </c>
      <c r="G20" s="12">
        <v>104.8</v>
      </c>
      <c r="H20" s="12"/>
      <c r="I20" s="9" t="s">
        <v>736</v>
      </c>
      <c r="J20" s="12">
        <v>100.25</v>
      </c>
      <c r="K20" s="12">
        <v>99.56</v>
      </c>
      <c r="L20" s="12"/>
      <c r="M20" s="9" t="s">
        <v>736</v>
      </c>
      <c r="N20" s="12">
        <v>98.25</v>
      </c>
      <c r="O20" s="12">
        <v>102.59</v>
      </c>
      <c r="P20" s="12"/>
      <c r="Q20" s="9" t="s">
        <v>736</v>
      </c>
      <c r="R20" s="12">
        <v>91.63</v>
      </c>
      <c r="S20" s="12">
        <v>91.91</v>
      </c>
      <c r="T20" s="12"/>
      <c r="U20" s="9" t="s">
        <v>736</v>
      </c>
      <c r="V20" s="12">
        <v>66.23</v>
      </c>
      <c r="W20" s="12">
        <v>66.5</v>
      </c>
      <c r="X20" s="12"/>
      <c r="Y20" s="9" t="s">
        <v>736</v>
      </c>
      <c r="Z20" s="12">
        <v>60.5</v>
      </c>
      <c r="AA20" s="12">
        <v>60.01</v>
      </c>
      <c r="AB20" s="12"/>
    </row>
    <row r="21" spans="1:28" x14ac:dyDescent="0.25">
      <c r="A21" s="9" t="s">
        <v>735</v>
      </c>
      <c r="B21" s="12">
        <v>20.63</v>
      </c>
      <c r="C21" s="12">
        <v>19.8</v>
      </c>
      <c r="D21" s="12"/>
      <c r="E21" s="9" t="s">
        <v>735</v>
      </c>
      <c r="F21" s="12">
        <v>99.2</v>
      </c>
      <c r="G21" s="12">
        <v>98.87</v>
      </c>
      <c r="H21" s="12"/>
      <c r="I21" s="9" t="s">
        <v>735</v>
      </c>
      <c r="J21" s="12">
        <v>103.56</v>
      </c>
      <c r="K21" s="12">
        <v>99</v>
      </c>
      <c r="L21" s="12"/>
      <c r="M21" s="9" t="s">
        <v>735</v>
      </c>
      <c r="N21" s="12">
        <v>85.78</v>
      </c>
      <c r="O21" s="12">
        <v>79.819999999999993</v>
      </c>
      <c r="P21" s="12"/>
      <c r="Q21" s="9" t="s">
        <v>735</v>
      </c>
      <c r="R21" s="12">
        <v>89.24</v>
      </c>
      <c r="S21" s="12">
        <v>89.74</v>
      </c>
      <c r="T21" s="12"/>
      <c r="U21" s="9" t="s">
        <v>735</v>
      </c>
      <c r="V21" s="12">
        <v>76.569999999999993</v>
      </c>
      <c r="W21" s="12">
        <v>71.430000000000007</v>
      </c>
      <c r="X21" s="12"/>
      <c r="Y21" s="9" t="s">
        <v>735</v>
      </c>
      <c r="Z21" s="12">
        <v>59.83</v>
      </c>
      <c r="AA21" s="12">
        <v>56.34</v>
      </c>
      <c r="AB21" s="12"/>
    </row>
    <row r="22" spans="1:28" x14ac:dyDescent="0.25">
      <c r="A22" s="9" t="s">
        <v>731</v>
      </c>
      <c r="B22" s="12">
        <v>64.8</v>
      </c>
      <c r="C22" s="12">
        <v>62.69</v>
      </c>
      <c r="D22" s="12"/>
      <c r="E22" s="9" t="s">
        <v>731</v>
      </c>
      <c r="F22" s="12">
        <v>105.56</v>
      </c>
      <c r="G22" s="12">
        <v>103.35</v>
      </c>
      <c r="H22" s="12"/>
      <c r="I22" s="9" t="s">
        <v>731</v>
      </c>
      <c r="J22" s="12">
        <v>102.34</v>
      </c>
      <c r="K22" s="12">
        <v>98.57</v>
      </c>
      <c r="L22" s="12"/>
      <c r="M22" s="9" t="s">
        <v>731</v>
      </c>
      <c r="N22" s="12">
        <v>102.27</v>
      </c>
      <c r="O22" s="12">
        <v>97.74</v>
      </c>
      <c r="P22" s="12"/>
      <c r="Q22" s="9" t="s">
        <v>731</v>
      </c>
      <c r="R22" s="12">
        <v>92.76</v>
      </c>
      <c r="S22" s="12">
        <v>92.43</v>
      </c>
      <c r="T22" s="12"/>
      <c r="U22" s="9" t="s">
        <v>731</v>
      </c>
      <c r="V22" s="12">
        <v>72.62</v>
      </c>
      <c r="W22" s="12">
        <v>71.709999999999994</v>
      </c>
      <c r="X22" s="12"/>
      <c r="Y22" s="9" t="s">
        <v>731</v>
      </c>
      <c r="Z22" s="12">
        <v>68.42</v>
      </c>
      <c r="AA22" s="12">
        <v>65.86</v>
      </c>
      <c r="AB22" s="12"/>
    </row>
    <row r="23" spans="1:28" x14ac:dyDescent="0.25">
      <c r="A23" s="9" t="s">
        <v>732</v>
      </c>
      <c r="B23" s="12">
        <v>42.63</v>
      </c>
      <c r="C23" s="12">
        <v>42.86</v>
      </c>
      <c r="D23" s="12"/>
      <c r="E23" s="9" t="s">
        <v>732</v>
      </c>
      <c r="F23" s="12">
        <v>99.74</v>
      </c>
      <c r="G23" s="12">
        <v>97.81</v>
      </c>
      <c r="H23" s="12"/>
      <c r="I23" s="9" t="s">
        <v>732</v>
      </c>
      <c r="J23" s="12">
        <v>103.9</v>
      </c>
      <c r="K23" s="12">
        <v>100.63</v>
      </c>
      <c r="L23" s="12"/>
      <c r="M23" s="9" t="s">
        <v>732</v>
      </c>
      <c r="N23" s="12">
        <v>61.35</v>
      </c>
      <c r="O23" s="12">
        <v>61.49</v>
      </c>
      <c r="P23" s="12"/>
      <c r="Q23" s="9" t="s">
        <v>732</v>
      </c>
      <c r="R23" s="12">
        <v>89.89</v>
      </c>
      <c r="S23" s="12">
        <v>88.85</v>
      </c>
      <c r="T23" s="12"/>
      <c r="U23" s="9" t="s">
        <v>732</v>
      </c>
      <c r="V23" s="12">
        <v>78.77</v>
      </c>
      <c r="W23" s="12">
        <v>75.44</v>
      </c>
      <c r="X23" s="12"/>
      <c r="Y23" s="9" t="s">
        <v>732</v>
      </c>
      <c r="Z23" s="12">
        <v>45.65</v>
      </c>
      <c r="AA23" s="12">
        <v>41.71</v>
      </c>
      <c r="AB23" s="12"/>
    </row>
    <row r="24" spans="1:28" x14ac:dyDescent="0.25">
      <c r="A24" s="9" t="s">
        <v>693</v>
      </c>
      <c r="B24" s="12">
        <v>52.403571428571418</v>
      </c>
      <c r="C24" s="12">
        <v>50.799285714285709</v>
      </c>
      <c r="D24" s="12"/>
      <c r="E24" s="9" t="s">
        <v>693</v>
      </c>
      <c r="F24" s="12">
        <v>103.18428571428571</v>
      </c>
      <c r="G24" s="12">
        <v>101.77214285714285</v>
      </c>
      <c r="H24" s="12"/>
      <c r="I24" s="9" t="s">
        <v>693</v>
      </c>
      <c r="J24" s="12">
        <v>102.24642857142858</v>
      </c>
      <c r="K24" s="12">
        <v>99.297142857142845</v>
      </c>
      <c r="L24" s="12"/>
      <c r="M24" s="9" t="s">
        <v>693</v>
      </c>
      <c r="N24" s="12">
        <v>88.732142857142847</v>
      </c>
      <c r="O24" s="12">
        <v>86.930714285714302</v>
      </c>
      <c r="P24" s="12"/>
      <c r="Q24" s="9" t="s">
        <v>693</v>
      </c>
      <c r="R24" s="12">
        <v>92.227142857142852</v>
      </c>
      <c r="S24" s="12">
        <v>92.005714285714276</v>
      </c>
      <c r="T24" s="12"/>
      <c r="U24" s="9" t="s">
        <v>693</v>
      </c>
      <c r="V24" s="12">
        <v>73.309285714285721</v>
      </c>
      <c r="W24" s="12">
        <v>71.594285714285732</v>
      </c>
      <c r="X24" s="12"/>
      <c r="Y24" s="9" t="s">
        <v>693</v>
      </c>
      <c r="Z24" s="12">
        <v>61.068571428571431</v>
      </c>
      <c r="AA24" s="12">
        <v>59.044285714285714</v>
      </c>
      <c r="AB24" s="1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D4362-2306-460D-AA5F-C8F5CCC79B2A}">
  <sheetPr>
    <pageSetUpPr fitToPage="1"/>
  </sheetPr>
  <dimension ref="A1:R20"/>
  <sheetViews>
    <sheetView workbookViewId="0">
      <selection activeCell="G16" sqref="G16"/>
    </sheetView>
  </sheetViews>
  <sheetFormatPr defaultRowHeight="15" x14ac:dyDescent="0.25"/>
  <cols>
    <col min="1" max="1" width="21.28515625" customWidth="1"/>
    <col min="2" max="2" width="4.28515625" hidden="1" customWidth="1"/>
    <col min="3" max="4" width="14.28515625" bestFit="1" customWidth="1"/>
    <col min="5" max="5" width="13.42578125" bestFit="1" customWidth="1"/>
    <col min="6" max="10" width="12.5703125" bestFit="1" customWidth="1"/>
    <col min="11" max="11" width="17.28515625" bestFit="1" customWidth="1"/>
    <col min="12" max="12" width="18" bestFit="1" customWidth="1"/>
    <col min="13" max="13" width="18.5703125" bestFit="1" customWidth="1"/>
    <col min="14" max="18" width="12.5703125" bestFit="1" customWidth="1"/>
    <col min="19" max="24" width="15.28515625" bestFit="1" customWidth="1"/>
    <col min="25" max="25" width="11.85546875" bestFit="1" customWidth="1"/>
    <col min="26" max="26" width="11.42578125" bestFit="1" customWidth="1"/>
    <col min="27" max="27" width="10" bestFit="1" customWidth="1"/>
    <col min="28" max="28" width="13.28515625" bestFit="1" customWidth="1"/>
    <col min="29" max="29" width="10" bestFit="1" customWidth="1"/>
    <col min="30" max="30" width="15.140625" bestFit="1" customWidth="1"/>
    <col min="31" max="31" width="11.85546875" bestFit="1" customWidth="1"/>
    <col min="32" max="33" width="10" bestFit="1" customWidth="1"/>
    <col min="34" max="34" width="14.42578125" bestFit="1" customWidth="1"/>
    <col min="35" max="35" width="17.28515625" bestFit="1" customWidth="1"/>
    <col min="36" max="36" width="18" bestFit="1" customWidth="1"/>
    <col min="37" max="37" width="18.5703125" bestFit="1" customWidth="1"/>
    <col min="38" max="38" width="10" bestFit="1" customWidth="1"/>
    <col min="39" max="39" width="12.42578125" bestFit="1" customWidth="1"/>
    <col min="40" max="40" width="10" bestFit="1" customWidth="1"/>
    <col min="41" max="41" width="12.140625" bestFit="1" customWidth="1"/>
    <col min="42" max="43" width="10" bestFit="1" customWidth="1"/>
    <col min="44" max="44" width="11.85546875" bestFit="1" customWidth="1"/>
    <col min="45" max="45" width="11.42578125" bestFit="1" customWidth="1"/>
    <col min="46" max="46" width="10" bestFit="1" customWidth="1"/>
    <col min="47" max="47" width="13.28515625" bestFit="1" customWidth="1"/>
    <col min="48" max="48" width="10" bestFit="1" customWidth="1"/>
    <col min="49" max="49" width="15.140625" bestFit="1" customWidth="1"/>
    <col min="50" max="50" width="11.85546875" bestFit="1" customWidth="1"/>
    <col min="51" max="52" width="10" bestFit="1" customWidth="1"/>
    <col min="53" max="53" width="14.42578125" bestFit="1" customWidth="1"/>
    <col min="54" max="54" width="17.28515625" bestFit="1" customWidth="1"/>
    <col min="55" max="55" width="18" bestFit="1" customWidth="1"/>
    <col min="56" max="56" width="18.5703125" bestFit="1" customWidth="1"/>
    <col min="57" max="57" width="10" bestFit="1" customWidth="1"/>
    <col min="58" max="58" width="12.42578125" bestFit="1" customWidth="1"/>
    <col min="59" max="59" width="10" bestFit="1" customWidth="1"/>
    <col min="60" max="60" width="12.140625" bestFit="1" customWidth="1"/>
    <col min="61" max="64" width="10" bestFit="1" customWidth="1"/>
    <col min="65" max="66" width="12" bestFit="1" customWidth="1"/>
    <col min="67" max="181" width="27.28515625" bestFit="1" customWidth="1"/>
    <col min="182" max="182" width="15.28515625" bestFit="1" customWidth="1"/>
    <col min="183" max="183" width="19.85546875" bestFit="1" customWidth="1"/>
    <col min="184" max="184" width="21.5703125" bestFit="1" customWidth="1"/>
    <col min="185" max="185" width="28" bestFit="1" customWidth="1"/>
    <col min="186" max="186" width="16.140625" bestFit="1" customWidth="1"/>
    <col min="187" max="187" width="24.7109375" bestFit="1" customWidth="1"/>
    <col min="188" max="188" width="28.5703125" bestFit="1" customWidth="1"/>
    <col min="189" max="189" width="30.85546875" bestFit="1" customWidth="1"/>
    <col min="190" max="190" width="31.85546875" bestFit="1" customWidth="1"/>
    <col min="191" max="370" width="27.28515625" bestFit="1" customWidth="1"/>
    <col min="371" max="371" width="15.28515625" bestFit="1" customWidth="1"/>
    <col min="372" max="372" width="19.85546875" bestFit="1" customWidth="1"/>
    <col min="373" max="373" width="21.5703125" bestFit="1" customWidth="1"/>
    <col min="374" max="374" width="28" bestFit="1" customWidth="1"/>
    <col min="375" max="375" width="16.140625" bestFit="1" customWidth="1"/>
    <col min="376" max="376" width="24.7109375" bestFit="1" customWidth="1"/>
    <col min="377" max="377" width="28.5703125" bestFit="1" customWidth="1"/>
    <col min="378" max="378" width="30.85546875" bestFit="1" customWidth="1"/>
    <col min="379" max="379" width="31.85546875" bestFit="1" customWidth="1"/>
    <col min="380" max="559" width="27.28515625" bestFit="1" customWidth="1"/>
    <col min="560" max="560" width="15.28515625" bestFit="1" customWidth="1"/>
    <col min="561" max="561" width="19.85546875" bestFit="1" customWidth="1"/>
    <col min="562" max="562" width="21.5703125" bestFit="1" customWidth="1"/>
    <col min="563" max="563" width="28" bestFit="1" customWidth="1"/>
    <col min="564" max="564" width="16.140625" bestFit="1" customWidth="1"/>
    <col min="565" max="565" width="24.7109375" bestFit="1" customWidth="1"/>
    <col min="566" max="566" width="28.5703125" bestFit="1" customWidth="1"/>
    <col min="567" max="567" width="30.85546875" bestFit="1" customWidth="1"/>
    <col min="568" max="568" width="31.85546875" bestFit="1" customWidth="1"/>
    <col min="569" max="569" width="15.7109375" bestFit="1" customWidth="1"/>
    <col min="570" max="570" width="20.28515625" bestFit="1" customWidth="1"/>
    <col min="571" max="571" width="22" bestFit="1" customWidth="1"/>
    <col min="572" max="572" width="28.42578125" bestFit="1" customWidth="1"/>
    <col min="573" max="573" width="16.5703125" bestFit="1" customWidth="1"/>
    <col min="574" max="574" width="25.140625" bestFit="1" customWidth="1"/>
    <col min="575" max="575" width="29" bestFit="1" customWidth="1"/>
    <col min="576" max="576" width="31.28515625" bestFit="1" customWidth="1"/>
    <col min="577" max="577" width="32.28515625" bestFit="1" customWidth="1"/>
  </cols>
  <sheetData>
    <row r="1" spans="1:18" ht="15" customHeight="1" x14ac:dyDescent="0.25">
      <c r="F1" s="26" t="str">
        <f>Pengangguran!L1</f>
        <v>Kalimantan Tengah</v>
      </c>
      <c r="G1" s="26"/>
      <c r="H1" s="26"/>
    </row>
    <row r="2" spans="1:18" ht="18" customHeight="1" x14ac:dyDescent="0.25">
      <c r="A2" s="20" t="s">
        <v>763</v>
      </c>
      <c r="F2" s="26"/>
      <c r="G2" s="26"/>
      <c r="H2" s="26"/>
    </row>
    <row r="3" spans="1:18" ht="15" customHeight="1" x14ac:dyDescent="0.25">
      <c r="F3" s="26"/>
      <c r="G3" s="26"/>
      <c r="H3" s="26"/>
    </row>
    <row r="4" spans="1:18" x14ac:dyDescent="0.25">
      <c r="A4" s="18"/>
      <c r="C4">
        <v>2020</v>
      </c>
      <c r="D4">
        <v>2021</v>
      </c>
      <c r="E4">
        <v>2022</v>
      </c>
    </row>
    <row r="5" spans="1:18" x14ac:dyDescent="0.25">
      <c r="A5" s="19" t="str">
        <f>MID(B5,8,1000)</f>
        <v/>
      </c>
      <c r="E5" t="s">
        <v>725</v>
      </c>
      <c r="F5" t="s">
        <v>737</v>
      </c>
      <c r="G5" t="s">
        <v>726</v>
      </c>
      <c r="H5" t="s">
        <v>734</v>
      </c>
      <c r="I5" t="s">
        <v>727</v>
      </c>
      <c r="J5" t="s">
        <v>730</v>
      </c>
      <c r="K5" t="s">
        <v>348</v>
      </c>
      <c r="L5" t="s">
        <v>728</v>
      </c>
      <c r="M5" t="s">
        <v>729</v>
      </c>
      <c r="N5" t="s">
        <v>733</v>
      </c>
      <c r="O5" t="s">
        <v>736</v>
      </c>
      <c r="P5" t="s">
        <v>735</v>
      </c>
      <c r="Q5" t="s">
        <v>731</v>
      </c>
      <c r="R5" t="s">
        <v>732</v>
      </c>
    </row>
    <row r="6" spans="1:18" x14ac:dyDescent="0.25">
      <c r="A6" s="17" t="str">
        <f t="shared" ref="A6:A20" si="0">MID(B6,8,1000)</f>
        <v>DBH PPh</v>
      </c>
      <c r="B6" s="9" t="s">
        <v>701</v>
      </c>
      <c r="C6" s="10">
        <v>102181847</v>
      </c>
      <c r="D6" s="10">
        <v>90132573</v>
      </c>
      <c r="E6" s="10">
        <v>4731085</v>
      </c>
      <c r="F6" s="10">
        <v>7390807</v>
      </c>
      <c r="G6" s="10">
        <v>6233012</v>
      </c>
      <c r="H6" s="10">
        <v>4259381</v>
      </c>
      <c r="I6" s="10">
        <v>6416305</v>
      </c>
      <c r="J6" s="10">
        <v>4284833</v>
      </c>
      <c r="K6" s="10">
        <v>18410676</v>
      </c>
      <c r="L6" s="10">
        <v>12517907</v>
      </c>
      <c r="M6" s="10">
        <v>14496918</v>
      </c>
      <c r="N6" s="10">
        <v>3809104</v>
      </c>
      <c r="O6" s="10">
        <v>5213898</v>
      </c>
      <c r="P6" s="10">
        <v>3872480</v>
      </c>
      <c r="Q6" s="10">
        <v>4614545</v>
      </c>
      <c r="R6" s="10">
        <v>4245419</v>
      </c>
    </row>
    <row r="7" spans="1:18" x14ac:dyDescent="0.25">
      <c r="A7" s="17" t="str">
        <f t="shared" si="0"/>
        <v>DBH PBB</v>
      </c>
      <c r="B7" s="9" t="s">
        <v>702</v>
      </c>
      <c r="C7" s="10">
        <v>256985994</v>
      </c>
      <c r="D7" s="10">
        <v>249416814</v>
      </c>
      <c r="E7" s="10">
        <v>11157278</v>
      </c>
      <c r="F7" s="10">
        <v>14487056</v>
      </c>
      <c r="G7" s="10">
        <v>44446224</v>
      </c>
      <c r="H7" s="10">
        <v>19301982</v>
      </c>
      <c r="I7" s="10">
        <v>43208570</v>
      </c>
      <c r="J7" s="10">
        <v>23602270</v>
      </c>
      <c r="K7" s="10">
        <v>5016248</v>
      </c>
      <c r="L7" s="10">
        <v>39499307</v>
      </c>
      <c r="M7" s="10">
        <v>68045113</v>
      </c>
      <c r="N7" s="10">
        <v>23067299</v>
      </c>
      <c r="O7" s="10">
        <v>35338639</v>
      </c>
      <c r="P7" s="10">
        <v>11440483</v>
      </c>
      <c r="Q7" s="10">
        <v>48011883</v>
      </c>
      <c r="R7" s="10">
        <v>10552352</v>
      </c>
    </row>
    <row r="8" spans="1:18" x14ac:dyDescent="0.25">
      <c r="A8" s="17" t="str">
        <f t="shared" si="0"/>
        <v>DBH CHT</v>
      </c>
      <c r="B8" s="9" t="s">
        <v>749</v>
      </c>
      <c r="C8" s="10"/>
      <c r="D8" s="10"/>
      <c r="E8" s="10">
        <v>1</v>
      </c>
      <c r="F8" s="10">
        <v>1</v>
      </c>
      <c r="G8" s="10">
        <v>1</v>
      </c>
      <c r="H8" s="10">
        <v>1</v>
      </c>
      <c r="I8" s="10">
        <v>1</v>
      </c>
      <c r="J8" s="10">
        <v>1</v>
      </c>
      <c r="K8" s="10">
        <v>1</v>
      </c>
      <c r="L8" s="10">
        <v>10</v>
      </c>
      <c r="M8" s="10">
        <v>5</v>
      </c>
      <c r="N8" s="10">
        <v>10</v>
      </c>
      <c r="O8" s="10">
        <v>1</v>
      </c>
      <c r="P8" s="10">
        <v>1</v>
      </c>
      <c r="Q8" s="10">
        <v>1</v>
      </c>
      <c r="R8" s="10">
        <v>1</v>
      </c>
    </row>
    <row r="9" spans="1:18" x14ac:dyDescent="0.25">
      <c r="A9" s="17" t="str">
        <f t="shared" si="0"/>
        <v>DBH SDA Migas</v>
      </c>
      <c r="B9" s="9" t="s">
        <v>703</v>
      </c>
      <c r="C9" s="10">
        <v>628816</v>
      </c>
      <c r="D9" s="10">
        <v>1378475</v>
      </c>
      <c r="E9" s="10">
        <v>204030</v>
      </c>
      <c r="F9" s="10">
        <v>204030</v>
      </c>
      <c r="G9" s="10">
        <v>2652430</v>
      </c>
      <c r="H9" s="10">
        <v>204030</v>
      </c>
      <c r="I9" s="10">
        <v>204030</v>
      </c>
      <c r="J9" s="10">
        <v>204030</v>
      </c>
      <c r="K9" s="10">
        <v>204030</v>
      </c>
      <c r="L9" s="10">
        <v>204030</v>
      </c>
      <c r="M9" s="10">
        <v>204030</v>
      </c>
      <c r="N9" s="10">
        <v>204030</v>
      </c>
      <c r="O9" s="10">
        <v>204030</v>
      </c>
      <c r="P9" s="10">
        <v>204030</v>
      </c>
      <c r="Q9" s="10">
        <v>204030</v>
      </c>
      <c r="R9" s="10">
        <v>204030</v>
      </c>
    </row>
    <row r="10" spans="1:18" x14ac:dyDescent="0.25">
      <c r="A10" s="17" t="str">
        <f t="shared" si="0"/>
        <v>DBH SDA Minerba</v>
      </c>
      <c r="B10" s="9" t="s">
        <v>704</v>
      </c>
      <c r="C10" s="10">
        <v>489880716</v>
      </c>
      <c r="D10" s="10">
        <v>645784576</v>
      </c>
      <c r="E10" s="10">
        <v>101401514</v>
      </c>
      <c r="F10" s="10">
        <v>90384178</v>
      </c>
      <c r="G10" s="10">
        <v>219860429</v>
      </c>
      <c r="H10" s="10">
        <v>55401955</v>
      </c>
      <c r="I10" s="10">
        <v>273178619</v>
      </c>
      <c r="J10" s="10">
        <v>69234275</v>
      </c>
      <c r="K10" s="10">
        <v>51449932</v>
      </c>
      <c r="L10" s="10">
        <v>52290066</v>
      </c>
      <c r="M10" s="10">
        <v>68741655</v>
      </c>
      <c r="N10" s="10">
        <v>63452220</v>
      </c>
      <c r="O10" s="10">
        <v>214019268</v>
      </c>
      <c r="P10" s="10">
        <v>51355792</v>
      </c>
      <c r="Q10" s="10">
        <v>51765905</v>
      </c>
      <c r="R10" s="10">
        <v>51356121</v>
      </c>
    </row>
    <row r="11" spans="1:18" x14ac:dyDescent="0.25">
      <c r="A11" s="17" t="str">
        <f t="shared" si="0"/>
        <v>DBH SDA Kehutanan</v>
      </c>
      <c r="B11" s="9" t="s">
        <v>705</v>
      </c>
      <c r="C11" s="10">
        <v>139974628</v>
      </c>
      <c r="D11" s="10">
        <v>150516118</v>
      </c>
      <c r="E11" s="10">
        <v>6680631</v>
      </c>
      <c r="F11" s="10">
        <v>4731724</v>
      </c>
      <c r="G11" s="10">
        <v>12527805</v>
      </c>
      <c r="H11" s="10">
        <v>10129345</v>
      </c>
      <c r="I11" s="10">
        <v>10651872</v>
      </c>
      <c r="J11" s="10">
        <v>17426445</v>
      </c>
      <c r="K11" s="10">
        <v>4662396</v>
      </c>
      <c r="L11" s="10">
        <v>6422910</v>
      </c>
      <c r="M11" s="10">
        <v>10255180</v>
      </c>
      <c r="N11" s="10">
        <v>9540453</v>
      </c>
      <c r="O11" s="10">
        <v>11172799</v>
      </c>
      <c r="P11" s="10">
        <v>5422671</v>
      </c>
      <c r="Q11" s="10">
        <v>15889810</v>
      </c>
      <c r="R11" s="10">
        <v>4719911</v>
      </c>
    </row>
    <row r="12" spans="1:18" x14ac:dyDescent="0.25">
      <c r="A12" s="17" t="str">
        <f t="shared" si="0"/>
        <v>DBH SDA Perikanan</v>
      </c>
      <c r="B12" s="9" t="s">
        <v>706</v>
      </c>
      <c r="C12" s="10">
        <v>19857054</v>
      </c>
      <c r="D12" s="10">
        <v>15796466</v>
      </c>
      <c r="E12" s="10">
        <v>1958311</v>
      </c>
      <c r="F12" s="10">
        <v>1958311</v>
      </c>
      <c r="G12" s="10">
        <v>1958311</v>
      </c>
      <c r="H12" s="10">
        <v>1958311</v>
      </c>
      <c r="I12" s="10">
        <v>1958311</v>
      </c>
      <c r="J12" s="10">
        <v>1958311</v>
      </c>
      <c r="K12" s="10">
        <v>1958311</v>
      </c>
      <c r="L12" s="10">
        <v>1958311</v>
      </c>
      <c r="M12" s="10">
        <v>1958311</v>
      </c>
      <c r="N12" s="10">
        <v>1958311</v>
      </c>
      <c r="O12" s="10">
        <v>1958311</v>
      </c>
      <c r="P12" s="10">
        <v>1958311</v>
      </c>
      <c r="Q12" s="10">
        <v>1958311</v>
      </c>
      <c r="R12" s="10">
        <v>1958311</v>
      </c>
    </row>
    <row r="13" spans="1:18" x14ac:dyDescent="0.25">
      <c r="A13" s="17" t="str">
        <f t="shared" si="0"/>
        <v>DBH SDA Panas Bumi</v>
      </c>
      <c r="B13" s="9" t="s">
        <v>707</v>
      </c>
      <c r="C13" s="10">
        <v>0</v>
      </c>
      <c r="D13" s="10">
        <v>0</v>
      </c>
      <c r="E13" s="10">
        <v>0</v>
      </c>
      <c r="F13" s="10">
        <v>0</v>
      </c>
      <c r="G13" s="10">
        <v>0</v>
      </c>
      <c r="H13" s="10">
        <v>0</v>
      </c>
      <c r="I13" s="10">
        <v>0</v>
      </c>
      <c r="J13" s="10">
        <v>0</v>
      </c>
      <c r="K13" s="10">
        <v>0</v>
      </c>
      <c r="L13" s="10">
        <v>0</v>
      </c>
      <c r="M13" s="10">
        <v>0</v>
      </c>
      <c r="N13" s="10">
        <v>0</v>
      </c>
      <c r="O13" s="10">
        <v>0</v>
      </c>
      <c r="P13" s="10">
        <v>0</v>
      </c>
      <c r="Q13" s="10">
        <v>0</v>
      </c>
      <c r="R13" s="10">
        <v>0</v>
      </c>
    </row>
    <row r="14" spans="1:18" x14ac:dyDescent="0.25">
      <c r="A14" s="17" t="str">
        <f t="shared" si="0"/>
        <v>DAU</v>
      </c>
      <c r="B14" s="9" t="s">
        <v>698</v>
      </c>
      <c r="C14" s="10">
        <v>7952409972</v>
      </c>
      <c r="D14" s="10">
        <v>8066481431</v>
      </c>
      <c r="E14" s="10">
        <v>517055110</v>
      </c>
      <c r="F14" s="10">
        <v>437443208</v>
      </c>
      <c r="G14" s="10">
        <v>501624803</v>
      </c>
      <c r="H14" s="10">
        <v>511464950</v>
      </c>
      <c r="I14" s="10">
        <v>778146334</v>
      </c>
      <c r="J14" s="10">
        <v>627676390</v>
      </c>
      <c r="K14" s="10">
        <v>592472958</v>
      </c>
      <c r="L14" s="10">
        <v>593355915</v>
      </c>
      <c r="M14" s="10">
        <v>761133294</v>
      </c>
      <c r="N14" s="10">
        <v>420223849</v>
      </c>
      <c r="O14" s="10">
        <v>616067644</v>
      </c>
      <c r="P14" s="10">
        <v>515815678</v>
      </c>
      <c r="Q14" s="10">
        <v>560402241</v>
      </c>
      <c r="R14" s="10">
        <v>382001321</v>
      </c>
    </row>
    <row r="15" spans="1:18" x14ac:dyDescent="0.25">
      <c r="A15" s="17" t="str">
        <f t="shared" si="0"/>
        <v>DAK Fisik Reguler</v>
      </c>
      <c r="B15" s="9" t="s">
        <v>694</v>
      </c>
      <c r="C15" s="10">
        <v>876418285</v>
      </c>
      <c r="D15" s="10">
        <v>900471674</v>
      </c>
      <c r="E15" s="10">
        <v>83540162</v>
      </c>
      <c r="F15" s="10">
        <v>55557477</v>
      </c>
      <c r="G15" s="10">
        <v>90254881</v>
      </c>
      <c r="H15" s="10">
        <v>90137035</v>
      </c>
      <c r="I15" s="10">
        <v>145208172</v>
      </c>
      <c r="J15" s="10">
        <v>87012914</v>
      </c>
      <c r="K15" s="10">
        <v>57026773</v>
      </c>
      <c r="L15" s="10">
        <v>112235300</v>
      </c>
      <c r="M15" s="10">
        <v>79576738</v>
      </c>
      <c r="N15" s="10">
        <v>71734677</v>
      </c>
      <c r="O15" s="10">
        <v>65035132</v>
      </c>
      <c r="P15" s="10">
        <v>67346505</v>
      </c>
      <c r="Q15" s="10">
        <v>79269644</v>
      </c>
      <c r="R15" s="10">
        <v>53585092</v>
      </c>
    </row>
    <row r="16" spans="1:18" x14ac:dyDescent="0.25">
      <c r="A16" s="17" t="str">
        <f t="shared" si="0"/>
        <v>DAK Fisik Penugasan</v>
      </c>
      <c r="B16" s="9" t="s">
        <v>695</v>
      </c>
      <c r="C16" s="10">
        <v>203669378</v>
      </c>
      <c r="D16" s="10">
        <v>450686222</v>
      </c>
      <c r="E16" s="10">
        <v>10303396</v>
      </c>
      <c r="F16" s="10">
        <v>0</v>
      </c>
      <c r="G16" s="10">
        <v>25952501</v>
      </c>
      <c r="H16" s="10">
        <v>14527617</v>
      </c>
      <c r="I16" s="10">
        <v>53096509</v>
      </c>
      <c r="J16" s="10">
        <v>13796166</v>
      </c>
      <c r="K16" s="10">
        <v>0</v>
      </c>
      <c r="L16" s="10">
        <v>0</v>
      </c>
      <c r="M16" s="10">
        <v>6901614</v>
      </c>
      <c r="N16" s="10">
        <v>0</v>
      </c>
      <c r="O16" s="10">
        <v>17668215</v>
      </c>
      <c r="P16" s="10">
        <v>35607044</v>
      </c>
      <c r="Q16" s="10">
        <v>0</v>
      </c>
      <c r="R16" s="10">
        <v>19619615</v>
      </c>
    </row>
    <row r="17" spans="1:18" x14ac:dyDescent="0.25">
      <c r="A17" s="17" t="str">
        <f t="shared" si="0"/>
        <v>DAK Fisik Afirmasi</v>
      </c>
      <c r="B17" s="9" t="s">
        <v>696</v>
      </c>
      <c r="C17" s="10">
        <v>63790050</v>
      </c>
      <c r="D17" s="10">
        <v>0</v>
      </c>
      <c r="E17" s="10"/>
      <c r="F17" s="10"/>
      <c r="G17" s="10"/>
      <c r="H17" s="10"/>
      <c r="I17" s="10"/>
      <c r="J17" s="10"/>
      <c r="K17" s="10"/>
      <c r="L17" s="10"/>
      <c r="M17" s="10"/>
      <c r="N17" s="10"/>
      <c r="O17" s="10"/>
      <c r="P17" s="10"/>
      <c r="Q17" s="10"/>
      <c r="R17" s="10"/>
    </row>
    <row r="18" spans="1:18" x14ac:dyDescent="0.25">
      <c r="A18" s="17" t="str">
        <f t="shared" si="0"/>
        <v>DAK Non Fisik</v>
      </c>
      <c r="B18" s="9" t="s">
        <v>697</v>
      </c>
      <c r="C18" s="10">
        <v>1042012981</v>
      </c>
      <c r="D18" s="10">
        <v>1207847890</v>
      </c>
      <c r="E18" s="10">
        <v>100593186</v>
      </c>
      <c r="F18" s="10">
        <v>83866311</v>
      </c>
      <c r="G18" s="10">
        <v>116454212</v>
      </c>
      <c r="H18" s="10">
        <v>110486426</v>
      </c>
      <c r="I18" s="10">
        <v>214010763</v>
      </c>
      <c r="J18" s="10">
        <v>125334021</v>
      </c>
      <c r="K18" s="10">
        <v>127991645</v>
      </c>
      <c r="L18" s="10">
        <v>125455250</v>
      </c>
      <c r="M18" s="10">
        <v>201902161</v>
      </c>
      <c r="N18" s="10">
        <v>63080436</v>
      </c>
      <c r="O18" s="10">
        <v>103130054</v>
      </c>
      <c r="P18" s="10">
        <v>103400057</v>
      </c>
      <c r="Q18" s="10">
        <v>81713010</v>
      </c>
      <c r="R18" s="10">
        <v>39666637</v>
      </c>
    </row>
    <row r="19" spans="1:18" x14ac:dyDescent="0.25">
      <c r="A19" s="17" t="str">
        <f t="shared" si="0"/>
        <v>DID</v>
      </c>
      <c r="B19" s="9" t="s">
        <v>699</v>
      </c>
      <c r="C19" s="10">
        <v>359966262</v>
      </c>
      <c r="D19" s="10">
        <v>221269764</v>
      </c>
      <c r="E19" s="10">
        <v>3659236</v>
      </c>
      <c r="F19" s="10">
        <v>4984971</v>
      </c>
      <c r="G19" s="10">
        <v>2461865</v>
      </c>
      <c r="H19" s="10">
        <v>3821039</v>
      </c>
      <c r="I19" s="10">
        <v>1770863</v>
      </c>
      <c r="J19" s="10">
        <v>1738575</v>
      </c>
      <c r="K19" s="10">
        <v>7471798</v>
      </c>
      <c r="L19" s="10">
        <v>13214332</v>
      </c>
      <c r="M19" s="10">
        <v>0</v>
      </c>
      <c r="N19" s="10">
        <v>0</v>
      </c>
      <c r="O19" s="10">
        <v>3532010</v>
      </c>
      <c r="P19" s="10">
        <v>6170065</v>
      </c>
      <c r="Q19" s="10">
        <v>9687181</v>
      </c>
      <c r="R19" s="10">
        <v>2399568</v>
      </c>
    </row>
    <row r="20" spans="1:18" x14ac:dyDescent="0.25">
      <c r="A20" s="17" t="str">
        <f t="shared" si="0"/>
        <v>Dana Desa</v>
      </c>
      <c r="B20" s="9" t="s">
        <v>700</v>
      </c>
      <c r="C20" s="10">
        <v>1387585446</v>
      </c>
      <c r="D20" s="10">
        <v>1426889276</v>
      </c>
      <c r="E20" s="10">
        <v>71563400</v>
      </c>
      <c r="F20" s="10">
        <v>73795812</v>
      </c>
      <c r="G20" s="10">
        <v>77474633</v>
      </c>
      <c r="H20" s="10">
        <v>90715916</v>
      </c>
      <c r="I20" s="10">
        <v>182029827</v>
      </c>
      <c r="J20" s="10">
        <v>129610032</v>
      </c>
      <c r="K20" s="10">
        <v>0</v>
      </c>
      <c r="L20" s="10">
        <v>70631198</v>
      </c>
      <c r="M20" s="10">
        <v>144196324</v>
      </c>
      <c r="N20" s="10">
        <v>65720458</v>
      </c>
      <c r="O20" s="10">
        <v>105612663</v>
      </c>
      <c r="P20" s="10">
        <v>79514196</v>
      </c>
      <c r="Q20" s="10">
        <v>88601508</v>
      </c>
      <c r="R20" s="10">
        <v>24979655</v>
      </c>
    </row>
  </sheetData>
  <mergeCells count="1">
    <mergeCell ref="F1:H3"/>
  </mergeCells>
  <printOptions horizontalCentered="1"/>
  <pageMargins left="0.25" right="0.25" top="0.75" bottom="0.75" header="0.3" footer="0.3"/>
  <pageSetup paperSize="9" scale="58" fitToHeight="0" orientation="landscape"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DDF6E-5A11-4C65-9B0C-0A66A9616734}">
  <dimension ref="T2:AA220"/>
  <sheetViews>
    <sheetView showGridLines="0" view="pageBreakPreview" topLeftCell="A223" zoomScale="60" zoomScaleNormal="100" workbookViewId="0">
      <selection activeCell="U331" sqref="U331"/>
    </sheetView>
  </sheetViews>
  <sheetFormatPr defaultRowHeight="15" x14ac:dyDescent="0.25"/>
  <sheetData>
    <row r="2" spans="20:27" ht="15" customHeight="1" x14ac:dyDescent="0.25">
      <c r="T2" s="27" t="str">
        <f>Pengangguran!$L$4</f>
        <v>Kalimantan Tengah</v>
      </c>
      <c r="U2" s="27"/>
      <c r="V2" s="27"/>
      <c r="W2" s="27"/>
      <c r="X2" s="27"/>
      <c r="Y2" s="27"/>
      <c r="Z2" s="27"/>
      <c r="AA2" s="27"/>
    </row>
    <row r="3" spans="20:27" ht="15" customHeight="1" x14ac:dyDescent="0.25">
      <c r="T3" s="27"/>
      <c r="U3" s="27"/>
      <c r="V3" s="27"/>
      <c r="W3" s="27"/>
      <c r="X3" s="27"/>
      <c r="Y3" s="27"/>
      <c r="Z3" s="27"/>
      <c r="AA3" s="27"/>
    </row>
    <row r="4" spans="20:27" ht="15" customHeight="1" x14ac:dyDescent="0.25">
      <c r="T4" s="27"/>
      <c r="U4" s="27"/>
      <c r="V4" s="27"/>
      <c r="W4" s="27"/>
      <c r="X4" s="27"/>
      <c r="Y4" s="27"/>
      <c r="Z4" s="27"/>
      <c r="AA4" s="27"/>
    </row>
    <row r="5" spans="20:27" x14ac:dyDescent="0.25">
      <c r="T5" s="27"/>
      <c r="U5" s="27"/>
      <c r="V5" s="27"/>
      <c r="W5" s="27"/>
      <c r="X5" s="27"/>
      <c r="Y5" s="27"/>
      <c r="Z5" s="27"/>
      <c r="AA5" s="27"/>
    </row>
    <row r="110" spans="20:27" ht="15" customHeight="1" x14ac:dyDescent="0.25">
      <c r="T110" s="27" t="str">
        <f>$T$2</f>
        <v>Kalimantan Tengah</v>
      </c>
      <c r="U110" s="27"/>
      <c r="V110" s="27"/>
      <c r="W110" s="27"/>
      <c r="X110" s="27"/>
      <c r="Y110" s="27"/>
      <c r="Z110" s="27"/>
      <c r="AA110" s="27"/>
    </row>
    <row r="111" spans="20:27" ht="15" customHeight="1" x14ac:dyDescent="0.25">
      <c r="T111" s="27"/>
      <c r="U111" s="27"/>
      <c r="V111" s="27"/>
      <c r="W111" s="27"/>
      <c r="X111" s="27"/>
      <c r="Y111" s="27"/>
      <c r="Z111" s="27"/>
      <c r="AA111" s="27"/>
    </row>
    <row r="112" spans="20:27" ht="15" customHeight="1" x14ac:dyDescent="0.25">
      <c r="T112" s="27"/>
      <c r="U112" s="27"/>
      <c r="V112" s="27"/>
      <c r="W112" s="27"/>
      <c r="X112" s="27"/>
      <c r="Y112" s="27"/>
      <c r="Z112" s="27"/>
      <c r="AA112" s="27"/>
    </row>
    <row r="113" spans="20:27" ht="15" customHeight="1" x14ac:dyDescent="0.25">
      <c r="T113" s="27"/>
      <c r="U113" s="27"/>
      <c r="V113" s="27"/>
      <c r="W113" s="27"/>
      <c r="X113" s="27"/>
      <c r="Y113" s="27"/>
      <c r="Z113" s="27"/>
      <c r="AA113" s="27"/>
    </row>
    <row r="217" spans="20:27" ht="15" customHeight="1" x14ac:dyDescent="0.25">
      <c r="T217" s="27" t="str">
        <f>$T$2</f>
        <v>Kalimantan Tengah</v>
      </c>
      <c r="U217" s="27"/>
      <c r="V217" s="27"/>
      <c r="W217" s="27"/>
      <c r="X217" s="27"/>
      <c r="Y217" s="27"/>
      <c r="Z217" s="27"/>
      <c r="AA217" s="27"/>
    </row>
    <row r="218" spans="20:27" ht="15" customHeight="1" x14ac:dyDescent="0.25">
      <c r="T218" s="27"/>
      <c r="U218" s="27"/>
      <c r="V218" s="27"/>
      <c r="W218" s="27"/>
      <c r="X218" s="27"/>
      <c r="Y218" s="27"/>
      <c r="Z218" s="27"/>
      <c r="AA218" s="27"/>
    </row>
    <row r="219" spans="20:27" ht="15" customHeight="1" x14ac:dyDescent="0.25">
      <c r="T219" s="27"/>
      <c r="U219" s="27"/>
      <c r="V219" s="27"/>
      <c r="W219" s="27"/>
      <c r="X219" s="27"/>
      <c r="Y219" s="27"/>
      <c r="Z219" s="27"/>
      <c r="AA219" s="27"/>
    </row>
    <row r="220" spans="20:27" ht="15" customHeight="1" x14ac:dyDescent="0.25">
      <c r="T220" s="27"/>
      <c r="U220" s="27"/>
      <c r="V220" s="27"/>
      <c r="W220" s="27"/>
      <c r="X220" s="27"/>
      <c r="Y220" s="27"/>
      <c r="Z220" s="27"/>
      <c r="AA220" s="27"/>
    </row>
  </sheetData>
  <mergeCells count="3">
    <mergeCell ref="T2:AA5"/>
    <mergeCell ref="T110:AA113"/>
    <mergeCell ref="T217:AA220"/>
  </mergeCells>
  <printOptions horizontalCentered="1" verticalCentered="1"/>
  <pageMargins left="0.25" right="0.25" top="0.75" bottom="0.75" header="0.3" footer="0.3"/>
  <pageSetup paperSize="9" scale="45" fitToHeight="0" orientation="portrait" r:id="rId1"/>
  <rowBreaks count="2" manualBreakCount="2">
    <brk id="108" min="4" max="26" man="1"/>
    <brk id="215" min="4" max="26" man="1"/>
  </row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9D79C-5F5D-43DC-BDDA-C0212439D054}">
  <dimension ref="A1:AI702"/>
  <sheetViews>
    <sheetView showGridLines="0" tabSelected="1" zoomScaleNormal="100" workbookViewId="0">
      <pane xSplit="4" ySplit="1" topLeftCell="E2" activePane="bottomRight" state="frozen"/>
      <selection pane="topRight" activeCell="E1" sqref="E1"/>
      <selection pane="bottomLeft" activeCell="A2" sqref="A2"/>
      <selection pane="bottomRight" activeCell="F225" sqref="F225"/>
    </sheetView>
  </sheetViews>
  <sheetFormatPr defaultRowHeight="12" x14ac:dyDescent="0.2"/>
  <cols>
    <col min="1" max="1" width="9.28515625" style="5" bestFit="1" customWidth="1"/>
    <col min="2" max="2" width="17.7109375" style="2" customWidth="1"/>
    <col min="3" max="3" width="15.28515625" style="2" bestFit="1" customWidth="1"/>
    <col min="4" max="4" width="15.5703125" style="2" bestFit="1" customWidth="1"/>
    <col min="5" max="5" width="18.28515625" style="2" customWidth="1"/>
    <col min="6" max="6" width="20.7109375" style="2" customWidth="1"/>
    <col min="7" max="7" width="18.28515625" style="2" customWidth="1"/>
    <col min="8" max="8" width="15.28515625" style="2" customWidth="1"/>
    <col min="9" max="9" width="16.28515625" style="2" bestFit="1" customWidth="1"/>
    <col min="10" max="10" width="13.7109375" style="2" bestFit="1" customWidth="1"/>
    <col min="11" max="11" width="14.7109375" style="2" bestFit="1" customWidth="1"/>
    <col min="12" max="13" width="14.5703125" style="2" bestFit="1" customWidth="1"/>
    <col min="14" max="14" width="16.5703125" style="2" customWidth="1"/>
    <col min="15" max="15" width="18.28515625" style="2" customWidth="1"/>
    <col min="16" max="16" width="20.28515625" style="2" customWidth="1"/>
    <col min="17" max="17" width="19.5703125" style="2" customWidth="1"/>
    <col min="18" max="18" width="21" style="2" customWidth="1"/>
    <col min="19" max="19" width="10.140625" style="7" customWidth="1"/>
    <col min="20" max="20" width="11.7109375" style="7" customWidth="1"/>
    <col min="21" max="22" width="11.5703125" style="7" customWidth="1"/>
    <col min="23" max="23" width="29.28515625" style="7" customWidth="1"/>
    <col min="24" max="24" width="10.28515625" style="7" customWidth="1"/>
    <col min="25" max="25" width="11.5703125" style="7" customWidth="1"/>
    <col min="26" max="26" width="25.42578125" style="7" customWidth="1"/>
    <col min="27" max="27" width="16" style="7" customWidth="1"/>
    <col min="28" max="16384" width="9.140625" style="2"/>
  </cols>
  <sheetData>
    <row r="1" spans="1:35" s="3" customFormat="1" x14ac:dyDescent="0.2">
      <c r="A1" s="4" t="s">
        <v>656</v>
      </c>
      <c r="B1" s="3" t="s">
        <v>0</v>
      </c>
      <c r="C1" s="3" t="s">
        <v>2</v>
      </c>
      <c r="D1" s="3" t="s">
        <v>683</v>
      </c>
      <c r="E1" s="3" t="s">
        <v>657</v>
      </c>
      <c r="F1" s="3" t="s">
        <v>658</v>
      </c>
      <c r="G1" s="3" t="s">
        <v>659</v>
      </c>
      <c r="H1" s="3" t="s">
        <v>660</v>
      </c>
      <c r="I1" s="3" t="s">
        <v>661</v>
      </c>
      <c r="J1" s="3" t="s">
        <v>662</v>
      </c>
      <c r="K1" s="3" t="s">
        <v>663</v>
      </c>
      <c r="L1" s="3" t="s">
        <v>665</v>
      </c>
      <c r="M1" s="3" t="s">
        <v>666</v>
      </c>
      <c r="N1" s="3" t="s">
        <v>667</v>
      </c>
      <c r="O1" s="3" t="s">
        <v>668</v>
      </c>
      <c r="P1" s="3" t="s">
        <v>669</v>
      </c>
      <c r="Q1" s="3" t="s">
        <v>670</v>
      </c>
      <c r="R1" s="3" t="s">
        <v>671</v>
      </c>
      <c r="S1" s="6" t="s">
        <v>684</v>
      </c>
      <c r="T1" s="6" t="s">
        <v>746</v>
      </c>
      <c r="U1" s="6" t="s">
        <v>685</v>
      </c>
      <c r="V1" s="6" t="s">
        <v>686</v>
      </c>
      <c r="W1" s="6" t="s">
        <v>687</v>
      </c>
      <c r="X1" s="6" t="s">
        <v>688</v>
      </c>
      <c r="Y1" s="6" t="s">
        <v>689</v>
      </c>
      <c r="Z1" s="6" t="s">
        <v>690</v>
      </c>
      <c r="AA1" s="6" t="s">
        <v>682</v>
      </c>
      <c r="AB1" s="6" t="s">
        <v>720</v>
      </c>
      <c r="AC1" s="6" t="s">
        <v>721</v>
      </c>
      <c r="AD1" s="6" t="s">
        <v>722</v>
      </c>
      <c r="AE1" s="6" t="s">
        <v>723</v>
      </c>
      <c r="AF1" s="6" t="s">
        <v>742</v>
      </c>
      <c r="AG1" s="6" t="s">
        <v>743</v>
      </c>
      <c r="AH1" s="6" t="s">
        <v>744</v>
      </c>
      <c r="AI1" s="6" t="s">
        <v>745</v>
      </c>
    </row>
    <row r="2" spans="1:35" hidden="1" x14ac:dyDescent="0.2">
      <c r="A2" s="5">
        <v>2020</v>
      </c>
      <c r="B2" s="2" t="s">
        <v>724</v>
      </c>
      <c r="C2" s="2" t="s">
        <v>725</v>
      </c>
      <c r="D2" s="2" t="s">
        <v>664</v>
      </c>
      <c r="E2" s="2">
        <v>0</v>
      </c>
      <c r="H2" s="2">
        <v>604534</v>
      </c>
      <c r="I2" s="2">
        <v>527224632</v>
      </c>
      <c r="J2" s="2">
        <v>41342400</v>
      </c>
      <c r="K2" s="2">
        <v>85232512</v>
      </c>
      <c r="L2" s="2">
        <v>4922984</v>
      </c>
      <c r="M2" s="2">
        <v>7333332</v>
      </c>
      <c r="N2" s="2">
        <v>24235</v>
      </c>
      <c r="O2" s="2">
        <v>31410443</v>
      </c>
      <c r="P2" s="2">
        <v>5502263</v>
      </c>
      <c r="Q2" s="2">
        <v>1418361</v>
      </c>
      <c r="R2" s="2">
        <v>0</v>
      </c>
      <c r="S2" s="7">
        <v>70.22</v>
      </c>
      <c r="AB2" s="7"/>
      <c r="AC2" s="7"/>
      <c r="AD2" s="7"/>
      <c r="AE2" s="7"/>
      <c r="AF2" s="7"/>
      <c r="AG2" s="7"/>
      <c r="AH2" s="7"/>
    </row>
    <row r="3" spans="1:35" hidden="1" x14ac:dyDescent="0.2">
      <c r="A3" s="5">
        <v>2020</v>
      </c>
      <c r="B3" s="2" t="s">
        <v>724</v>
      </c>
      <c r="C3" s="2" t="s">
        <v>726</v>
      </c>
      <c r="D3" s="2" t="s">
        <v>664</v>
      </c>
      <c r="E3" s="2">
        <v>0</v>
      </c>
      <c r="H3" s="2">
        <v>704064</v>
      </c>
      <c r="I3" s="2">
        <v>512512783</v>
      </c>
      <c r="J3" s="2">
        <v>32282463</v>
      </c>
      <c r="K3" s="2">
        <v>92744604</v>
      </c>
      <c r="L3" s="2">
        <v>6107645</v>
      </c>
      <c r="M3" s="2">
        <v>32482167</v>
      </c>
      <c r="N3" s="2">
        <v>309721</v>
      </c>
      <c r="O3" s="2">
        <v>82236707</v>
      </c>
      <c r="P3" s="2">
        <v>13678580</v>
      </c>
      <c r="Q3" s="2">
        <v>1418361</v>
      </c>
      <c r="R3" s="2">
        <v>0</v>
      </c>
      <c r="S3" s="7">
        <v>70.59</v>
      </c>
      <c r="AB3" s="7"/>
      <c r="AC3" s="7"/>
      <c r="AD3" s="7"/>
      <c r="AE3" s="7"/>
      <c r="AF3" s="7"/>
      <c r="AG3" s="7"/>
      <c r="AH3" s="7"/>
    </row>
    <row r="4" spans="1:35" hidden="1" x14ac:dyDescent="0.2">
      <c r="A4" s="5">
        <v>2020</v>
      </c>
      <c r="B4" s="2" t="s">
        <v>724</v>
      </c>
      <c r="C4" s="2" t="s">
        <v>727</v>
      </c>
      <c r="D4" s="2" t="s">
        <v>664</v>
      </c>
      <c r="E4" s="2">
        <v>0</v>
      </c>
      <c r="H4" s="2">
        <v>1544780</v>
      </c>
      <c r="I4" s="2">
        <v>795355088</v>
      </c>
      <c r="J4" s="2">
        <v>23929721</v>
      </c>
      <c r="K4" s="2">
        <v>187949758</v>
      </c>
      <c r="L4" s="2">
        <v>6660079</v>
      </c>
      <c r="M4" s="2">
        <v>28874747</v>
      </c>
      <c r="N4" s="2">
        <v>24234</v>
      </c>
      <c r="O4" s="2">
        <v>86742402</v>
      </c>
      <c r="P4" s="2">
        <v>12200073</v>
      </c>
      <c r="Q4" s="2">
        <v>1418361</v>
      </c>
      <c r="S4" s="7">
        <v>69.48</v>
      </c>
      <c r="AB4" s="7"/>
      <c r="AC4" s="7"/>
      <c r="AD4" s="7"/>
      <c r="AE4" s="7"/>
      <c r="AF4" s="7"/>
      <c r="AG4" s="7"/>
      <c r="AH4" s="7"/>
    </row>
    <row r="5" spans="1:35" hidden="1" x14ac:dyDescent="0.2">
      <c r="A5" s="5">
        <v>2020</v>
      </c>
      <c r="B5" s="2" t="s">
        <v>724</v>
      </c>
      <c r="C5" s="2" t="s">
        <v>728</v>
      </c>
      <c r="D5" s="2" t="s">
        <v>664</v>
      </c>
      <c r="E5" s="2">
        <v>0</v>
      </c>
      <c r="H5" s="2">
        <v>904139</v>
      </c>
      <c r="I5" s="2">
        <v>604341284</v>
      </c>
      <c r="J5" s="2">
        <v>43713291</v>
      </c>
      <c r="K5" s="2">
        <v>81588169</v>
      </c>
      <c r="L5" s="2">
        <v>12492903</v>
      </c>
      <c r="M5" s="2">
        <v>27953332</v>
      </c>
      <c r="N5" s="2">
        <v>24234</v>
      </c>
      <c r="O5" s="2">
        <v>18041909</v>
      </c>
      <c r="P5" s="2">
        <v>8339200</v>
      </c>
      <c r="Q5" s="2">
        <v>1418361</v>
      </c>
      <c r="R5" s="2">
        <v>0</v>
      </c>
      <c r="S5" s="7">
        <v>72.87</v>
      </c>
      <c r="AB5" s="7"/>
      <c r="AC5" s="7"/>
      <c r="AD5" s="7"/>
      <c r="AE5" s="7"/>
      <c r="AF5" s="7"/>
      <c r="AG5" s="7"/>
      <c r="AH5" s="7"/>
    </row>
    <row r="6" spans="1:35" hidden="1" x14ac:dyDescent="0.2">
      <c r="A6" s="5">
        <v>2020</v>
      </c>
      <c r="B6" s="2" t="s">
        <v>724</v>
      </c>
      <c r="C6" s="2" t="s">
        <v>729</v>
      </c>
      <c r="D6" s="2" t="s">
        <v>664</v>
      </c>
      <c r="E6" s="2">
        <v>0</v>
      </c>
      <c r="H6" s="2">
        <v>1446470</v>
      </c>
      <c r="I6" s="2">
        <v>772439994</v>
      </c>
      <c r="J6" s="2">
        <v>12664573</v>
      </c>
      <c r="K6" s="2">
        <v>157999385</v>
      </c>
      <c r="L6" s="2">
        <v>15480816</v>
      </c>
      <c r="M6" s="2">
        <v>42094523</v>
      </c>
      <c r="N6" s="2">
        <v>24234</v>
      </c>
      <c r="O6" s="2">
        <v>22271077</v>
      </c>
      <c r="P6" s="2">
        <v>7726755</v>
      </c>
      <c r="Q6" s="2">
        <v>1418361</v>
      </c>
      <c r="R6" s="2">
        <v>0</v>
      </c>
      <c r="S6" s="7">
        <v>71.31</v>
      </c>
      <c r="AB6" s="7"/>
      <c r="AC6" s="7"/>
      <c r="AD6" s="7"/>
      <c r="AE6" s="7"/>
      <c r="AF6" s="7"/>
      <c r="AG6" s="7"/>
      <c r="AH6" s="7"/>
    </row>
    <row r="7" spans="1:35" hidden="1" x14ac:dyDescent="0.2">
      <c r="A7" s="5">
        <v>2020</v>
      </c>
      <c r="B7" s="2" t="s">
        <v>724</v>
      </c>
      <c r="C7" s="2" t="s">
        <v>348</v>
      </c>
      <c r="D7" s="2" t="s">
        <v>664</v>
      </c>
      <c r="E7" s="2">
        <v>0</v>
      </c>
      <c r="H7" s="2">
        <v>941164</v>
      </c>
      <c r="I7" s="2">
        <v>606015976</v>
      </c>
      <c r="J7" s="2">
        <v>39106283</v>
      </c>
      <c r="L7" s="2">
        <v>19148928</v>
      </c>
      <c r="M7" s="2">
        <v>3816425</v>
      </c>
      <c r="N7" s="2">
        <v>24234</v>
      </c>
      <c r="O7" s="2">
        <v>17872636</v>
      </c>
      <c r="P7" s="2">
        <v>5425794</v>
      </c>
      <c r="Q7" s="2">
        <v>1418361</v>
      </c>
      <c r="R7" s="2">
        <v>0</v>
      </c>
      <c r="S7" s="7">
        <v>80.77</v>
      </c>
      <c r="AB7" s="7"/>
      <c r="AC7" s="7"/>
      <c r="AD7" s="7"/>
      <c r="AE7" s="7"/>
      <c r="AF7" s="7"/>
      <c r="AG7" s="7"/>
      <c r="AH7" s="7"/>
    </row>
    <row r="8" spans="1:35" hidden="1" x14ac:dyDescent="0.2">
      <c r="A8" s="5">
        <v>2020</v>
      </c>
      <c r="B8" s="2" t="s">
        <v>724</v>
      </c>
      <c r="C8" s="2" t="s">
        <v>730</v>
      </c>
      <c r="D8" s="2" t="s">
        <v>664</v>
      </c>
      <c r="E8" s="2">
        <v>0</v>
      </c>
      <c r="H8" s="2">
        <v>722224</v>
      </c>
      <c r="I8" s="2">
        <v>636084451</v>
      </c>
      <c r="J8" s="2">
        <v>10079243</v>
      </c>
      <c r="K8" s="2">
        <v>147441003</v>
      </c>
      <c r="L8" s="2">
        <v>4171372</v>
      </c>
      <c r="M8" s="2">
        <v>16455620</v>
      </c>
      <c r="N8" s="2">
        <v>24234</v>
      </c>
      <c r="O8" s="2">
        <v>27600210</v>
      </c>
      <c r="P8" s="2">
        <v>16067278</v>
      </c>
      <c r="Q8" s="2">
        <v>1418361</v>
      </c>
      <c r="R8" s="2">
        <v>0</v>
      </c>
      <c r="S8" s="7">
        <v>68.680000000000007</v>
      </c>
      <c r="AB8" s="7"/>
      <c r="AC8" s="7"/>
      <c r="AD8" s="7"/>
      <c r="AE8" s="7"/>
      <c r="AF8" s="7"/>
      <c r="AG8" s="7"/>
      <c r="AH8" s="7"/>
    </row>
    <row r="9" spans="1:35" hidden="1" x14ac:dyDescent="0.2">
      <c r="A9" s="5">
        <v>2020</v>
      </c>
      <c r="B9" s="2" t="s">
        <v>724</v>
      </c>
      <c r="C9" s="2" t="s">
        <v>731</v>
      </c>
      <c r="D9" s="2" t="s">
        <v>664</v>
      </c>
      <c r="E9" s="2">
        <v>0</v>
      </c>
      <c r="H9" s="2">
        <v>960315</v>
      </c>
      <c r="I9" s="2">
        <v>567765658</v>
      </c>
      <c r="J9" s="2">
        <v>0</v>
      </c>
      <c r="K9" s="2">
        <v>105935982</v>
      </c>
      <c r="L9" s="2">
        <v>4978617</v>
      </c>
      <c r="M9" s="2">
        <v>25246242</v>
      </c>
      <c r="N9" s="2">
        <v>24234</v>
      </c>
      <c r="O9" s="2">
        <v>18403179</v>
      </c>
      <c r="P9" s="2">
        <v>19767041</v>
      </c>
      <c r="Q9" s="2">
        <v>1418361</v>
      </c>
      <c r="R9" s="2">
        <v>0</v>
      </c>
      <c r="S9" s="7">
        <v>67.58</v>
      </c>
      <c r="AB9" s="7"/>
      <c r="AC9" s="7"/>
      <c r="AD9" s="7"/>
      <c r="AE9" s="7"/>
      <c r="AF9" s="7"/>
      <c r="AG9" s="7"/>
      <c r="AH9" s="7"/>
    </row>
    <row r="10" spans="1:35" hidden="1" x14ac:dyDescent="0.2">
      <c r="A10" s="5">
        <v>2020</v>
      </c>
      <c r="B10" s="2" t="s">
        <v>724</v>
      </c>
      <c r="C10" s="2" t="s">
        <v>732</v>
      </c>
      <c r="D10" s="2" t="s">
        <v>664</v>
      </c>
      <c r="E10" s="2">
        <v>0</v>
      </c>
      <c r="H10" s="2">
        <v>393273</v>
      </c>
      <c r="I10" s="2">
        <v>389882723</v>
      </c>
      <c r="J10" s="2">
        <v>27971515</v>
      </c>
      <c r="K10" s="2">
        <v>37450156</v>
      </c>
      <c r="L10" s="2">
        <v>3282658</v>
      </c>
      <c r="M10" s="2">
        <v>7598334</v>
      </c>
      <c r="N10" s="2">
        <v>24234</v>
      </c>
      <c r="O10" s="2">
        <v>18233421</v>
      </c>
      <c r="P10" s="2">
        <v>5390046</v>
      </c>
      <c r="Q10" s="2">
        <v>1418361</v>
      </c>
      <c r="R10" s="2">
        <v>0</v>
      </c>
      <c r="S10" s="7">
        <v>68.03</v>
      </c>
      <c r="AB10" s="7"/>
      <c r="AC10" s="7"/>
      <c r="AD10" s="7"/>
      <c r="AE10" s="7"/>
      <c r="AF10" s="7"/>
      <c r="AG10" s="7"/>
      <c r="AH10" s="7"/>
    </row>
    <row r="11" spans="1:35" hidden="1" x14ac:dyDescent="0.2">
      <c r="A11" s="5">
        <v>2020</v>
      </c>
      <c r="B11" s="2" t="s">
        <v>724</v>
      </c>
      <c r="C11" s="2" t="s">
        <v>733</v>
      </c>
      <c r="D11" s="2" t="s">
        <v>664</v>
      </c>
      <c r="E11" s="2">
        <v>0</v>
      </c>
      <c r="H11" s="2">
        <v>586877</v>
      </c>
      <c r="I11" s="2">
        <v>427114478</v>
      </c>
      <c r="J11" s="2">
        <v>39450605</v>
      </c>
      <c r="K11" s="2">
        <v>78880571</v>
      </c>
      <c r="L11" s="2">
        <v>3826377</v>
      </c>
      <c r="M11" s="2">
        <v>13251454</v>
      </c>
      <c r="N11" s="2">
        <v>24234</v>
      </c>
      <c r="O11" s="2">
        <v>23094905</v>
      </c>
      <c r="P11" s="2">
        <v>9593771</v>
      </c>
      <c r="Q11" s="2">
        <v>1418361</v>
      </c>
      <c r="R11" s="2">
        <v>0</v>
      </c>
      <c r="S11" s="7">
        <v>70.510000000000005</v>
      </c>
      <c r="AB11" s="7"/>
      <c r="AC11" s="7"/>
      <c r="AD11" s="7"/>
      <c r="AE11" s="7"/>
      <c r="AF11" s="7"/>
      <c r="AG11" s="7"/>
      <c r="AH11" s="7"/>
    </row>
    <row r="12" spans="1:35" hidden="1" x14ac:dyDescent="0.2">
      <c r="A12" s="5">
        <v>2020</v>
      </c>
      <c r="B12" s="2" t="s">
        <v>724</v>
      </c>
      <c r="C12" s="2" t="s">
        <v>734</v>
      </c>
      <c r="D12" s="2" t="s">
        <v>664</v>
      </c>
      <c r="E12" s="2">
        <v>0</v>
      </c>
      <c r="H12" s="2">
        <v>652182</v>
      </c>
      <c r="I12" s="2">
        <v>520224021</v>
      </c>
      <c r="J12" s="2">
        <v>23754342</v>
      </c>
      <c r="K12" s="2">
        <v>104021540</v>
      </c>
      <c r="L12" s="2">
        <v>4159311</v>
      </c>
      <c r="M12" s="2">
        <v>13517702</v>
      </c>
      <c r="N12" s="2">
        <v>24234</v>
      </c>
      <c r="O12" s="2">
        <v>22585826</v>
      </c>
      <c r="P12" s="2">
        <v>12264118</v>
      </c>
      <c r="Q12" s="2">
        <v>1418361</v>
      </c>
      <c r="R12" s="2">
        <v>0</v>
      </c>
      <c r="S12" s="7">
        <v>70.81</v>
      </c>
      <c r="AB12" s="7"/>
      <c r="AC12" s="7"/>
      <c r="AD12" s="7"/>
      <c r="AE12" s="7"/>
      <c r="AF12" s="7"/>
      <c r="AG12" s="7"/>
      <c r="AH12" s="7"/>
    </row>
    <row r="13" spans="1:35" hidden="1" x14ac:dyDescent="0.2">
      <c r="A13" s="5">
        <v>2020</v>
      </c>
      <c r="B13" s="2" t="s">
        <v>724</v>
      </c>
      <c r="C13" s="2" t="s">
        <v>735</v>
      </c>
      <c r="D13" s="2" t="s">
        <v>664</v>
      </c>
      <c r="E13" s="2">
        <v>0</v>
      </c>
      <c r="H13" s="2">
        <v>621891</v>
      </c>
      <c r="I13" s="2">
        <v>524333062</v>
      </c>
      <c r="J13" s="2">
        <v>27597284</v>
      </c>
      <c r="K13" s="2">
        <v>93915684</v>
      </c>
      <c r="L13" s="2">
        <v>3759856</v>
      </c>
      <c r="M13" s="2">
        <v>7037754</v>
      </c>
      <c r="N13" s="2">
        <v>24234</v>
      </c>
      <c r="O13" s="2">
        <v>17872636</v>
      </c>
      <c r="P13" s="2">
        <v>5777376</v>
      </c>
      <c r="Q13" s="2">
        <v>1418361</v>
      </c>
      <c r="R13" s="2">
        <v>0</v>
      </c>
      <c r="S13" s="7">
        <v>68.45</v>
      </c>
      <c r="AB13" s="7"/>
      <c r="AC13" s="7"/>
      <c r="AD13" s="7"/>
      <c r="AE13" s="7"/>
      <c r="AF13" s="7"/>
      <c r="AG13" s="7"/>
      <c r="AH13" s="7"/>
    </row>
    <row r="14" spans="1:35" hidden="1" x14ac:dyDescent="0.2">
      <c r="A14" s="5">
        <v>2020</v>
      </c>
      <c r="B14" s="2" t="s">
        <v>724</v>
      </c>
      <c r="C14" s="2" t="s">
        <v>736</v>
      </c>
      <c r="D14" s="2" t="s">
        <v>664</v>
      </c>
      <c r="E14" s="2">
        <v>0</v>
      </c>
      <c r="H14" s="2">
        <v>565718</v>
      </c>
      <c r="I14" s="2">
        <v>623153023</v>
      </c>
      <c r="J14" s="2">
        <v>18241319</v>
      </c>
      <c r="K14" s="2">
        <v>128210460</v>
      </c>
      <c r="L14" s="2">
        <v>6318061</v>
      </c>
      <c r="M14" s="2">
        <v>21167782</v>
      </c>
      <c r="N14" s="2">
        <v>24234</v>
      </c>
      <c r="O14" s="2">
        <v>64975610</v>
      </c>
      <c r="P14" s="2">
        <v>12785790</v>
      </c>
      <c r="Q14" s="2">
        <v>1418361</v>
      </c>
      <c r="R14" s="2">
        <v>0</v>
      </c>
      <c r="S14" s="7">
        <v>67.98</v>
      </c>
      <c r="AB14" s="7"/>
      <c r="AC14" s="7"/>
      <c r="AD14" s="7"/>
      <c r="AE14" s="7"/>
      <c r="AF14" s="7"/>
      <c r="AG14" s="7"/>
      <c r="AH14" s="7"/>
    </row>
    <row r="15" spans="1:35" hidden="1" x14ac:dyDescent="0.2">
      <c r="A15" s="5">
        <v>2020</v>
      </c>
      <c r="B15" s="2" t="s">
        <v>724</v>
      </c>
      <c r="C15" s="2" t="s">
        <v>737</v>
      </c>
      <c r="D15" s="2" t="s">
        <v>664</v>
      </c>
      <c r="E15" s="2">
        <v>0</v>
      </c>
      <c r="H15" s="2">
        <v>573255</v>
      </c>
      <c r="I15" s="2">
        <v>445962799</v>
      </c>
      <c r="J15" s="2">
        <v>19833223</v>
      </c>
      <c r="K15" s="2">
        <v>86215622</v>
      </c>
      <c r="L15" s="2">
        <v>6872240</v>
      </c>
      <c r="M15" s="2">
        <v>10156580</v>
      </c>
      <c r="N15" s="2">
        <v>28286</v>
      </c>
      <c r="O15" s="2">
        <v>38539755</v>
      </c>
      <c r="P15" s="2">
        <v>5456543</v>
      </c>
      <c r="Q15" s="2">
        <v>1418361</v>
      </c>
      <c r="R15" s="2">
        <v>0</v>
      </c>
      <c r="S15" s="7">
        <v>71.39</v>
      </c>
      <c r="AB15" s="7"/>
      <c r="AC15" s="7"/>
      <c r="AD15" s="7"/>
      <c r="AE15" s="7"/>
      <c r="AF15" s="7"/>
      <c r="AG15" s="7"/>
      <c r="AH15" s="7"/>
    </row>
    <row r="16" spans="1:35" hidden="1" x14ac:dyDescent="0.2">
      <c r="A16" s="5">
        <v>2020</v>
      </c>
      <c r="B16" s="2" t="s">
        <v>606</v>
      </c>
      <c r="C16" s="2" t="s">
        <v>738</v>
      </c>
      <c r="D16" s="2" t="s">
        <v>664</v>
      </c>
      <c r="H16" s="2">
        <v>1085654</v>
      </c>
      <c r="I16" s="2">
        <v>428873901</v>
      </c>
      <c r="J16" s="2">
        <v>9779421</v>
      </c>
      <c r="K16" s="2">
        <v>91444009</v>
      </c>
      <c r="L16" s="2">
        <v>2658699</v>
      </c>
      <c r="M16" s="2">
        <v>3980778</v>
      </c>
      <c r="N16" s="2">
        <v>0</v>
      </c>
      <c r="O16" s="2">
        <v>0</v>
      </c>
      <c r="P16" s="2">
        <v>84242</v>
      </c>
      <c r="Q16" s="2">
        <v>1418361</v>
      </c>
      <c r="R16" s="2">
        <v>0</v>
      </c>
      <c r="S16" s="7">
        <v>65.91</v>
      </c>
      <c r="AB16" s="7"/>
      <c r="AC16" s="7"/>
      <c r="AD16" s="7"/>
      <c r="AE16" s="7"/>
      <c r="AF16" s="7"/>
      <c r="AG16" s="7"/>
      <c r="AH16" s="7"/>
      <c r="AI16" s="2">
        <v>72</v>
      </c>
    </row>
    <row r="17" spans="1:35" hidden="1" x14ac:dyDescent="0.2">
      <c r="A17" s="5">
        <v>2020</v>
      </c>
      <c r="B17" s="2" t="s">
        <v>606</v>
      </c>
      <c r="C17" s="2" t="s">
        <v>606</v>
      </c>
      <c r="D17" s="2" t="s">
        <v>664</v>
      </c>
      <c r="H17" s="2">
        <v>1545505</v>
      </c>
      <c r="I17" s="2">
        <v>622762737</v>
      </c>
      <c r="J17" s="2">
        <v>8246384</v>
      </c>
      <c r="K17" s="2">
        <v>211803144</v>
      </c>
      <c r="L17" s="2">
        <v>5009814</v>
      </c>
      <c r="M17" s="2">
        <v>4294257</v>
      </c>
      <c r="N17" s="2">
        <v>0</v>
      </c>
      <c r="O17" s="2">
        <v>211846</v>
      </c>
      <c r="P17" s="2">
        <v>88165</v>
      </c>
      <c r="Q17" s="2">
        <v>1418361</v>
      </c>
      <c r="R17" s="2">
        <v>0</v>
      </c>
      <c r="S17" s="7">
        <v>68.680000000000007</v>
      </c>
      <c r="AB17" s="7"/>
      <c r="AC17" s="7"/>
      <c r="AD17" s="7"/>
      <c r="AE17" s="7"/>
      <c r="AF17" s="7"/>
      <c r="AG17" s="7"/>
      <c r="AH17" s="7"/>
      <c r="AI17" s="2">
        <v>379</v>
      </c>
    </row>
    <row r="18" spans="1:35" hidden="1" x14ac:dyDescent="0.2">
      <c r="A18" s="5">
        <v>2020</v>
      </c>
      <c r="B18" s="2" t="s">
        <v>606</v>
      </c>
      <c r="C18" s="2" t="s">
        <v>609</v>
      </c>
      <c r="D18" s="2" t="s">
        <v>664</v>
      </c>
      <c r="H18" s="2">
        <v>879676</v>
      </c>
      <c r="I18" s="2">
        <v>492892141</v>
      </c>
      <c r="J18" s="2">
        <v>17559679</v>
      </c>
      <c r="L18" s="2">
        <v>10105629</v>
      </c>
      <c r="M18" s="2">
        <v>3217695</v>
      </c>
      <c r="N18" s="2">
        <v>0</v>
      </c>
      <c r="O18" s="2">
        <v>0</v>
      </c>
      <c r="P18" s="2">
        <v>78235</v>
      </c>
      <c r="Q18" s="2">
        <v>1418361</v>
      </c>
      <c r="R18" s="2">
        <v>0</v>
      </c>
      <c r="S18" s="7">
        <v>77.13</v>
      </c>
      <c r="AB18" s="7"/>
      <c r="AC18" s="7"/>
      <c r="AD18" s="7"/>
      <c r="AE18" s="7"/>
      <c r="AF18" s="7"/>
      <c r="AG18" s="7"/>
      <c r="AH18" s="7"/>
      <c r="AI18" s="2">
        <v>170</v>
      </c>
    </row>
    <row r="19" spans="1:35" hidden="1" x14ac:dyDescent="0.2">
      <c r="A19" s="5">
        <v>2020</v>
      </c>
      <c r="B19" s="2" t="s">
        <v>606</v>
      </c>
      <c r="C19" s="2" t="s">
        <v>739</v>
      </c>
      <c r="D19" s="2" t="s">
        <v>664</v>
      </c>
      <c r="H19" s="2">
        <v>1094734</v>
      </c>
      <c r="I19" s="2">
        <v>489117966</v>
      </c>
      <c r="J19" s="2">
        <v>31836384</v>
      </c>
      <c r="K19" s="2">
        <v>88483317</v>
      </c>
      <c r="L19" s="2">
        <v>2865884</v>
      </c>
      <c r="M19" s="2">
        <v>4813980</v>
      </c>
      <c r="N19" s="2">
        <v>0</v>
      </c>
      <c r="O19" s="2">
        <v>309321</v>
      </c>
      <c r="P19" s="2">
        <v>266108</v>
      </c>
      <c r="Q19" s="2">
        <v>1418361</v>
      </c>
      <c r="R19" s="2">
        <v>0</v>
      </c>
      <c r="S19" s="7">
        <v>65.37</v>
      </c>
      <c r="AB19" s="7"/>
      <c r="AC19" s="7"/>
      <c r="AD19" s="7"/>
      <c r="AE19" s="7"/>
      <c r="AF19" s="7"/>
      <c r="AG19" s="7"/>
      <c r="AH19" s="7"/>
      <c r="AI19" s="2">
        <v>72</v>
      </c>
    </row>
    <row r="20" spans="1:35" hidden="1" x14ac:dyDescent="0.2">
      <c r="A20" s="5">
        <v>2020</v>
      </c>
      <c r="B20" s="2" t="s">
        <v>606</v>
      </c>
      <c r="C20" s="2" t="s">
        <v>740</v>
      </c>
      <c r="D20" s="2" t="s">
        <v>664</v>
      </c>
      <c r="H20" s="2">
        <v>800057</v>
      </c>
      <c r="I20" s="2">
        <v>461575596</v>
      </c>
      <c r="J20" s="2">
        <v>38713261</v>
      </c>
      <c r="K20" s="2">
        <v>142176740</v>
      </c>
      <c r="L20" s="2">
        <v>3321464</v>
      </c>
      <c r="M20" s="2">
        <v>3817441</v>
      </c>
      <c r="N20" s="2">
        <v>0</v>
      </c>
      <c r="O20" s="2">
        <v>426081</v>
      </c>
      <c r="P20" s="2">
        <v>81565</v>
      </c>
      <c r="Q20" s="2">
        <v>1418361</v>
      </c>
      <c r="R20" s="2">
        <v>0</v>
      </c>
      <c r="S20" s="7">
        <v>69.98</v>
      </c>
      <c r="AB20" s="7"/>
      <c r="AC20" s="7"/>
      <c r="AD20" s="7"/>
      <c r="AE20" s="7"/>
      <c r="AF20" s="7"/>
      <c r="AG20" s="7"/>
      <c r="AH20" s="7"/>
      <c r="AI20" s="2">
        <v>72</v>
      </c>
    </row>
    <row r="21" spans="1:35" hidden="1" x14ac:dyDescent="0.2">
      <c r="A21" s="5">
        <v>2020</v>
      </c>
      <c r="B21" s="2" t="s">
        <v>606</v>
      </c>
      <c r="C21" s="2" t="s">
        <v>741</v>
      </c>
      <c r="D21" s="2" t="s">
        <v>664</v>
      </c>
      <c r="H21" s="2">
        <v>1034561</v>
      </c>
      <c r="I21" s="2">
        <v>381954333</v>
      </c>
      <c r="J21" s="2">
        <v>26414042</v>
      </c>
      <c r="K21" s="2">
        <v>103010201</v>
      </c>
      <c r="L21" s="2">
        <v>2469773</v>
      </c>
      <c r="M21" s="2">
        <v>4796623</v>
      </c>
      <c r="N21" s="2">
        <v>0</v>
      </c>
      <c r="O21" s="2">
        <v>14612</v>
      </c>
      <c r="P21" s="2">
        <v>184041</v>
      </c>
      <c r="Q21" s="2">
        <v>1418361</v>
      </c>
      <c r="R21" s="2">
        <v>0</v>
      </c>
      <c r="S21" s="7">
        <v>64.86</v>
      </c>
      <c r="AB21" s="7"/>
      <c r="AC21" s="7"/>
      <c r="AD21" s="7"/>
      <c r="AE21" s="7"/>
      <c r="AF21" s="7"/>
      <c r="AG21" s="7"/>
      <c r="AH21" s="7"/>
      <c r="AI21" s="2">
        <v>72</v>
      </c>
    </row>
    <row r="22" spans="1:35" hidden="1" x14ac:dyDescent="0.2">
      <c r="A22" s="5">
        <v>2020</v>
      </c>
      <c r="B22" s="2" t="s">
        <v>724</v>
      </c>
      <c r="C22" s="2" t="s">
        <v>725</v>
      </c>
      <c r="D22" s="2" t="s">
        <v>672</v>
      </c>
      <c r="E22" s="2">
        <v>9981446</v>
      </c>
      <c r="H22" s="2">
        <v>49938200</v>
      </c>
      <c r="S22" s="2"/>
      <c r="T22" s="2"/>
      <c r="U22" s="7">
        <v>12.55</v>
      </c>
      <c r="V22" s="7">
        <v>8.82</v>
      </c>
      <c r="AB22" s="7">
        <v>23.16</v>
      </c>
      <c r="AC22" s="7">
        <v>109.08</v>
      </c>
      <c r="AD22" s="7">
        <v>101.54</v>
      </c>
      <c r="AE22" s="7">
        <v>78.260000000000005</v>
      </c>
      <c r="AF22" s="7">
        <v>96.75</v>
      </c>
      <c r="AG22" s="7">
        <v>69.88</v>
      </c>
      <c r="AH22" s="7">
        <v>53.33</v>
      </c>
    </row>
    <row r="23" spans="1:35" hidden="1" x14ac:dyDescent="0.2">
      <c r="A23" s="5">
        <v>2020</v>
      </c>
      <c r="B23" s="2" t="s">
        <v>724</v>
      </c>
      <c r="C23" s="2" t="s">
        <v>726</v>
      </c>
      <c r="D23" s="2" t="s">
        <v>672</v>
      </c>
      <c r="E23" s="2">
        <v>17570872</v>
      </c>
      <c r="H23" s="2">
        <v>60883558</v>
      </c>
      <c r="S23" s="2"/>
      <c r="T23" s="2"/>
      <c r="U23" s="7">
        <v>12.49</v>
      </c>
      <c r="V23" s="7">
        <v>8.7100000000000009</v>
      </c>
      <c r="AB23" s="7">
        <v>40.729999999999997</v>
      </c>
      <c r="AC23" s="7">
        <v>98.95</v>
      </c>
      <c r="AD23" s="7">
        <v>102.49</v>
      </c>
      <c r="AE23" s="7">
        <v>79.14</v>
      </c>
      <c r="AF23" s="7">
        <v>88.19</v>
      </c>
      <c r="AG23" s="7">
        <v>70.34</v>
      </c>
      <c r="AH23" s="7">
        <v>55.09</v>
      </c>
    </row>
    <row r="24" spans="1:35" hidden="1" x14ac:dyDescent="0.2">
      <c r="A24" s="5">
        <v>2020</v>
      </c>
      <c r="B24" s="2" t="s">
        <v>724</v>
      </c>
      <c r="C24" s="2" t="s">
        <v>727</v>
      </c>
      <c r="D24" s="2" t="s">
        <v>672</v>
      </c>
      <c r="E24" s="2">
        <v>37347927</v>
      </c>
      <c r="G24" s="2">
        <v>1108720</v>
      </c>
      <c r="H24" s="2">
        <v>122413753</v>
      </c>
      <c r="S24" s="2"/>
      <c r="T24" s="2"/>
      <c r="U24" s="7">
        <v>12.92</v>
      </c>
      <c r="V24" s="7">
        <v>7.59</v>
      </c>
      <c r="AB24" s="7">
        <v>48.17</v>
      </c>
      <c r="AC24" s="7">
        <v>107.07</v>
      </c>
      <c r="AD24" s="7">
        <v>99.17</v>
      </c>
      <c r="AE24" s="7">
        <v>75.209999999999994</v>
      </c>
      <c r="AF24" s="7">
        <v>94.31</v>
      </c>
      <c r="AG24" s="7">
        <v>68.33</v>
      </c>
      <c r="AH24" s="7">
        <v>51.19</v>
      </c>
    </row>
    <row r="25" spans="1:35" hidden="1" x14ac:dyDescent="0.2">
      <c r="A25" s="5">
        <v>2020</v>
      </c>
      <c r="B25" s="2" t="s">
        <v>724</v>
      </c>
      <c r="C25" s="2" t="s">
        <v>728</v>
      </c>
      <c r="D25" s="2" t="s">
        <v>672</v>
      </c>
      <c r="E25" s="2">
        <v>22260520</v>
      </c>
      <c r="H25" s="2">
        <v>58586603</v>
      </c>
      <c r="S25" s="2"/>
      <c r="T25" s="2"/>
      <c r="U25" s="7">
        <v>12.72</v>
      </c>
      <c r="V25" s="7">
        <v>8.42</v>
      </c>
      <c r="AB25" s="7">
        <v>38.6</v>
      </c>
      <c r="AC25" s="7">
        <v>104.33</v>
      </c>
      <c r="AD25" s="7">
        <v>100.37</v>
      </c>
      <c r="AE25" s="7">
        <v>102.44</v>
      </c>
      <c r="AF25" s="7">
        <v>96.39</v>
      </c>
      <c r="AG25" s="7">
        <v>81.180000000000007</v>
      </c>
      <c r="AH25" s="7">
        <v>78.709999999999994</v>
      </c>
    </row>
    <row r="26" spans="1:35" hidden="1" x14ac:dyDescent="0.2">
      <c r="A26" s="5">
        <v>2020</v>
      </c>
      <c r="B26" s="2" t="s">
        <v>724</v>
      </c>
      <c r="C26" s="2" t="s">
        <v>729</v>
      </c>
      <c r="D26" s="2" t="s">
        <v>672</v>
      </c>
      <c r="E26" s="2">
        <v>22696345</v>
      </c>
      <c r="H26" s="2">
        <v>82406079</v>
      </c>
      <c r="S26" s="2"/>
      <c r="T26" s="2"/>
      <c r="U26" s="7">
        <v>12.84</v>
      </c>
      <c r="V26" s="7">
        <v>8.1300000000000008</v>
      </c>
      <c r="AB26" s="7">
        <v>53.18</v>
      </c>
      <c r="AC26" s="7">
        <v>105.64</v>
      </c>
      <c r="AD26" s="7">
        <v>103.38</v>
      </c>
      <c r="AE26" s="7">
        <v>98.16</v>
      </c>
      <c r="AF26" s="7">
        <v>95.62</v>
      </c>
      <c r="AG26" s="7">
        <v>76.78</v>
      </c>
      <c r="AH26" s="7">
        <v>71.209999999999994</v>
      </c>
    </row>
    <row r="27" spans="1:35" hidden="1" x14ac:dyDescent="0.2">
      <c r="A27" s="5">
        <v>2020</v>
      </c>
      <c r="B27" s="2" t="s">
        <v>724</v>
      </c>
      <c r="C27" s="2" t="s">
        <v>348</v>
      </c>
      <c r="D27" s="2" t="s">
        <v>672</v>
      </c>
      <c r="E27" s="2">
        <v>13919681</v>
      </c>
      <c r="H27" s="2">
        <v>77741390</v>
      </c>
      <c r="S27" s="2"/>
      <c r="T27" s="2"/>
      <c r="U27" s="7">
        <v>14.95</v>
      </c>
      <c r="V27" s="7">
        <v>11.52</v>
      </c>
      <c r="AB27" s="7">
        <v>52.06</v>
      </c>
      <c r="AC27" s="7">
        <v>105.94</v>
      </c>
      <c r="AD27" s="7">
        <v>108.41</v>
      </c>
      <c r="AE27" s="7">
        <v>104.04</v>
      </c>
      <c r="AF27" s="7">
        <v>95.55</v>
      </c>
      <c r="AG27" s="7">
        <v>74.69</v>
      </c>
      <c r="AH27" s="7">
        <v>70.010000000000005</v>
      </c>
    </row>
    <row r="28" spans="1:35" hidden="1" x14ac:dyDescent="0.2">
      <c r="A28" s="5">
        <v>2020</v>
      </c>
      <c r="B28" s="2" t="s">
        <v>724</v>
      </c>
      <c r="C28" s="2" t="s">
        <v>730</v>
      </c>
      <c r="D28" s="2" t="s">
        <v>672</v>
      </c>
      <c r="E28" s="2">
        <v>15852067</v>
      </c>
      <c r="H28" s="2">
        <v>53137319</v>
      </c>
      <c r="S28" s="2"/>
      <c r="T28" s="2"/>
      <c r="U28" s="7">
        <v>12.67</v>
      </c>
      <c r="V28" s="7">
        <v>8.67</v>
      </c>
      <c r="AB28" s="7">
        <v>53.13</v>
      </c>
      <c r="AC28" s="7">
        <v>98.1</v>
      </c>
      <c r="AD28" s="7">
        <v>100.47</v>
      </c>
      <c r="AE28" s="7">
        <v>88.99</v>
      </c>
      <c r="AF28" s="7">
        <v>87.46</v>
      </c>
      <c r="AG28" s="7">
        <v>72.989999999999995</v>
      </c>
      <c r="AH28" s="7">
        <v>60.95</v>
      </c>
    </row>
    <row r="29" spans="1:35" hidden="1" x14ac:dyDescent="0.2">
      <c r="A29" s="5">
        <v>2020</v>
      </c>
      <c r="B29" s="2" t="s">
        <v>724</v>
      </c>
      <c r="C29" s="2" t="s">
        <v>731</v>
      </c>
      <c r="D29" s="2" t="s">
        <v>672</v>
      </c>
      <c r="E29" s="2">
        <v>32899957</v>
      </c>
      <c r="G29" s="2">
        <v>13430044</v>
      </c>
      <c r="H29" s="2">
        <v>30074509</v>
      </c>
      <c r="S29" s="2"/>
      <c r="T29" s="2"/>
      <c r="U29" s="7">
        <v>11.99</v>
      </c>
      <c r="V29" s="7">
        <v>7.94</v>
      </c>
      <c r="AB29" s="7">
        <v>64.8</v>
      </c>
      <c r="AC29" s="7">
        <v>105.56</v>
      </c>
      <c r="AD29" s="7">
        <v>102.34</v>
      </c>
      <c r="AE29" s="7">
        <v>102.27</v>
      </c>
      <c r="AF29" s="7">
        <v>92.76</v>
      </c>
      <c r="AG29" s="7">
        <v>72.62</v>
      </c>
      <c r="AH29" s="7">
        <v>68.42</v>
      </c>
    </row>
    <row r="30" spans="1:35" hidden="1" x14ac:dyDescent="0.2">
      <c r="A30" s="5">
        <v>2020</v>
      </c>
      <c r="B30" s="2" t="s">
        <v>724</v>
      </c>
      <c r="C30" s="2" t="s">
        <v>732</v>
      </c>
      <c r="D30" s="2" t="s">
        <v>672</v>
      </c>
      <c r="E30" s="2">
        <v>7702326</v>
      </c>
      <c r="H30" s="2">
        <v>14820039</v>
      </c>
      <c r="S30" s="2"/>
      <c r="T30" s="2"/>
      <c r="U30" s="7">
        <v>12.12</v>
      </c>
      <c r="V30" s="7">
        <v>8.01</v>
      </c>
      <c r="AB30" s="7">
        <v>42.63</v>
      </c>
      <c r="AC30" s="7">
        <v>99.74</v>
      </c>
      <c r="AD30" s="7">
        <v>103.9</v>
      </c>
      <c r="AE30" s="7">
        <v>61.35</v>
      </c>
      <c r="AF30" s="7">
        <v>89.89</v>
      </c>
      <c r="AG30" s="7">
        <v>78.77</v>
      </c>
      <c r="AH30" s="7">
        <v>45.65</v>
      </c>
    </row>
    <row r="31" spans="1:35" hidden="1" x14ac:dyDescent="0.2">
      <c r="A31" s="5">
        <v>2020</v>
      </c>
      <c r="B31" s="2" t="s">
        <v>724</v>
      </c>
      <c r="C31" s="2" t="s">
        <v>733</v>
      </c>
      <c r="D31" s="2" t="s">
        <v>672</v>
      </c>
      <c r="E31" s="2">
        <v>13694426</v>
      </c>
      <c r="G31" s="2">
        <v>4220902</v>
      </c>
      <c r="H31" s="2">
        <v>26382437</v>
      </c>
      <c r="S31" s="2"/>
      <c r="T31" s="2"/>
      <c r="U31" s="7">
        <v>12.48</v>
      </c>
      <c r="V31" s="7">
        <v>8.42</v>
      </c>
      <c r="AB31" s="7">
        <v>78.91</v>
      </c>
      <c r="AC31" s="7">
        <v>105.48</v>
      </c>
      <c r="AD31" s="7">
        <v>103.45</v>
      </c>
      <c r="AE31" s="7">
        <v>90.4</v>
      </c>
      <c r="AF31" s="7">
        <v>94.82</v>
      </c>
      <c r="AG31" s="7">
        <v>77.91</v>
      </c>
      <c r="AH31" s="7">
        <v>61.35</v>
      </c>
    </row>
    <row r="32" spans="1:35" hidden="1" x14ac:dyDescent="0.2">
      <c r="A32" s="5">
        <v>2020</v>
      </c>
      <c r="B32" s="2" t="s">
        <v>724</v>
      </c>
      <c r="C32" s="2" t="s">
        <v>734</v>
      </c>
      <c r="D32" s="2" t="s">
        <v>672</v>
      </c>
      <c r="E32" s="2">
        <v>34962214</v>
      </c>
      <c r="H32" s="2">
        <v>47769629</v>
      </c>
      <c r="S32" s="2"/>
      <c r="T32" s="2"/>
      <c r="U32" s="7">
        <v>11.78</v>
      </c>
      <c r="V32" s="7">
        <v>9.14</v>
      </c>
      <c r="AB32" s="7">
        <v>95.3</v>
      </c>
      <c r="AC32" s="7">
        <v>100.05</v>
      </c>
      <c r="AD32" s="7">
        <v>101.42</v>
      </c>
      <c r="AE32" s="7">
        <v>100.79</v>
      </c>
      <c r="AF32" s="7">
        <v>88.23</v>
      </c>
      <c r="AG32" s="7">
        <v>68.989999999999995</v>
      </c>
      <c r="AH32" s="7">
        <v>67.47</v>
      </c>
    </row>
    <row r="33" spans="1:35" hidden="1" x14ac:dyDescent="0.2">
      <c r="A33" s="5">
        <v>2020</v>
      </c>
      <c r="B33" s="2" t="s">
        <v>724</v>
      </c>
      <c r="C33" s="2" t="s">
        <v>735</v>
      </c>
      <c r="D33" s="2" t="s">
        <v>672</v>
      </c>
      <c r="E33" s="2">
        <v>7766530</v>
      </c>
      <c r="H33" s="2">
        <v>54385173</v>
      </c>
      <c r="S33" s="2"/>
      <c r="T33" s="2"/>
      <c r="U33" s="7">
        <v>12.41</v>
      </c>
      <c r="V33" s="7">
        <v>8.18</v>
      </c>
      <c r="AB33" s="7">
        <v>20.63</v>
      </c>
      <c r="AC33" s="7">
        <v>99.2</v>
      </c>
      <c r="AD33" s="7">
        <v>103.56</v>
      </c>
      <c r="AE33" s="7">
        <v>85.78</v>
      </c>
      <c r="AF33" s="7">
        <v>89.24</v>
      </c>
      <c r="AG33" s="7">
        <v>76.569999999999993</v>
      </c>
      <c r="AH33" s="7">
        <v>59.83</v>
      </c>
    </row>
    <row r="34" spans="1:35" hidden="1" x14ac:dyDescent="0.2">
      <c r="A34" s="5">
        <v>2020</v>
      </c>
      <c r="B34" s="2" t="s">
        <v>724</v>
      </c>
      <c r="C34" s="2" t="s">
        <v>736</v>
      </c>
      <c r="D34" s="2" t="s">
        <v>672</v>
      </c>
      <c r="E34" s="2">
        <v>8239943</v>
      </c>
      <c r="H34" s="2">
        <v>55925351</v>
      </c>
      <c r="S34" s="2"/>
      <c r="T34" s="2"/>
      <c r="U34" s="7">
        <v>11.75</v>
      </c>
      <c r="V34" s="7">
        <v>7.54</v>
      </c>
      <c r="AB34" s="7">
        <v>80.44</v>
      </c>
      <c r="AC34" s="7">
        <v>105.58</v>
      </c>
      <c r="AD34" s="7">
        <v>100.25</v>
      </c>
      <c r="AE34" s="7">
        <v>98.25</v>
      </c>
      <c r="AF34" s="7">
        <v>91.63</v>
      </c>
      <c r="AG34" s="7">
        <v>66.23</v>
      </c>
      <c r="AH34" s="7">
        <v>60.5</v>
      </c>
    </row>
    <row r="35" spans="1:35" hidden="1" x14ac:dyDescent="0.2">
      <c r="A35" s="5">
        <v>2020</v>
      </c>
      <c r="B35" s="2" t="s">
        <v>724</v>
      </c>
      <c r="C35" s="2" t="s">
        <v>737</v>
      </c>
      <c r="D35" s="2" t="s">
        <v>672</v>
      </c>
      <c r="E35" s="2">
        <v>12415063</v>
      </c>
      <c r="H35" s="2">
        <v>46597209</v>
      </c>
      <c r="S35" s="2"/>
      <c r="T35" s="2"/>
      <c r="U35" s="7">
        <v>12.83</v>
      </c>
      <c r="V35" s="7">
        <v>9.2100000000000009</v>
      </c>
      <c r="AB35" s="7">
        <v>41.91</v>
      </c>
      <c r="AC35" s="7">
        <v>99.86</v>
      </c>
      <c r="AD35" s="7">
        <v>100.7</v>
      </c>
      <c r="AE35" s="7">
        <v>77.17</v>
      </c>
      <c r="AF35" s="7">
        <v>90.34</v>
      </c>
      <c r="AG35" s="7">
        <v>71.05</v>
      </c>
      <c r="AH35" s="7">
        <v>51.25</v>
      </c>
    </row>
    <row r="36" spans="1:35" hidden="1" x14ac:dyDescent="0.2">
      <c r="A36" s="5">
        <v>2020</v>
      </c>
      <c r="B36" s="2" t="s">
        <v>606</v>
      </c>
      <c r="C36" s="2" t="s">
        <v>738</v>
      </c>
      <c r="D36" s="2" t="s">
        <v>672</v>
      </c>
      <c r="E36" s="2">
        <v>28192068</v>
      </c>
      <c r="G36" s="2">
        <v>3321192</v>
      </c>
      <c r="H36" s="2">
        <v>41922031</v>
      </c>
      <c r="S36" s="2"/>
      <c r="T36" s="2"/>
      <c r="U36" s="7">
        <v>12.44</v>
      </c>
      <c r="V36" s="7">
        <v>6.82</v>
      </c>
      <c r="AB36" s="7">
        <v>78.48</v>
      </c>
      <c r="AC36" s="7">
        <v>99.32</v>
      </c>
      <c r="AD36" s="7">
        <v>105.27</v>
      </c>
      <c r="AE36" s="24">
        <v>95.71</v>
      </c>
      <c r="AF36" s="7">
        <v>88.75</v>
      </c>
      <c r="AG36" s="7">
        <v>79.900000000000006</v>
      </c>
      <c r="AH36" s="7">
        <v>73.010000000000005</v>
      </c>
      <c r="AI36" s="25"/>
    </row>
    <row r="37" spans="1:35" hidden="1" x14ac:dyDescent="0.2">
      <c r="A37" s="5">
        <v>2020</v>
      </c>
      <c r="B37" s="2" t="s">
        <v>606</v>
      </c>
      <c r="C37" s="2" t="s">
        <v>606</v>
      </c>
      <c r="D37" s="2" t="s">
        <v>672</v>
      </c>
      <c r="E37" s="2">
        <v>21490062</v>
      </c>
      <c r="G37" s="2">
        <v>2319200</v>
      </c>
      <c r="H37" s="2">
        <v>97333337</v>
      </c>
      <c r="S37" s="2"/>
      <c r="T37" s="2"/>
      <c r="U37" s="24">
        <v>13.17</v>
      </c>
      <c r="V37" s="24">
        <v>7.13</v>
      </c>
      <c r="AB37" s="7">
        <v>42.25</v>
      </c>
      <c r="AC37" s="7">
        <v>100.67</v>
      </c>
      <c r="AD37" s="7">
        <v>103.52</v>
      </c>
      <c r="AE37" s="24">
        <v>92.57</v>
      </c>
      <c r="AF37" s="7">
        <v>88.42</v>
      </c>
      <c r="AG37" s="7">
        <v>73.180000000000007</v>
      </c>
      <c r="AH37" s="7">
        <v>65.39</v>
      </c>
      <c r="AI37" s="25"/>
    </row>
    <row r="38" spans="1:35" hidden="1" x14ac:dyDescent="0.2">
      <c r="A38" s="5">
        <v>2020</v>
      </c>
      <c r="B38" s="2" t="s">
        <v>606</v>
      </c>
      <c r="C38" s="2" t="s">
        <v>609</v>
      </c>
      <c r="D38" s="2" t="s">
        <v>672</v>
      </c>
      <c r="E38" s="2">
        <v>11650295</v>
      </c>
      <c r="H38" s="2">
        <v>58402016</v>
      </c>
      <c r="S38" s="2"/>
      <c r="T38" s="2"/>
      <c r="U38" s="7">
        <v>14.34</v>
      </c>
      <c r="V38" s="7">
        <v>10.36</v>
      </c>
      <c r="AB38" s="7">
        <v>30.09</v>
      </c>
      <c r="AC38" s="7">
        <v>100.98</v>
      </c>
      <c r="AD38" s="7">
        <v>108.8</v>
      </c>
      <c r="AE38" s="24">
        <v>128.77000000000001</v>
      </c>
      <c r="AF38" s="7">
        <v>89.31</v>
      </c>
      <c r="AG38" s="7">
        <v>76.59</v>
      </c>
      <c r="AH38" s="7">
        <v>92.44</v>
      </c>
      <c r="AI38" s="25"/>
    </row>
    <row r="39" spans="1:35" hidden="1" x14ac:dyDescent="0.2">
      <c r="A39" s="5">
        <v>2020</v>
      </c>
      <c r="B39" s="2" t="s">
        <v>606</v>
      </c>
      <c r="C39" s="2" t="s">
        <v>739</v>
      </c>
      <c r="D39" s="2" t="s">
        <v>672</v>
      </c>
      <c r="E39" s="2">
        <v>15269411</v>
      </c>
      <c r="G39" s="2">
        <v>1749223</v>
      </c>
      <c r="H39" s="2">
        <v>42179018</v>
      </c>
      <c r="S39" s="2"/>
      <c r="T39" s="2"/>
      <c r="U39" s="7">
        <v>12.37</v>
      </c>
      <c r="V39" s="7">
        <v>7.12</v>
      </c>
      <c r="AB39" s="7">
        <v>128.21</v>
      </c>
      <c r="AC39" s="7">
        <v>106.21</v>
      </c>
      <c r="AD39" s="7">
        <v>107.6</v>
      </c>
      <c r="AE39" s="24">
        <v>99.16</v>
      </c>
      <c r="AF39" s="7">
        <v>93.76</v>
      </c>
      <c r="AG39" s="7">
        <v>78.09</v>
      </c>
      <c r="AH39" s="7">
        <v>70.09</v>
      </c>
      <c r="AI39" s="25"/>
    </row>
    <row r="40" spans="1:35" hidden="1" x14ac:dyDescent="0.2">
      <c r="A40" s="5">
        <v>2020</v>
      </c>
      <c r="B40" s="2" t="s">
        <v>606</v>
      </c>
      <c r="C40" s="2" t="s">
        <v>740</v>
      </c>
      <c r="D40" s="2" t="s">
        <v>672</v>
      </c>
      <c r="E40" s="2">
        <v>27603185</v>
      </c>
      <c r="H40" s="2">
        <v>51313798</v>
      </c>
      <c r="S40" s="2"/>
      <c r="T40" s="2"/>
      <c r="U40" s="7">
        <v>13.57</v>
      </c>
      <c r="V40" s="7">
        <v>8.31</v>
      </c>
      <c r="AB40" s="7">
        <v>86.89</v>
      </c>
      <c r="AC40" s="7">
        <v>103.29</v>
      </c>
      <c r="AD40" s="7">
        <v>109.56</v>
      </c>
      <c r="AE40" s="24">
        <v>102.36</v>
      </c>
      <c r="AF40" s="7">
        <v>90.92</v>
      </c>
      <c r="AG40" s="7">
        <v>79.78</v>
      </c>
      <c r="AH40" s="7">
        <v>71.819999999999993</v>
      </c>
      <c r="AI40" s="25"/>
    </row>
    <row r="41" spans="1:35" hidden="1" x14ac:dyDescent="0.2">
      <c r="A41" s="5">
        <v>2020</v>
      </c>
      <c r="B41" s="2" t="s">
        <v>606</v>
      </c>
      <c r="C41" s="2" t="s">
        <v>741</v>
      </c>
      <c r="D41" s="2" t="s">
        <v>672</v>
      </c>
      <c r="E41" s="2">
        <v>17153270</v>
      </c>
      <c r="G41" s="2">
        <v>1653300</v>
      </c>
      <c r="H41" s="2">
        <v>36166657</v>
      </c>
      <c r="S41" s="2"/>
      <c r="T41" s="2"/>
      <c r="U41" s="7">
        <v>12.45</v>
      </c>
      <c r="V41" s="7">
        <v>7.03</v>
      </c>
      <c r="AB41" s="7">
        <v>71.06</v>
      </c>
      <c r="AC41" s="7">
        <v>95.46</v>
      </c>
      <c r="AD41" s="7">
        <v>107.81</v>
      </c>
      <c r="AE41" s="24">
        <v>92.98</v>
      </c>
      <c r="AF41" s="7">
        <v>84.72</v>
      </c>
      <c r="AG41" s="7">
        <v>75.930000000000007</v>
      </c>
      <c r="AH41" s="7">
        <v>64.69</v>
      </c>
      <c r="AI41" s="25"/>
    </row>
    <row r="42" spans="1:35" hidden="1" x14ac:dyDescent="0.2">
      <c r="A42" s="5">
        <v>2020</v>
      </c>
      <c r="B42" s="2" t="s">
        <v>724</v>
      </c>
      <c r="C42" s="2" t="s">
        <v>725</v>
      </c>
      <c r="D42" s="2" t="s">
        <v>673</v>
      </c>
      <c r="E42" s="2">
        <v>23096133</v>
      </c>
      <c r="F42" s="2">
        <v>3056906</v>
      </c>
      <c r="H42" s="2">
        <v>15937788</v>
      </c>
      <c r="S42" s="2"/>
      <c r="T42" s="7">
        <v>67.09</v>
      </c>
      <c r="AB42" s="7"/>
      <c r="AC42" s="7"/>
      <c r="AD42" s="7"/>
      <c r="AE42" s="7"/>
      <c r="AF42" s="7"/>
      <c r="AG42" s="7"/>
      <c r="AH42" s="7"/>
    </row>
    <row r="43" spans="1:35" hidden="1" x14ac:dyDescent="0.2">
      <c r="A43" s="5">
        <v>2020</v>
      </c>
      <c r="B43" s="2" t="s">
        <v>724</v>
      </c>
      <c r="C43" s="2" t="s">
        <v>726</v>
      </c>
      <c r="D43" s="2" t="s">
        <v>673</v>
      </c>
      <c r="E43" s="2">
        <v>18451073</v>
      </c>
      <c r="F43" s="2">
        <v>10684880</v>
      </c>
      <c r="H43" s="2">
        <v>18548423</v>
      </c>
      <c r="S43" s="2"/>
      <c r="T43" s="7">
        <v>71.3</v>
      </c>
      <c r="AB43" s="7"/>
      <c r="AC43" s="7"/>
      <c r="AD43" s="7"/>
      <c r="AE43" s="7"/>
      <c r="AF43" s="7"/>
      <c r="AG43" s="7"/>
      <c r="AH43" s="7"/>
    </row>
    <row r="44" spans="1:35" hidden="1" x14ac:dyDescent="0.2">
      <c r="A44" s="5">
        <v>2020</v>
      </c>
      <c r="B44" s="2" t="s">
        <v>724</v>
      </c>
      <c r="C44" s="2" t="s">
        <v>727</v>
      </c>
      <c r="D44" s="2" t="s">
        <v>673</v>
      </c>
      <c r="E44" s="2">
        <v>25354035</v>
      </c>
      <c r="F44" s="2">
        <v>4905751</v>
      </c>
      <c r="G44" s="2">
        <v>20107480</v>
      </c>
      <c r="H44" s="2">
        <v>26432225</v>
      </c>
      <c r="S44" s="2"/>
      <c r="T44" s="7">
        <v>68.739999999999995</v>
      </c>
      <c r="AB44" s="7"/>
      <c r="AC44" s="7"/>
      <c r="AD44" s="7"/>
      <c r="AE44" s="7"/>
      <c r="AF44" s="7"/>
      <c r="AG44" s="7"/>
      <c r="AH44" s="7"/>
    </row>
    <row r="45" spans="1:35" hidden="1" x14ac:dyDescent="0.2">
      <c r="A45" s="5">
        <v>2020</v>
      </c>
      <c r="B45" s="2" t="s">
        <v>724</v>
      </c>
      <c r="C45" s="2" t="s">
        <v>728</v>
      </c>
      <c r="D45" s="2" t="s">
        <v>673</v>
      </c>
      <c r="E45" s="2">
        <v>67145824</v>
      </c>
      <c r="F45" s="2">
        <v>59521713</v>
      </c>
      <c r="H45" s="2">
        <v>22743729</v>
      </c>
      <c r="S45" s="2"/>
      <c r="T45" s="7">
        <v>70.59</v>
      </c>
      <c r="AB45" s="7"/>
      <c r="AC45" s="7"/>
      <c r="AD45" s="7"/>
      <c r="AE45" s="7"/>
      <c r="AF45" s="7"/>
      <c r="AG45" s="7"/>
      <c r="AH45" s="7"/>
    </row>
    <row r="46" spans="1:35" hidden="1" x14ac:dyDescent="0.2">
      <c r="A46" s="5">
        <v>2020</v>
      </c>
      <c r="B46" s="2" t="s">
        <v>724</v>
      </c>
      <c r="C46" s="2" t="s">
        <v>729</v>
      </c>
      <c r="D46" s="2" t="s">
        <v>673</v>
      </c>
      <c r="E46" s="2">
        <v>25695658</v>
      </c>
      <c r="F46" s="2">
        <v>4579135</v>
      </c>
      <c r="H46" s="2">
        <v>26249432</v>
      </c>
      <c r="S46" s="2"/>
      <c r="T46" s="7">
        <v>69.849999999999994</v>
      </c>
      <c r="AB46" s="7"/>
      <c r="AC46" s="7"/>
      <c r="AD46" s="7"/>
      <c r="AE46" s="7"/>
      <c r="AF46" s="7"/>
      <c r="AG46" s="7"/>
      <c r="AH46" s="7"/>
    </row>
    <row r="47" spans="1:35" hidden="1" x14ac:dyDescent="0.2">
      <c r="A47" s="5">
        <v>2020</v>
      </c>
      <c r="B47" s="2" t="s">
        <v>724</v>
      </c>
      <c r="C47" s="2" t="s">
        <v>348</v>
      </c>
      <c r="D47" s="2" t="s">
        <v>673</v>
      </c>
      <c r="E47" s="2">
        <v>20675199</v>
      </c>
      <c r="F47" s="2">
        <v>982525</v>
      </c>
      <c r="H47" s="2">
        <v>9931302</v>
      </c>
      <c r="S47" s="2"/>
      <c r="T47" s="7">
        <v>73.209999999999994</v>
      </c>
      <c r="AB47" s="7"/>
      <c r="AC47" s="7"/>
      <c r="AD47" s="7"/>
      <c r="AE47" s="7"/>
      <c r="AF47" s="7"/>
      <c r="AG47" s="7"/>
      <c r="AH47" s="7"/>
    </row>
    <row r="48" spans="1:35" hidden="1" x14ac:dyDescent="0.2">
      <c r="A48" s="5">
        <v>2020</v>
      </c>
      <c r="B48" s="2" t="s">
        <v>724</v>
      </c>
      <c r="C48" s="2" t="s">
        <v>730</v>
      </c>
      <c r="D48" s="2" t="s">
        <v>673</v>
      </c>
      <c r="E48" s="2">
        <v>23479569</v>
      </c>
      <c r="F48" s="2">
        <v>2843502</v>
      </c>
      <c r="H48" s="2">
        <v>21832024</v>
      </c>
      <c r="S48" s="2"/>
      <c r="T48" s="7">
        <v>65.78</v>
      </c>
      <c r="AB48" s="7"/>
      <c r="AC48" s="7"/>
      <c r="AD48" s="7"/>
      <c r="AE48" s="7"/>
      <c r="AF48" s="7"/>
      <c r="AG48" s="7"/>
      <c r="AH48" s="7"/>
    </row>
    <row r="49" spans="1:34" hidden="1" x14ac:dyDescent="0.2">
      <c r="A49" s="5">
        <v>2020</v>
      </c>
      <c r="B49" s="2" t="s">
        <v>724</v>
      </c>
      <c r="C49" s="2" t="s">
        <v>731</v>
      </c>
      <c r="D49" s="2" t="s">
        <v>673</v>
      </c>
      <c r="E49" s="2">
        <v>29507803</v>
      </c>
      <c r="F49" s="2">
        <v>2003861</v>
      </c>
      <c r="H49" s="2">
        <v>13541451</v>
      </c>
      <c r="S49" s="2"/>
      <c r="T49" s="7">
        <v>69.260000000000005</v>
      </c>
      <c r="AB49" s="7"/>
      <c r="AC49" s="7"/>
      <c r="AD49" s="7"/>
      <c r="AE49" s="7"/>
      <c r="AF49" s="7"/>
      <c r="AG49" s="7"/>
      <c r="AH49" s="7"/>
    </row>
    <row r="50" spans="1:34" hidden="1" x14ac:dyDescent="0.2">
      <c r="A50" s="5">
        <v>2020</v>
      </c>
      <c r="B50" s="2" t="s">
        <v>724</v>
      </c>
      <c r="C50" s="2" t="s">
        <v>732</v>
      </c>
      <c r="D50" s="2" t="s">
        <v>673</v>
      </c>
      <c r="E50" s="2">
        <v>13578138</v>
      </c>
      <c r="F50" s="2">
        <v>547590</v>
      </c>
      <c r="H50" s="2">
        <v>6496060</v>
      </c>
      <c r="S50" s="2"/>
      <c r="T50" s="7">
        <v>71.53</v>
      </c>
      <c r="AB50" s="7"/>
      <c r="AC50" s="7"/>
      <c r="AD50" s="7"/>
      <c r="AE50" s="7"/>
      <c r="AF50" s="7"/>
      <c r="AG50" s="7"/>
      <c r="AH50" s="7"/>
    </row>
    <row r="51" spans="1:34" hidden="1" x14ac:dyDescent="0.2">
      <c r="A51" s="5">
        <v>2020</v>
      </c>
      <c r="B51" s="2" t="s">
        <v>724</v>
      </c>
      <c r="C51" s="2" t="s">
        <v>733</v>
      </c>
      <c r="D51" s="2" t="s">
        <v>673</v>
      </c>
      <c r="E51" s="2">
        <v>15931678</v>
      </c>
      <c r="F51" s="2">
        <v>327615</v>
      </c>
      <c r="H51" s="2">
        <v>12157810</v>
      </c>
      <c r="S51" s="2"/>
      <c r="T51" s="7">
        <v>69.36</v>
      </c>
      <c r="AB51" s="7"/>
      <c r="AC51" s="7"/>
      <c r="AD51" s="7"/>
      <c r="AE51" s="7"/>
      <c r="AF51" s="7"/>
      <c r="AG51" s="7"/>
      <c r="AH51" s="7"/>
    </row>
    <row r="52" spans="1:34" hidden="1" x14ac:dyDescent="0.2">
      <c r="A52" s="5">
        <v>2020</v>
      </c>
      <c r="B52" s="2" t="s">
        <v>724</v>
      </c>
      <c r="C52" s="2" t="s">
        <v>734</v>
      </c>
      <c r="D52" s="2" t="s">
        <v>673</v>
      </c>
      <c r="E52" s="2">
        <v>23246250</v>
      </c>
      <c r="F52" s="2">
        <v>1110550</v>
      </c>
      <c r="H52" s="2">
        <v>20687819</v>
      </c>
      <c r="S52" s="2"/>
      <c r="T52" s="7">
        <v>70.400000000000006</v>
      </c>
      <c r="AB52" s="7"/>
      <c r="AC52" s="7"/>
      <c r="AD52" s="7"/>
      <c r="AE52" s="7"/>
      <c r="AF52" s="7"/>
      <c r="AG52" s="7"/>
      <c r="AH52" s="7"/>
    </row>
    <row r="53" spans="1:34" hidden="1" x14ac:dyDescent="0.2">
      <c r="A53" s="5">
        <v>2020</v>
      </c>
      <c r="B53" s="2" t="s">
        <v>724</v>
      </c>
      <c r="C53" s="2" t="s">
        <v>735</v>
      </c>
      <c r="D53" s="2" t="s">
        <v>673</v>
      </c>
      <c r="E53" s="2">
        <v>23584357</v>
      </c>
      <c r="F53" s="2">
        <v>1246034</v>
      </c>
      <c r="H53" s="2">
        <v>12454612</v>
      </c>
      <c r="S53" s="2"/>
      <c r="T53" s="7">
        <v>68.040000000000006</v>
      </c>
      <c r="AB53" s="7"/>
      <c r="AC53" s="7"/>
      <c r="AD53" s="7"/>
      <c r="AE53" s="7"/>
      <c r="AF53" s="7"/>
      <c r="AG53" s="7"/>
      <c r="AH53" s="7"/>
    </row>
    <row r="54" spans="1:34" hidden="1" x14ac:dyDescent="0.2">
      <c r="A54" s="5">
        <v>2020</v>
      </c>
      <c r="B54" s="2" t="s">
        <v>724</v>
      </c>
      <c r="C54" s="2" t="s">
        <v>736</v>
      </c>
      <c r="D54" s="2" t="s">
        <v>673</v>
      </c>
      <c r="E54" s="2">
        <v>31262693</v>
      </c>
      <c r="F54" s="2">
        <v>2265505</v>
      </c>
      <c r="H54" s="2">
        <v>21526825</v>
      </c>
      <c r="S54" s="2"/>
      <c r="T54" s="7">
        <v>69.510000000000005</v>
      </c>
      <c r="AB54" s="7"/>
      <c r="AC54" s="7"/>
      <c r="AD54" s="7"/>
      <c r="AE54" s="7"/>
      <c r="AF54" s="7"/>
      <c r="AG54" s="7"/>
      <c r="AH54" s="7"/>
    </row>
    <row r="55" spans="1:34" hidden="1" x14ac:dyDescent="0.2">
      <c r="A55" s="5">
        <v>2020</v>
      </c>
      <c r="B55" s="2" t="s">
        <v>724</v>
      </c>
      <c r="C55" s="2" t="s">
        <v>737</v>
      </c>
      <c r="D55" s="2" t="s">
        <v>673</v>
      </c>
      <c r="E55" s="2">
        <v>29582555</v>
      </c>
      <c r="F55" s="2">
        <v>628616</v>
      </c>
      <c r="H55" s="2">
        <v>17189844</v>
      </c>
      <c r="S55" s="2"/>
      <c r="T55" s="7">
        <v>68.22</v>
      </c>
      <c r="AB55" s="7"/>
      <c r="AC55" s="7"/>
      <c r="AD55" s="7"/>
      <c r="AE55" s="7"/>
      <c r="AF55" s="7"/>
      <c r="AG55" s="7"/>
      <c r="AH55" s="7"/>
    </row>
    <row r="56" spans="1:34" hidden="1" x14ac:dyDescent="0.2">
      <c r="A56" s="5">
        <v>2020</v>
      </c>
      <c r="B56" s="2" t="s">
        <v>606</v>
      </c>
      <c r="C56" s="2" t="s">
        <v>738</v>
      </c>
      <c r="D56" s="2" t="s">
        <v>673</v>
      </c>
      <c r="E56" s="2">
        <v>6966813</v>
      </c>
      <c r="F56" s="2">
        <v>8071582</v>
      </c>
      <c r="G56" s="2">
        <v>33335135</v>
      </c>
      <c r="H56" s="2">
        <v>14106542</v>
      </c>
      <c r="S56" s="2"/>
      <c r="T56" s="7">
        <v>69.069999999999993</v>
      </c>
      <c r="AB56" s="7"/>
      <c r="AC56" s="7"/>
      <c r="AD56" s="7"/>
      <c r="AE56" s="7"/>
      <c r="AF56" s="7"/>
      <c r="AG56" s="7"/>
      <c r="AH56" s="7"/>
    </row>
    <row r="57" spans="1:34" hidden="1" x14ac:dyDescent="0.2">
      <c r="A57" s="5">
        <v>2020</v>
      </c>
      <c r="B57" s="2" t="s">
        <v>606</v>
      </c>
      <c r="C57" s="2" t="s">
        <v>606</v>
      </c>
      <c r="D57" s="2" t="s">
        <v>673</v>
      </c>
      <c r="E57" s="2">
        <v>31946862</v>
      </c>
      <c r="F57" s="2">
        <v>2162928</v>
      </c>
      <c r="H57" s="2">
        <v>26724374</v>
      </c>
      <c r="S57" s="2"/>
      <c r="T57" s="7">
        <v>68.069999999999993</v>
      </c>
      <c r="AB57" s="7"/>
      <c r="AC57" s="7"/>
      <c r="AD57" s="7"/>
      <c r="AE57" s="7"/>
      <c r="AF57" s="7"/>
      <c r="AG57" s="7"/>
      <c r="AH57" s="7"/>
    </row>
    <row r="58" spans="1:34" hidden="1" x14ac:dyDescent="0.2">
      <c r="A58" s="5">
        <v>2020</v>
      </c>
      <c r="B58" s="2" t="s">
        <v>606</v>
      </c>
      <c r="C58" s="2" t="s">
        <v>609</v>
      </c>
      <c r="D58" s="2" t="s">
        <v>673</v>
      </c>
      <c r="E58" s="2">
        <v>37669351</v>
      </c>
      <c r="F58" s="2">
        <v>1050678</v>
      </c>
      <c r="H58" s="2">
        <v>9397479</v>
      </c>
      <c r="S58" s="2"/>
      <c r="T58" s="7">
        <v>72.489999999999995</v>
      </c>
      <c r="AB58" s="7"/>
      <c r="AC58" s="7"/>
      <c r="AD58" s="7"/>
      <c r="AE58" s="7"/>
      <c r="AF58" s="7"/>
      <c r="AG58" s="7"/>
      <c r="AH58" s="7"/>
    </row>
    <row r="59" spans="1:34" hidden="1" x14ac:dyDescent="0.2">
      <c r="A59" s="5">
        <v>2020</v>
      </c>
      <c r="B59" s="2" t="s">
        <v>606</v>
      </c>
      <c r="C59" s="2" t="s">
        <v>739</v>
      </c>
      <c r="D59" s="2" t="s">
        <v>673</v>
      </c>
      <c r="E59" s="2">
        <v>43666275</v>
      </c>
      <c r="F59" s="2">
        <v>46453882</v>
      </c>
      <c r="G59" s="2">
        <v>26060432</v>
      </c>
      <c r="H59" s="2">
        <v>17137765</v>
      </c>
      <c r="S59" s="2"/>
      <c r="T59" s="7">
        <v>64.069999999999993</v>
      </c>
      <c r="AB59" s="7"/>
      <c r="AC59" s="7"/>
      <c r="AD59" s="7"/>
      <c r="AE59" s="7"/>
      <c r="AF59" s="7"/>
      <c r="AG59" s="7"/>
      <c r="AH59" s="7"/>
    </row>
    <row r="60" spans="1:34" hidden="1" x14ac:dyDescent="0.2">
      <c r="A60" s="5">
        <v>2020</v>
      </c>
      <c r="B60" s="2" t="s">
        <v>606</v>
      </c>
      <c r="C60" s="2" t="s">
        <v>740</v>
      </c>
      <c r="D60" s="2" t="s">
        <v>673</v>
      </c>
      <c r="E60" s="2">
        <v>40588952</v>
      </c>
      <c r="F60" s="2">
        <v>2376074</v>
      </c>
      <c r="H60" s="2">
        <v>22364325</v>
      </c>
      <c r="S60" s="2"/>
      <c r="T60" s="7">
        <v>68.459999999999994</v>
      </c>
      <c r="AB60" s="7"/>
      <c r="AC60" s="7"/>
      <c r="AD60" s="7"/>
      <c r="AE60" s="7"/>
      <c r="AF60" s="7"/>
      <c r="AG60" s="7"/>
      <c r="AH60" s="7"/>
    </row>
    <row r="61" spans="1:34" hidden="1" x14ac:dyDescent="0.2">
      <c r="A61" s="5">
        <v>2020</v>
      </c>
      <c r="B61" s="2" t="s">
        <v>606</v>
      </c>
      <c r="C61" s="2" t="s">
        <v>741</v>
      </c>
      <c r="D61" s="2" t="s">
        <v>673</v>
      </c>
      <c r="E61" s="2">
        <v>10044064</v>
      </c>
      <c r="F61" s="2">
        <v>930865</v>
      </c>
      <c r="G61" s="2">
        <v>29295167</v>
      </c>
      <c r="H61" s="2">
        <v>19449128</v>
      </c>
      <c r="S61" s="2"/>
      <c r="T61" s="7">
        <v>65.87</v>
      </c>
      <c r="AB61" s="7"/>
      <c r="AC61" s="7"/>
      <c r="AD61" s="7"/>
      <c r="AE61" s="7"/>
      <c r="AF61" s="7"/>
      <c r="AG61" s="7"/>
      <c r="AH61" s="7"/>
    </row>
    <row r="62" spans="1:34" hidden="1" x14ac:dyDescent="0.2">
      <c r="A62" s="5">
        <v>2020</v>
      </c>
      <c r="B62" s="2" t="s">
        <v>724</v>
      </c>
      <c r="C62" s="2" t="s">
        <v>725</v>
      </c>
      <c r="D62" s="2" t="s">
        <v>674</v>
      </c>
      <c r="S62" s="2"/>
      <c r="T62" s="2"/>
      <c r="AB62" s="7"/>
      <c r="AC62" s="7"/>
      <c r="AD62" s="7"/>
      <c r="AE62" s="7"/>
      <c r="AF62" s="7"/>
      <c r="AG62" s="7"/>
      <c r="AH62" s="7"/>
    </row>
    <row r="63" spans="1:34" hidden="1" x14ac:dyDescent="0.2">
      <c r="A63" s="5">
        <v>2020</v>
      </c>
      <c r="B63" s="2" t="s">
        <v>724</v>
      </c>
      <c r="C63" s="2" t="s">
        <v>726</v>
      </c>
      <c r="D63" s="2" t="s">
        <v>674</v>
      </c>
      <c r="S63" s="2"/>
      <c r="T63" s="2"/>
      <c r="AB63" s="7"/>
      <c r="AC63" s="7"/>
      <c r="AD63" s="7"/>
      <c r="AE63" s="7"/>
      <c r="AF63" s="7"/>
      <c r="AG63" s="7"/>
      <c r="AH63" s="7"/>
    </row>
    <row r="64" spans="1:34" hidden="1" x14ac:dyDescent="0.2">
      <c r="A64" s="5">
        <v>2020</v>
      </c>
      <c r="B64" s="2" t="s">
        <v>724</v>
      </c>
      <c r="C64" s="2" t="s">
        <v>727</v>
      </c>
      <c r="D64" s="2" t="s">
        <v>674</v>
      </c>
      <c r="S64" s="2"/>
      <c r="T64" s="2"/>
      <c r="AB64" s="7"/>
      <c r="AC64" s="7"/>
      <c r="AD64" s="7"/>
      <c r="AE64" s="7"/>
      <c r="AF64" s="7"/>
      <c r="AG64" s="7"/>
      <c r="AH64" s="7"/>
    </row>
    <row r="65" spans="1:34" hidden="1" x14ac:dyDescent="0.2">
      <c r="A65" s="5">
        <v>2020</v>
      </c>
      <c r="B65" s="2" t="s">
        <v>724</v>
      </c>
      <c r="C65" s="2" t="s">
        <v>728</v>
      </c>
      <c r="D65" s="2" t="s">
        <v>674</v>
      </c>
      <c r="S65" s="2"/>
      <c r="T65" s="2"/>
      <c r="AB65" s="7"/>
      <c r="AC65" s="7"/>
      <c r="AD65" s="7"/>
      <c r="AE65" s="7"/>
      <c r="AF65" s="7"/>
      <c r="AG65" s="7"/>
      <c r="AH65" s="7"/>
    </row>
    <row r="66" spans="1:34" hidden="1" x14ac:dyDescent="0.2">
      <c r="A66" s="5">
        <v>2020</v>
      </c>
      <c r="B66" s="2" t="s">
        <v>724</v>
      </c>
      <c r="C66" s="2" t="s">
        <v>729</v>
      </c>
      <c r="D66" s="2" t="s">
        <v>674</v>
      </c>
      <c r="S66" s="2"/>
      <c r="T66" s="2"/>
      <c r="AB66" s="7"/>
      <c r="AC66" s="7"/>
      <c r="AD66" s="7"/>
      <c r="AE66" s="7"/>
      <c r="AF66" s="7"/>
      <c r="AG66" s="7"/>
      <c r="AH66" s="7"/>
    </row>
    <row r="67" spans="1:34" hidden="1" x14ac:dyDescent="0.2">
      <c r="A67" s="5">
        <v>2020</v>
      </c>
      <c r="B67" s="2" t="s">
        <v>724</v>
      </c>
      <c r="C67" s="2" t="s">
        <v>348</v>
      </c>
      <c r="D67" s="2" t="s">
        <v>674</v>
      </c>
      <c r="S67" s="2"/>
      <c r="T67" s="2"/>
      <c r="AB67" s="7"/>
      <c r="AC67" s="7"/>
      <c r="AD67" s="7"/>
      <c r="AE67" s="7"/>
      <c r="AF67" s="7"/>
      <c r="AG67" s="7"/>
      <c r="AH67" s="7"/>
    </row>
    <row r="68" spans="1:34" hidden="1" x14ac:dyDescent="0.2">
      <c r="A68" s="5">
        <v>2020</v>
      </c>
      <c r="B68" s="2" t="s">
        <v>724</v>
      </c>
      <c r="C68" s="2" t="s">
        <v>730</v>
      </c>
      <c r="D68" s="2" t="s">
        <v>674</v>
      </c>
      <c r="S68" s="2"/>
      <c r="T68" s="2"/>
      <c r="AB68" s="7"/>
      <c r="AC68" s="7"/>
      <c r="AD68" s="7"/>
      <c r="AE68" s="7"/>
      <c r="AF68" s="7"/>
      <c r="AG68" s="7"/>
      <c r="AH68" s="7"/>
    </row>
    <row r="69" spans="1:34" hidden="1" x14ac:dyDescent="0.2">
      <c r="A69" s="5">
        <v>2020</v>
      </c>
      <c r="B69" s="2" t="s">
        <v>724</v>
      </c>
      <c r="C69" s="2" t="s">
        <v>731</v>
      </c>
      <c r="D69" s="2" t="s">
        <v>674</v>
      </c>
      <c r="S69" s="2"/>
      <c r="T69" s="2"/>
      <c r="AB69" s="7"/>
      <c r="AC69" s="7"/>
      <c r="AD69" s="7"/>
      <c r="AE69" s="7"/>
      <c r="AF69" s="7"/>
      <c r="AG69" s="7"/>
      <c r="AH69" s="7"/>
    </row>
    <row r="70" spans="1:34" hidden="1" x14ac:dyDescent="0.2">
      <c r="A70" s="5">
        <v>2020</v>
      </c>
      <c r="B70" s="2" t="s">
        <v>724</v>
      </c>
      <c r="C70" s="2" t="s">
        <v>732</v>
      </c>
      <c r="D70" s="2" t="s">
        <v>674</v>
      </c>
      <c r="S70" s="2"/>
      <c r="T70" s="2"/>
      <c r="AB70" s="7"/>
      <c r="AC70" s="7"/>
      <c r="AD70" s="7"/>
      <c r="AE70" s="7"/>
      <c r="AF70" s="7"/>
      <c r="AG70" s="7"/>
      <c r="AH70" s="7"/>
    </row>
    <row r="71" spans="1:34" hidden="1" x14ac:dyDescent="0.2">
      <c r="A71" s="5">
        <v>2020</v>
      </c>
      <c r="B71" s="2" t="s">
        <v>724</v>
      </c>
      <c r="C71" s="2" t="s">
        <v>733</v>
      </c>
      <c r="D71" s="2" t="s">
        <v>674</v>
      </c>
      <c r="S71" s="2"/>
      <c r="T71" s="2"/>
      <c r="AB71" s="7"/>
      <c r="AC71" s="7"/>
      <c r="AD71" s="7"/>
      <c r="AE71" s="7"/>
      <c r="AF71" s="7"/>
      <c r="AG71" s="7"/>
      <c r="AH71" s="7"/>
    </row>
    <row r="72" spans="1:34" hidden="1" x14ac:dyDescent="0.2">
      <c r="A72" s="5">
        <v>2020</v>
      </c>
      <c r="B72" s="2" t="s">
        <v>724</v>
      </c>
      <c r="C72" s="2" t="s">
        <v>734</v>
      </c>
      <c r="D72" s="2" t="s">
        <v>674</v>
      </c>
      <c r="S72" s="2"/>
      <c r="T72" s="2"/>
      <c r="AB72" s="7"/>
      <c r="AC72" s="7"/>
      <c r="AD72" s="7"/>
      <c r="AE72" s="7"/>
      <c r="AF72" s="7"/>
      <c r="AG72" s="7"/>
      <c r="AH72" s="7"/>
    </row>
    <row r="73" spans="1:34" hidden="1" x14ac:dyDescent="0.2">
      <c r="A73" s="5">
        <v>2020</v>
      </c>
      <c r="B73" s="2" t="s">
        <v>724</v>
      </c>
      <c r="C73" s="2" t="s">
        <v>735</v>
      </c>
      <c r="D73" s="2" t="s">
        <v>674</v>
      </c>
      <c r="S73" s="2"/>
      <c r="T73" s="2"/>
      <c r="AB73" s="7"/>
      <c r="AC73" s="7"/>
      <c r="AD73" s="7"/>
      <c r="AE73" s="7"/>
      <c r="AF73" s="7"/>
      <c r="AG73" s="7"/>
      <c r="AH73" s="7"/>
    </row>
    <row r="74" spans="1:34" hidden="1" x14ac:dyDescent="0.2">
      <c r="A74" s="5">
        <v>2020</v>
      </c>
      <c r="B74" s="2" t="s">
        <v>724</v>
      </c>
      <c r="C74" s="2" t="s">
        <v>736</v>
      </c>
      <c r="D74" s="2" t="s">
        <v>674</v>
      </c>
      <c r="S74" s="2"/>
      <c r="T74" s="2"/>
      <c r="AB74" s="7"/>
      <c r="AC74" s="7"/>
      <c r="AD74" s="7"/>
      <c r="AE74" s="7"/>
      <c r="AF74" s="7"/>
      <c r="AG74" s="7"/>
      <c r="AH74" s="7"/>
    </row>
    <row r="75" spans="1:34" hidden="1" x14ac:dyDescent="0.2">
      <c r="A75" s="5">
        <v>2020</v>
      </c>
      <c r="B75" s="2" t="s">
        <v>724</v>
      </c>
      <c r="C75" s="2" t="s">
        <v>737</v>
      </c>
      <c r="D75" s="2" t="s">
        <v>674</v>
      </c>
      <c r="S75" s="2"/>
      <c r="T75" s="2"/>
      <c r="AB75" s="7"/>
      <c r="AC75" s="7"/>
      <c r="AD75" s="7"/>
      <c r="AE75" s="7"/>
      <c r="AF75" s="7"/>
      <c r="AG75" s="7"/>
      <c r="AH75" s="7"/>
    </row>
    <row r="76" spans="1:34" hidden="1" x14ac:dyDescent="0.2">
      <c r="A76" s="5">
        <v>2020</v>
      </c>
      <c r="B76" s="2" t="s">
        <v>606</v>
      </c>
      <c r="C76" s="2" t="s">
        <v>738</v>
      </c>
      <c r="D76" s="2" t="s">
        <v>674</v>
      </c>
      <c r="H76" s="2">
        <v>0</v>
      </c>
      <c r="S76" s="2"/>
      <c r="T76" s="2"/>
      <c r="AB76" s="7"/>
      <c r="AC76" s="7"/>
      <c r="AD76" s="7"/>
      <c r="AE76" s="7"/>
      <c r="AF76" s="7"/>
      <c r="AG76" s="7"/>
      <c r="AH76" s="7"/>
    </row>
    <row r="77" spans="1:34" hidden="1" x14ac:dyDescent="0.2">
      <c r="A77" s="5">
        <v>2020</v>
      </c>
      <c r="B77" s="2" t="s">
        <v>606</v>
      </c>
      <c r="C77" s="2" t="s">
        <v>606</v>
      </c>
      <c r="D77" s="2" t="s">
        <v>674</v>
      </c>
      <c r="H77" s="2">
        <v>0</v>
      </c>
      <c r="S77" s="2"/>
      <c r="T77" s="2"/>
      <c r="AB77" s="7"/>
      <c r="AC77" s="7"/>
      <c r="AD77" s="7"/>
      <c r="AE77" s="7"/>
      <c r="AF77" s="7"/>
      <c r="AG77" s="7"/>
      <c r="AH77" s="7"/>
    </row>
    <row r="78" spans="1:34" hidden="1" x14ac:dyDescent="0.2">
      <c r="A78" s="5">
        <v>2020</v>
      </c>
      <c r="B78" s="2" t="s">
        <v>606</v>
      </c>
      <c r="C78" s="2" t="s">
        <v>609</v>
      </c>
      <c r="D78" s="2" t="s">
        <v>674</v>
      </c>
      <c r="H78" s="2">
        <v>0</v>
      </c>
      <c r="S78" s="2"/>
      <c r="T78" s="2"/>
      <c r="AB78" s="7"/>
      <c r="AC78" s="7"/>
      <c r="AD78" s="7"/>
      <c r="AE78" s="7"/>
      <c r="AF78" s="7"/>
      <c r="AG78" s="7"/>
      <c r="AH78" s="7"/>
    </row>
    <row r="79" spans="1:34" hidden="1" x14ac:dyDescent="0.2">
      <c r="A79" s="5">
        <v>2020</v>
      </c>
      <c r="B79" s="2" t="s">
        <v>606</v>
      </c>
      <c r="C79" s="2" t="s">
        <v>739</v>
      </c>
      <c r="D79" s="2" t="s">
        <v>674</v>
      </c>
      <c r="H79" s="2">
        <v>0</v>
      </c>
      <c r="S79" s="2"/>
      <c r="T79" s="2"/>
      <c r="AB79" s="7"/>
      <c r="AC79" s="7"/>
      <c r="AD79" s="7"/>
      <c r="AE79" s="7"/>
      <c r="AF79" s="7"/>
      <c r="AG79" s="7"/>
      <c r="AH79" s="7"/>
    </row>
    <row r="80" spans="1:34" hidden="1" x14ac:dyDescent="0.2">
      <c r="A80" s="5">
        <v>2020</v>
      </c>
      <c r="B80" s="2" t="s">
        <v>606</v>
      </c>
      <c r="C80" s="2" t="s">
        <v>740</v>
      </c>
      <c r="D80" s="2" t="s">
        <v>674</v>
      </c>
      <c r="E80" s="2">
        <v>98626</v>
      </c>
      <c r="H80" s="2">
        <v>0</v>
      </c>
      <c r="S80" s="2"/>
      <c r="T80" s="2"/>
      <c r="AB80" s="7"/>
      <c r="AC80" s="7"/>
      <c r="AD80" s="7"/>
      <c r="AE80" s="7"/>
      <c r="AF80" s="7"/>
      <c r="AG80" s="7"/>
      <c r="AH80" s="7"/>
    </row>
    <row r="81" spans="1:34" hidden="1" x14ac:dyDescent="0.2">
      <c r="A81" s="5">
        <v>2020</v>
      </c>
      <c r="B81" s="2" t="s">
        <v>606</v>
      </c>
      <c r="C81" s="2" t="s">
        <v>741</v>
      </c>
      <c r="D81" s="2" t="s">
        <v>674</v>
      </c>
      <c r="H81" s="2">
        <v>0</v>
      </c>
      <c r="S81" s="2"/>
      <c r="T81" s="2"/>
      <c r="AB81" s="7"/>
      <c r="AC81" s="7"/>
      <c r="AD81" s="7"/>
      <c r="AE81" s="7"/>
      <c r="AF81" s="7"/>
      <c r="AG81" s="7"/>
      <c r="AH81" s="7"/>
    </row>
    <row r="82" spans="1:34" hidden="1" x14ac:dyDescent="0.2">
      <c r="A82" s="5">
        <v>2020</v>
      </c>
      <c r="B82" s="2" t="s">
        <v>724</v>
      </c>
      <c r="C82" s="2" t="s">
        <v>725</v>
      </c>
      <c r="D82" s="2" t="s">
        <v>675</v>
      </c>
      <c r="F82" s="2">
        <v>0</v>
      </c>
      <c r="G82" s="2">
        <v>0</v>
      </c>
      <c r="S82" s="2"/>
      <c r="T82" s="2"/>
      <c r="AB82" s="7"/>
      <c r="AC82" s="7"/>
      <c r="AD82" s="7"/>
      <c r="AE82" s="7"/>
      <c r="AF82" s="7"/>
      <c r="AG82" s="7"/>
      <c r="AH82" s="7"/>
    </row>
    <row r="83" spans="1:34" hidden="1" x14ac:dyDescent="0.2">
      <c r="A83" s="5">
        <v>2020</v>
      </c>
      <c r="B83" s="2" t="s">
        <v>724</v>
      </c>
      <c r="C83" s="2" t="s">
        <v>726</v>
      </c>
      <c r="D83" s="2" t="s">
        <v>675</v>
      </c>
      <c r="E83" s="2">
        <v>22141884</v>
      </c>
      <c r="F83" s="2">
        <v>0</v>
      </c>
      <c r="G83" s="2">
        <v>0</v>
      </c>
      <c r="S83" s="2"/>
      <c r="T83" s="2"/>
      <c r="AB83" s="7"/>
      <c r="AC83" s="7"/>
      <c r="AD83" s="7"/>
      <c r="AE83" s="7"/>
      <c r="AF83" s="7"/>
      <c r="AG83" s="7"/>
      <c r="AH83" s="7"/>
    </row>
    <row r="84" spans="1:34" hidden="1" x14ac:dyDescent="0.2">
      <c r="A84" s="5">
        <v>2020</v>
      </c>
      <c r="B84" s="2" t="s">
        <v>724</v>
      </c>
      <c r="C84" s="2" t="s">
        <v>727</v>
      </c>
      <c r="D84" s="2" t="s">
        <v>675</v>
      </c>
      <c r="E84" s="2">
        <v>22577701</v>
      </c>
      <c r="F84" s="2">
        <v>0</v>
      </c>
      <c r="G84" s="2">
        <v>3598475</v>
      </c>
      <c r="S84" s="2"/>
      <c r="T84" s="2"/>
      <c r="AB84" s="7"/>
      <c r="AC84" s="7"/>
      <c r="AD84" s="7"/>
      <c r="AE84" s="7"/>
      <c r="AF84" s="7"/>
      <c r="AG84" s="7"/>
      <c r="AH84" s="7"/>
    </row>
    <row r="85" spans="1:34" hidden="1" x14ac:dyDescent="0.2">
      <c r="A85" s="5">
        <v>2020</v>
      </c>
      <c r="B85" s="2" t="s">
        <v>724</v>
      </c>
      <c r="C85" s="2" t="s">
        <v>728</v>
      </c>
      <c r="D85" s="2" t="s">
        <v>675</v>
      </c>
      <c r="E85" s="2">
        <v>30656223</v>
      </c>
      <c r="F85" s="2">
        <v>0</v>
      </c>
      <c r="G85" s="2">
        <v>0</v>
      </c>
      <c r="S85" s="2"/>
      <c r="T85" s="2"/>
      <c r="AB85" s="7"/>
      <c r="AC85" s="7"/>
      <c r="AD85" s="7"/>
      <c r="AE85" s="7"/>
      <c r="AF85" s="7"/>
      <c r="AG85" s="7"/>
      <c r="AH85" s="7"/>
    </row>
    <row r="86" spans="1:34" hidden="1" x14ac:dyDescent="0.2">
      <c r="A86" s="5">
        <v>2020</v>
      </c>
      <c r="B86" s="2" t="s">
        <v>724</v>
      </c>
      <c r="C86" s="2" t="s">
        <v>729</v>
      </c>
      <c r="D86" s="2" t="s">
        <v>675</v>
      </c>
      <c r="F86" s="2">
        <v>0</v>
      </c>
      <c r="G86" s="2">
        <v>0</v>
      </c>
      <c r="S86" s="2"/>
      <c r="T86" s="2"/>
      <c r="AB86" s="7"/>
      <c r="AC86" s="7"/>
      <c r="AD86" s="7"/>
      <c r="AE86" s="7"/>
      <c r="AF86" s="7"/>
      <c r="AG86" s="7"/>
      <c r="AH86" s="7"/>
    </row>
    <row r="87" spans="1:34" hidden="1" x14ac:dyDescent="0.2">
      <c r="A87" s="5">
        <v>2020</v>
      </c>
      <c r="B87" s="2" t="s">
        <v>724</v>
      </c>
      <c r="C87" s="2" t="s">
        <v>348</v>
      </c>
      <c r="D87" s="2" t="s">
        <v>675</v>
      </c>
      <c r="E87" s="2">
        <v>11375477</v>
      </c>
      <c r="F87" s="2">
        <v>0</v>
      </c>
      <c r="G87" s="2">
        <v>0</v>
      </c>
      <c r="S87" s="2"/>
      <c r="T87" s="2"/>
      <c r="AB87" s="7"/>
      <c r="AC87" s="7"/>
      <c r="AD87" s="7"/>
      <c r="AE87" s="7"/>
      <c r="AF87" s="7"/>
      <c r="AG87" s="7"/>
      <c r="AH87" s="7"/>
    </row>
    <row r="88" spans="1:34" hidden="1" x14ac:dyDescent="0.2">
      <c r="A88" s="5">
        <v>2020</v>
      </c>
      <c r="B88" s="2" t="s">
        <v>724</v>
      </c>
      <c r="C88" s="2" t="s">
        <v>730</v>
      </c>
      <c r="D88" s="2" t="s">
        <v>675</v>
      </c>
      <c r="F88" s="2">
        <v>0</v>
      </c>
      <c r="G88" s="2">
        <v>0</v>
      </c>
      <c r="S88" s="2"/>
      <c r="T88" s="2"/>
      <c r="AB88" s="7"/>
      <c r="AC88" s="7"/>
      <c r="AD88" s="7"/>
      <c r="AE88" s="7"/>
      <c r="AF88" s="7"/>
      <c r="AG88" s="7"/>
      <c r="AH88" s="7"/>
    </row>
    <row r="89" spans="1:34" hidden="1" x14ac:dyDescent="0.2">
      <c r="A89" s="5">
        <v>2020</v>
      </c>
      <c r="B89" s="2" t="s">
        <v>724</v>
      </c>
      <c r="C89" s="2" t="s">
        <v>731</v>
      </c>
      <c r="D89" s="2" t="s">
        <v>675</v>
      </c>
      <c r="E89" s="2">
        <v>19537800</v>
      </c>
      <c r="F89" s="2">
        <v>0</v>
      </c>
      <c r="G89" s="2">
        <v>4058045</v>
      </c>
      <c r="S89" s="2"/>
      <c r="T89" s="2"/>
      <c r="AB89" s="7"/>
      <c r="AC89" s="7"/>
      <c r="AD89" s="7"/>
      <c r="AE89" s="7"/>
      <c r="AF89" s="7"/>
      <c r="AG89" s="7"/>
      <c r="AH89" s="7"/>
    </row>
    <row r="90" spans="1:34" hidden="1" x14ac:dyDescent="0.2">
      <c r="A90" s="5">
        <v>2020</v>
      </c>
      <c r="B90" s="2" t="s">
        <v>724</v>
      </c>
      <c r="C90" s="2" t="s">
        <v>732</v>
      </c>
      <c r="D90" s="2" t="s">
        <v>675</v>
      </c>
      <c r="F90" s="2">
        <v>0</v>
      </c>
      <c r="G90" s="2">
        <v>0</v>
      </c>
      <c r="S90" s="2"/>
      <c r="T90" s="2"/>
      <c r="AB90" s="7"/>
      <c r="AC90" s="7"/>
      <c r="AD90" s="7"/>
      <c r="AE90" s="7"/>
      <c r="AF90" s="7"/>
      <c r="AG90" s="7"/>
      <c r="AH90" s="7"/>
    </row>
    <row r="91" spans="1:34" hidden="1" x14ac:dyDescent="0.2">
      <c r="A91" s="5">
        <v>2020</v>
      </c>
      <c r="B91" s="2" t="s">
        <v>724</v>
      </c>
      <c r="C91" s="2" t="s">
        <v>733</v>
      </c>
      <c r="D91" s="2" t="s">
        <v>675</v>
      </c>
      <c r="E91" s="2">
        <v>23397814</v>
      </c>
      <c r="F91" s="2">
        <v>0</v>
      </c>
      <c r="G91" s="2">
        <v>3298602</v>
      </c>
      <c r="S91" s="2"/>
      <c r="T91" s="2"/>
      <c r="AB91" s="7"/>
      <c r="AC91" s="7"/>
      <c r="AD91" s="7"/>
      <c r="AE91" s="7"/>
      <c r="AF91" s="7"/>
      <c r="AG91" s="7"/>
      <c r="AH91" s="7"/>
    </row>
    <row r="92" spans="1:34" hidden="1" x14ac:dyDescent="0.2">
      <c r="A92" s="5">
        <v>2020</v>
      </c>
      <c r="B92" s="2" t="s">
        <v>724</v>
      </c>
      <c r="C92" s="2" t="s">
        <v>734</v>
      </c>
      <c r="D92" s="2" t="s">
        <v>675</v>
      </c>
      <c r="F92" s="2">
        <v>10211379</v>
      </c>
      <c r="G92" s="2">
        <v>0</v>
      </c>
      <c r="S92" s="2"/>
      <c r="T92" s="2"/>
      <c r="AB92" s="7"/>
      <c r="AC92" s="7"/>
      <c r="AD92" s="7"/>
      <c r="AE92" s="7"/>
      <c r="AF92" s="7"/>
      <c r="AG92" s="7"/>
      <c r="AH92" s="7"/>
    </row>
    <row r="93" spans="1:34" hidden="1" x14ac:dyDescent="0.2">
      <c r="A93" s="5">
        <v>2020</v>
      </c>
      <c r="B93" s="2" t="s">
        <v>724</v>
      </c>
      <c r="C93" s="2" t="s">
        <v>735</v>
      </c>
      <c r="D93" s="2" t="s">
        <v>675</v>
      </c>
      <c r="E93" s="2">
        <v>24097554</v>
      </c>
      <c r="F93" s="2">
        <v>0</v>
      </c>
      <c r="G93" s="2">
        <v>0</v>
      </c>
      <c r="S93" s="2"/>
      <c r="T93" s="2"/>
      <c r="AB93" s="7"/>
      <c r="AC93" s="7"/>
      <c r="AD93" s="7"/>
      <c r="AE93" s="7"/>
      <c r="AF93" s="7"/>
      <c r="AG93" s="7"/>
      <c r="AH93" s="7"/>
    </row>
    <row r="94" spans="1:34" hidden="1" x14ac:dyDescent="0.2">
      <c r="A94" s="5">
        <v>2020</v>
      </c>
      <c r="B94" s="2" t="s">
        <v>724</v>
      </c>
      <c r="C94" s="2" t="s">
        <v>736</v>
      </c>
      <c r="D94" s="2" t="s">
        <v>675</v>
      </c>
      <c r="F94" s="2">
        <v>0</v>
      </c>
      <c r="G94" s="2">
        <v>0</v>
      </c>
      <c r="S94" s="2"/>
      <c r="T94" s="2"/>
      <c r="AB94" s="7"/>
      <c r="AC94" s="7"/>
      <c r="AD94" s="7"/>
      <c r="AE94" s="7"/>
      <c r="AF94" s="7"/>
      <c r="AG94" s="7"/>
      <c r="AH94" s="7"/>
    </row>
    <row r="95" spans="1:34" hidden="1" x14ac:dyDescent="0.2">
      <c r="A95" s="5">
        <v>2020</v>
      </c>
      <c r="B95" s="2" t="s">
        <v>724</v>
      </c>
      <c r="C95" s="2" t="s">
        <v>737</v>
      </c>
      <c r="D95" s="2" t="s">
        <v>675</v>
      </c>
      <c r="F95" s="2">
        <v>0</v>
      </c>
      <c r="G95" s="2">
        <v>0</v>
      </c>
      <c r="S95" s="2"/>
      <c r="T95" s="2"/>
      <c r="AB95" s="7"/>
      <c r="AC95" s="7"/>
      <c r="AD95" s="7"/>
      <c r="AE95" s="7"/>
      <c r="AF95" s="7"/>
      <c r="AG95" s="7"/>
      <c r="AH95" s="7"/>
    </row>
    <row r="96" spans="1:34" hidden="1" x14ac:dyDescent="0.2">
      <c r="A96" s="5">
        <v>2020</v>
      </c>
      <c r="B96" s="2" t="s">
        <v>606</v>
      </c>
      <c r="C96" s="2" t="s">
        <v>738</v>
      </c>
      <c r="D96" s="2" t="s">
        <v>675</v>
      </c>
      <c r="F96" s="2">
        <v>0</v>
      </c>
      <c r="G96" s="2">
        <v>4747988</v>
      </c>
      <c r="H96" s="2">
        <v>0</v>
      </c>
      <c r="S96" s="2"/>
      <c r="T96" s="2"/>
      <c r="AB96" s="7"/>
      <c r="AC96" s="7"/>
      <c r="AD96" s="7"/>
      <c r="AE96" s="7"/>
      <c r="AF96" s="7"/>
      <c r="AG96" s="7"/>
      <c r="AH96" s="7"/>
    </row>
    <row r="97" spans="1:34" hidden="1" x14ac:dyDescent="0.2">
      <c r="A97" s="5">
        <v>2020</v>
      </c>
      <c r="B97" s="2" t="s">
        <v>606</v>
      </c>
      <c r="C97" s="2" t="s">
        <v>606</v>
      </c>
      <c r="D97" s="2" t="s">
        <v>675</v>
      </c>
      <c r="E97" s="2">
        <v>34520379</v>
      </c>
      <c r="F97" s="2">
        <v>12088225</v>
      </c>
      <c r="G97" s="2">
        <v>2511897</v>
      </c>
      <c r="H97" s="2">
        <v>0</v>
      </c>
      <c r="S97" s="2"/>
      <c r="T97" s="2"/>
      <c r="AB97" s="7"/>
      <c r="AC97" s="7"/>
      <c r="AD97" s="7"/>
      <c r="AE97" s="7"/>
      <c r="AF97" s="7"/>
      <c r="AG97" s="7"/>
      <c r="AH97" s="7"/>
    </row>
    <row r="98" spans="1:34" hidden="1" x14ac:dyDescent="0.2">
      <c r="A98" s="5">
        <v>2020</v>
      </c>
      <c r="B98" s="2" t="s">
        <v>606</v>
      </c>
      <c r="C98" s="2" t="s">
        <v>609</v>
      </c>
      <c r="D98" s="2" t="s">
        <v>675</v>
      </c>
      <c r="E98" s="2">
        <v>6963430</v>
      </c>
      <c r="F98" s="2">
        <v>0</v>
      </c>
      <c r="G98" s="2">
        <v>0</v>
      </c>
      <c r="H98" s="2">
        <v>0</v>
      </c>
      <c r="S98" s="2"/>
      <c r="T98" s="2"/>
      <c r="AB98" s="7"/>
      <c r="AC98" s="7"/>
      <c r="AD98" s="7"/>
      <c r="AE98" s="7"/>
      <c r="AF98" s="7"/>
      <c r="AG98" s="7"/>
      <c r="AH98" s="7"/>
    </row>
    <row r="99" spans="1:34" hidden="1" x14ac:dyDescent="0.2">
      <c r="A99" s="5">
        <v>2020</v>
      </c>
      <c r="B99" s="2" t="s">
        <v>606</v>
      </c>
      <c r="C99" s="2" t="s">
        <v>739</v>
      </c>
      <c r="D99" s="2" t="s">
        <v>675</v>
      </c>
      <c r="E99" s="2">
        <v>3691066</v>
      </c>
      <c r="F99" s="2">
        <v>0</v>
      </c>
      <c r="G99" s="2">
        <v>4889000</v>
      </c>
      <c r="H99" s="2">
        <v>0</v>
      </c>
      <c r="S99" s="2"/>
      <c r="T99" s="2"/>
      <c r="AB99" s="7"/>
      <c r="AC99" s="7"/>
      <c r="AD99" s="7"/>
      <c r="AE99" s="7"/>
      <c r="AF99" s="7"/>
      <c r="AG99" s="7"/>
      <c r="AH99" s="7"/>
    </row>
    <row r="100" spans="1:34" hidden="1" x14ac:dyDescent="0.2">
      <c r="A100" s="5">
        <v>2020</v>
      </c>
      <c r="B100" s="2" t="s">
        <v>606</v>
      </c>
      <c r="C100" s="2" t="s">
        <v>740</v>
      </c>
      <c r="D100" s="2" t="s">
        <v>675</v>
      </c>
      <c r="F100" s="2">
        <v>0</v>
      </c>
      <c r="G100" s="2">
        <v>0</v>
      </c>
      <c r="H100" s="2">
        <v>0</v>
      </c>
      <c r="S100" s="2"/>
      <c r="T100" s="2"/>
      <c r="AB100" s="7"/>
      <c r="AC100" s="7"/>
      <c r="AD100" s="7"/>
      <c r="AE100" s="7"/>
      <c r="AF100" s="7"/>
      <c r="AG100" s="7"/>
      <c r="AH100" s="7"/>
    </row>
    <row r="101" spans="1:34" hidden="1" x14ac:dyDescent="0.2">
      <c r="A101" s="5">
        <v>2020</v>
      </c>
      <c r="B101" s="2" t="s">
        <v>606</v>
      </c>
      <c r="C101" s="2" t="s">
        <v>741</v>
      </c>
      <c r="D101" s="2" t="s">
        <v>675</v>
      </c>
      <c r="E101" s="2">
        <v>14948152</v>
      </c>
      <c r="F101" s="2">
        <v>0</v>
      </c>
      <c r="G101" s="2">
        <v>2752827</v>
      </c>
      <c r="H101" s="2">
        <v>0</v>
      </c>
      <c r="S101" s="2"/>
      <c r="T101" s="2"/>
      <c r="AB101" s="7"/>
      <c r="AC101" s="7"/>
      <c r="AD101" s="7"/>
      <c r="AE101" s="7"/>
      <c r="AF101" s="7"/>
      <c r="AG101" s="7"/>
      <c r="AH101" s="7"/>
    </row>
    <row r="102" spans="1:34" hidden="1" x14ac:dyDescent="0.2">
      <c r="A102" s="5">
        <v>2020</v>
      </c>
      <c r="B102" s="2" t="s">
        <v>724</v>
      </c>
      <c r="C102" s="2" t="s">
        <v>725</v>
      </c>
      <c r="D102" s="2" t="s">
        <v>676</v>
      </c>
      <c r="F102" s="2">
        <v>3561718</v>
      </c>
      <c r="S102" s="2"/>
      <c r="T102" s="2"/>
      <c r="AB102" s="7"/>
      <c r="AC102" s="7"/>
      <c r="AD102" s="7"/>
      <c r="AE102" s="7"/>
      <c r="AF102" s="7"/>
      <c r="AG102" s="7"/>
      <c r="AH102" s="7"/>
    </row>
    <row r="103" spans="1:34" hidden="1" x14ac:dyDescent="0.2">
      <c r="A103" s="5">
        <v>2020</v>
      </c>
      <c r="B103" s="2" t="s">
        <v>724</v>
      </c>
      <c r="C103" s="2" t="s">
        <v>726</v>
      </c>
      <c r="D103" s="2" t="s">
        <v>676</v>
      </c>
      <c r="F103" s="2">
        <v>5279526</v>
      </c>
      <c r="S103" s="2"/>
      <c r="T103" s="2"/>
      <c r="AB103" s="7"/>
      <c r="AC103" s="7"/>
      <c r="AD103" s="7"/>
      <c r="AE103" s="7"/>
      <c r="AF103" s="7"/>
      <c r="AG103" s="7"/>
      <c r="AH103" s="7"/>
    </row>
    <row r="104" spans="1:34" hidden="1" x14ac:dyDescent="0.2">
      <c r="A104" s="5">
        <v>2020</v>
      </c>
      <c r="B104" s="2" t="s">
        <v>724</v>
      </c>
      <c r="C104" s="2" t="s">
        <v>727</v>
      </c>
      <c r="D104" s="2" t="s">
        <v>676</v>
      </c>
      <c r="F104" s="2">
        <v>3923897</v>
      </c>
      <c r="S104" s="2"/>
      <c r="T104" s="2"/>
      <c r="AB104" s="7"/>
      <c r="AC104" s="7"/>
      <c r="AD104" s="7"/>
      <c r="AE104" s="7"/>
      <c r="AF104" s="7"/>
      <c r="AG104" s="7"/>
      <c r="AH104" s="7"/>
    </row>
    <row r="105" spans="1:34" hidden="1" x14ac:dyDescent="0.2">
      <c r="A105" s="5">
        <v>2020</v>
      </c>
      <c r="B105" s="2" t="s">
        <v>724</v>
      </c>
      <c r="C105" s="2" t="s">
        <v>728</v>
      </c>
      <c r="D105" s="2" t="s">
        <v>676</v>
      </c>
      <c r="F105" s="2">
        <v>597275</v>
      </c>
      <c r="S105" s="2"/>
      <c r="T105" s="2"/>
      <c r="AB105" s="7"/>
      <c r="AC105" s="7"/>
      <c r="AD105" s="7"/>
      <c r="AE105" s="7"/>
      <c r="AF105" s="7"/>
      <c r="AG105" s="7"/>
      <c r="AH105" s="7"/>
    </row>
    <row r="106" spans="1:34" hidden="1" x14ac:dyDescent="0.2">
      <c r="A106" s="5">
        <v>2020</v>
      </c>
      <c r="B106" s="2" t="s">
        <v>724</v>
      </c>
      <c r="C106" s="2" t="s">
        <v>729</v>
      </c>
      <c r="D106" s="2" t="s">
        <v>676</v>
      </c>
      <c r="F106" s="2">
        <v>4203395</v>
      </c>
      <c r="S106" s="2"/>
      <c r="T106" s="2"/>
      <c r="AB106" s="7"/>
      <c r="AC106" s="7"/>
      <c r="AD106" s="7"/>
      <c r="AE106" s="7"/>
      <c r="AF106" s="7"/>
      <c r="AG106" s="7"/>
      <c r="AH106" s="7"/>
    </row>
    <row r="107" spans="1:34" hidden="1" x14ac:dyDescent="0.2">
      <c r="A107" s="5">
        <v>2020</v>
      </c>
      <c r="B107" s="2" t="s">
        <v>724</v>
      </c>
      <c r="C107" s="2" t="s">
        <v>348</v>
      </c>
      <c r="D107" s="2" t="s">
        <v>676</v>
      </c>
      <c r="F107" s="2">
        <v>2760000</v>
      </c>
      <c r="S107" s="2"/>
      <c r="T107" s="2"/>
      <c r="AB107" s="7"/>
      <c r="AC107" s="7"/>
      <c r="AD107" s="7"/>
      <c r="AE107" s="7"/>
      <c r="AF107" s="7"/>
      <c r="AG107" s="7"/>
      <c r="AH107" s="7"/>
    </row>
    <row r="108" spans="1:34" hidden="1" x14ac:dyDescent="0.2">
      <c r="A108" s="5">
        <v>2020</v>
      </c>
      <c r="B108" s="2" t="s">
        <v>724</v>
      </c>
      <c r="C108" s="2" t="s">
        <v>730</v>
      </c>
      <c r="D108" s="2" t="s">
        <v>676</v>
      </c>
      <c r="F108" s="2">
        <v>2468486</v>
      </c>
      <c r="S108" s="2"/>
      <c r="T108" s="2"/>
      <c r="AB108" s="7"/>
      <c r="AC108" s="7"/>
      <c r="AD108" s="7"/>
      <c r="AE108" s="7"/>
      <c r="AF108" s="7"/>
      <c r="AG108" s="7"/>
      <c r="AH108" s="7"/>
    </row>
    <row r="109" spans="1:34" hidden="1" x14ac:dyDescent="0.2">
      <c r="A109" s="5">
        <v>2020</v>
      </c>
      <c r="B109" s="2" t="s">
        <v>724</v>
      </c>
      <c r="C109" s="2" t="s">
        <v>731</v>
      </c>
      <c r="D109" s="2" t="s">
        <v>676</v>
      </c>
      <c r="F109" s="2">
        <v>3925700</v>
      </c>
      <c r="S109" s="2"/>
      <c r="T109" s="2"/>
      <c r="AB109" s="7"/>
      <c r="AC109" s="7"/>
      <c r="AD109" s="7"/>
      <c r="AE109" s="7"/>
      <c r="AF109" s="7"/>
      <c r="AG109" s="7"/>
      <c r="AH109" s="7"/>
    </row>
    <row r="110" spans="1:34" hidden="1" x14ac:dyDescent="0.2">
      <c r="A110" s="5">
        <v>2020</v>
      </c>
      <c r="B110" s="2" t="s">
        <v>724</v>
      </c>
      <c r="C110" s="2" t="s">
        <v>732</v>
      </c>
      <c r="D110" s="2" t="s">
        <v>676</v>
      </c>
      <c r="F110" s="2">
        <v>4374920</v>
      </c>
      <c r="S110" s="2"/>
      <c r="T110" s="2"/>
      <c r="AB110" s="7"/>
      <c r="AC110" s="7"/>
      <c r="AD110" s="7"/>
      <c r="AE110" s="7"/>
      <c r="AF110" s="7"/>
      <c r="AG110" s="7"/>
      <c r="AH110" s="7"/>
    </row>
    <row r="111" spans="1:34" hidden="1" x14ac:dyDescent="0.2">
      <c r="A111" s="5">
        <v>2020</v>
      </c>
      <c r="B111" s="2" t="s">
        <v>724</v>
      </c>
      <c r="C111" s="2" t="s">
        <v>733</v>
      </c>
      <c r="D111" s="2" t="s">
        <v>676</v>
      </c>
      <c r="F111" s="2">
        <v>0</v>
      </c>
      <c r="S111" s="2"/>
      <c r="T111" s="2"/>
      <c r="AB111" s="7"/>
      <c r="AC111" s="7"/>
      <c r="AD111" s="7"/>
      <c r="AE111" s="7"/>
      <c r="AF111" s="7"/>
      <c r="AG111" s="7"/>
      <c r="AH111" s="7"/>
    </row>
    <row r="112" spans="1:34" hidden="1" x14ac:dyDescent="0.2">
      <c r="A112" s="5">
        <v>2020</v>
      </c>
      <c r="B112" s="2" t="s">
        <v>724</v>
      </c>
      <c r="C112" s="2" t="s">
        <v>734</v>
      </c>
      <c r="D112" s="2" t="s">
        <v>676</v>
      </c>
      <c r="F112" s="2">
        <v>785500</v>
      </c>
      <c r="S112" s="2"/>
      <c r="T112" s="2"/>
      <c r="AB112" s="7"/>
      <c r="AC112" s="7"/>
      <c r="AD112" s="7"/>
      <c r="AE112" s="7"/>
      <c r="AF112" s="7"/>
      <c r="AG112" s="7"/>
      <c r="AH112" s="7"/>
    </row>
    <row r="113" spans="1:34" hidden="1" x14ac:dyDescent="0.2">
      <c r="A113" s="5">
        <v>2020</v>
      </c>
      <c r="B113" s="2" t="s">
        <v>724</v>
      </c>
      <c r="C113" s="2" t="s">
        <v>735</v>
      </c>
      <c r="D113" s="2" t="s">
        <v>676</v>
      </c>
      <c r="F113" s="2">
        <v>4610048</v>
      </c>
      <c r="S113" s="2"/>
      <c r="T113" s="2"/>
      <c r="AB113" s="7"/>
      <c r="AC113" s="7"/>
      <c r="AD113" s="7"/>
      <c r="AE113" s="7"/>
      <c r="AF113" s="7"/>
      <c r="AG113" s="7"/>
      <c r="AH113" s="7"/>
    </row>
    <row r="114" spans="1:34" hidden="1" x14ac:dyDescent="0.2">
      <c r="A114" s="5">
        <v>2020</v>
      </c>
      <c r="B114" s="2" t="s">
        <v>724</v>
      </c>
      <c r="C114" s="2" t="s">
        <v>736</v>
      </c>
      <c r="D114" s="2" t="s">
        <v>676</v>
      </c>
      <c r="F114" s="2">
        <v>420600</v>
      </c>
      <c r="S114" s="2"/>
      <c r="T114" s="2"/>
      <c r="AB114" s="7"/>
      <c r="AC114" s="7"/>
      <c r="AD114" s="7"/>
      <c r="AE114" s="7"/>
      <c r="AF114" s="7"/>
      <c r="AG114" s="7"/>
      <c r="AH114" s="7"/>
    </row>
    <row r="115" spans="1:34" hidden="1" x14ac:dyDescent="0.2">
      <c r="A115" s="5">
        <v>2020</v>
      </c>
      <c r="B115" s="2" t="s">
        <v>724</v>
      </c>
      <c r="C115" s="2" t="s">
        <v>737</v>
      </c>
      <c r="D115" s="2" t="s">
        <v>676</v>
      </c>
      <c r="F115" s="2">
        <v>1360000</v>
      </c>
      <c r="S115" s="2"/>
      <c r="T115" s="2"/>
      <c r="AB115" s="7"/>
      <c r="AC115" s="7"/>
      <c r="AD115" s="7"/>
      <c r="AE115" s="7"/>
      <c r="AF115" s="7"/>
      <c r="AG115" s="7"/>
      <c r="AH115" s="7"/>
    </row>
    <row r="116" spans="1:34" hidden="1" x14ac:dyDescent="0.2">
      <c r="A116" s="5">
        <v>2020</v>
      </c>
      <c r="B116" s="2" t="s">
        <v>606</v>
      </c>
      <c r="C116" s="2" t="s">
        <v>738</v>
      </c>
      <c r="D116" s="2" t="s">
        <v>676</v>
      </c>
      <c r="F116" s="2">
        <v>1764092</v>
      </c>
      <c r="H116" s="2">
        <v>0</v>
      </c>
      <c r="S116" s="2"/>
      <c r="T116" s="2"/>
      <c r="AB116" s="7"/>
      <c r="AC116" s="7"/>
      <c r="AD116" s="7"/>
      <c r="AE116" s="7"/>
      <c r="AF116" s="7"/>
      <c r="AG116" s="7"/>
      <c r="AH116" s="7"/>
    </row>
    <row r="117" spans="1:34" hidden="1" x14ac:dyDescent="0.2">
      <c r="A117" s="5">
        <v>2020</v>
      </c>
      <c r="B117" s="2" t="s">
        <v>606</v>
      </c>
      <c r="C117" s="2" t="s">
        <v>606</v>
      </c>
      <c r="D117" s="2" t="s">
        <v>676</v>
      </c>
      <c r="F117" s="2">
        <v>8148124</v>
      </c>
      <c r="H117" s="2">
        <v>0</v>
      </c>
      <c r="S117" s="2"/>
      <c r="T117" s="2"/>
      <c r="AB117" s="7"/>
      <c r="AC117" s="7"/>
      <c r="AD117" s="7"/>
      <c r="AE117" s="7"/>
      <c r="AF117" s="7"/>
      <c r="AG117" s="7"/>
      <c r="AH117" s="7"/>
    </row>
    <row r="118" spans="1:34" hidden="1" x14ac:dyDescent="0.2">
      <c r="A118" s="5">
        <v>2020</v>
      </c>
      <c r="B118" s="2" t="s">
        <v>606</v>
      </c>
      <c r="C118" s="2" t="s">
        <v>609</v>
      </c>
      <c r="D118" s="2" t="s">
        <v>676</v>
      </c>
      <c r="F118" s="2">
        <v>0</v>
      </c>
      <c r="H118" s="2">
        <v>0</v>
      </c>
      <c r="S118" s="2"/>
      <c r="T118" s="2"/>
      <c r="AB118" s="7"/>
      <c r="AC118" s="7"/>
      <c r="AD118" s="7"/>
      <c r="AE118" s="7"/>
      <c r="AF118" s="7"/>
      <c r="AG118" s="7"/>
      <c r="AH118" s="7"/>
    </row>
    <row r="119" spans="1:34" hidden="1" x14ac:dyDescent="0.2">
      <c r="A119" s="5">
        <v>2020</v>
      </c>
      <c r="B119" s="2" t="s">
        <v>606</v>
      </c>
      <c r="C119" s="2" t="s">
        <v>739</v>
      </c>
      <c r="D119" s="2" t="s">
        <v>676</v>
      </c>
      <c r="F119" s="2">
        <v>4639500</v>
      </c>
      <c r="H119" s="2">
        <v>0</v>
      </c>
      <c r="S119" s="2"/>
      <c r="T119" s="2"/>
      <c r="AB119" s="7"/>
      <c r="AC119" s="7"/>
      <c r="AD119" s="7"/>
      <c r="AE119" s="7"/>
      <c r="AF119" s="7"/>
      <c r="AG119" s="7"/>
      <c r="AH119" s="7"/>
    </row>
    <row r="120" spans="1:34" hidden="1" x14ac:dyDescent="0.2">
      <c r="A120" s="5">
        <v>2020</v>
      </c>
      <c r="B120" s="2" t="s">
        <v>606</v>
      </c>
      <c r="C120" s="2" t="s">
        <v>740</v>
      </c>
      <c r="D120" s="2" t="s">
        <v>676</v>
      </c>
      <c r="F120" s="2">
        <v>2140850</v>
      </c>
      <c r="H120" s="2">
        <v>0</v>
      </c>
      <c r="S120" s="2"/>
      <c r="T120" s="2"/>
      <c r="AB120" s="7"/>
      <c r="AC120" s="7"/>
      <c r="AD120" s="7"/>
      <c r="AE120" s="7"/>
      <c r="AF120" s="7"/>
      <c r="AG120" s="7"/>
      <c r="AH120" s="7"/>
    </row>
    <row r="121" spans="1:34" hidden="1" x14ac:dyDescent="0.2">
      <c r="A121" s="5">
        <v>2020</v>
      </c>
      <c r="B121" s="2" t="s">
        <v>606</v>
      </c>
      <c r="C121" s="2" t="s">
        <v>741</v>
      </c>
      <c r="D121" s="2" t="s">
        <v>676</v>
      </c>
      <c r="F121" s="2">
        <v>5119969</v>
      </c>
      <c r="H121" s="2">
        <v>0</v>
      </c>
      <c r="S121" s="2"/>
      <c r="T121" s="2"/>
      <c r="AB121" s="7"/>
      <c r="AC121" s="7"/>
      <c r="AD121" s="7"/>
      <c r="AE121" s="7"/>
      <c r="AF121" s="7"/>
      <c r="AG121" s="7"/>
      <c r="AH121" s="7"/>
    </row>
    <row r="122" spans="1:34" hidden="1" x14ac:dyDescent="0.2">
      <c r="A122" s="5">
        <v>2020</v>
      </c>
      <c r="B122" s="2" t="s">
        <v>724</v>
      </c>
      <c r="C122" s="2" t="s">
        <v>725</v>
      </c>
      <c r="D122" s="2" t="s">
        <v>677</v>
      </c>
      <c r="F122" s="2">
        <v>0</v>
      </c>
      <c r="H122" s="2">
        <v>0</v>
      </c>
      <c r="S122" s="2"/>
      <c r="T122" s="2"/>
      <c r="W122" s="7">
        <v>11486</v>
      </c>
      <c r="X122" s="7">
        <v>4.21</v>
      </c>
      <c r="Y122" s="7">
        <v>64.680000000000007</v>
      </c>
      <c r="AB122" s="7"/>
      <c r="AC122" s="7"/>
      <c r="AD122" s="7"/>
      <c r="AE122" s="7"/>
      <c r="AF122" s="7"/>
      <c r="AG122" s="7"/>
      <c r="AH122" s="7"/>
    </row>
    <row r="123" spans="1:34" hidden="1" x14ac:dyDescent="0.2">
      <c r="A123" s="5">
        <v>2020</v>
      </c>
      <c r="B123" s="2" t="s">
        <v>724</v>
      </c>
      <c r="C123" s="2" t="s">
        <v>726</v>
      </c>
      <c r="D123" s="2" t="s">
        <v>677</v>
      </c>
      <c r="F123" s="2">
        <v>0</v>
      </c>
      <c r="H123" s="2">
        <v>0</v>
      </c>
      <c r="S123" s="2"/>
      <c r="T123" s="2"/>
      <c r="W123" s="7">
        <v>9936</v>
      </c>
      <c r="X123" s="7">
        <v>5.29</v>
      </c>
      <c r="Y123" s="7">
        <v>71.540000000000006</v>
      </c>
      <c r="AB123" s="7"/>
      <c r="AC123" s="7"/>
      <c r="AD123" s="7"/>
      <c r="AE123" s="7"/>
      <c r="AF123" s="7"/>
      <c r="AG123" s="7"/>
      <c r="AH123" s="7"/>
    </row>
    <row r="124" spans="1:34" hidden="1" x14ac:dyDescent="0.2">
      <c r="A124" s="5">
        <v>2020</v>
      </c>
      <c r="B124" s="2" t="s">
        <v>724</v>
      </c>
      <c r="C124" s="2" t="s">
        <v>727</v>
      </c>
      <c r="D124" s="2" t="s">
        <v>677</v>
      </c>
      <c r="F124" s="2">
        <v>0</v>
      </c>
      <c r="H124" s="2">
        <v>0</v>
      </c>
      <c r="S124" s="2"/>
      <c r="T124" s="2"/>
      <c r="W124" s="7">
        <v>11015</v>
      </c>
      <c r="X124" s="7">
        <v>4.9800000000000004</v>
      </c>
      <c r="Y124" s="7">
        <v>70.040000000000006</v>
      </c>
      <c r="AB124" s="7"/>
      <c r="AC124" s="7"/>
      <c r="AD124" s="7"/>
      <c r="AE124" s="7"/>
      <c r="AF124" s="7"/>
      <c r="AG124" s="7"/>
      <c r="AH124" s="7"/>
    </row>
    <row r="125" spans="1:34" hidden="1" x14ac:dyDescent="0.2">
      <c r="A125" s="5">
        <v>2020</v>
      </c>
      <c r="B125" s="2" t="s">
        <v>724</v>
      </c>
      <c r="C125" s="2" t="s">
        <v>728</v>
      </c>
      <c r="D125" s="2" t="s">
        <v>677</v>
      </c>
      <c r="F125" s="2">
        <v>1174239</v>
      </c>
      <c r="H125" s="2">
        <v>417358</v>
      </c>
      <c r="S125" s="2"/>
      <c r="T125" s="2"/>
      <c r="W125" s="7">
        <v>13109</v>
      </c>
      <c r="X125" s="7">
        <v>4.76</v>
      </c>
      <c r="Y125" s="7">
        <v>73.010000000000005</v>
      </c>
      <c r="AB125" s="7"/>
      <c r="AC125" s="7"/>
      <c r="AD125" s="7"/>
      <c r="AE125" s="7"/>
      <c r="AF125" s="7"/>
      <c r="AG125" s="7"/>
      <c r="AH125" s="7"/>
    </row>
    <row r="126" spans="1:34" hidden="1" x14ac:dyDescent="0.2">
      <c r="A126" s="5">
        <v>2020</v>
      </c>
      <c r="B126" s="2" t="s">
        <v>724</v>
      </c>
      <c r="C126" s="2" t="s">
        <v>729</v>
      </c>
      <c r="D126" s="2" t="s">
        <v>677</v>
      </c>
      <c r="F126" s="2">
        <v>1313450</v>
      </c>
      <c r="H126" s="2">
        <v>417358</v>
      </c>
      <c r="S126" s="2"/>
      <c r="T126" s="2"/>
      <c r="W126" s="7">
        <v>11854</v>
      </c>
      <c r="X126" s="7">
        <v>5.25</v>
      </c>
      <c r="Y126" s="7">
        <v>67.41</v>
      </c>
      <c r="AB126" s="7"/>
      <c r="AC126" s="7"/>
      <c r="AD126" s="7"/>
      <c r="AE126" s="7"/>
      <c r="AF126" s="7"/>
      <c r="AG126" s="7"/>
      <c r="AH126" s="7"/>
    </row>
    <row r="127" spans="1:34" hidden="1" x14ac:dyDescent="0.2">
      <c r="A127" s="5">
        <v>2020</v>
      </c>
      <c r="B127" s="2" t="s">
        <v>724</v>
      </c>
      <c r="C127" s="2" t="s">
        <v>348</v>
      </c>
      <c r="D127" s="2" t="s">
        <v>677</v>
      </c>
      <c r="F127" s="2">
        <v>0</v>
      </c>
      <c r="H127" s="2">
        <v>417358</v>
      </c>
      <c r="S127" s="2"/>
      <c r="T127" s="2"/>
      <c r="W127" s="7">
        <v>14055</v>
      </c>
      <c r="X127" s="7">
        <v>5.95</v>
      </c>
      <c r="Y127" s="7">
        <v>62.71</v>
      </c>
      <c r="AB127" s="7"/>
      <c r="AC127" s="7"/>
      <c r="AD127" s="7"/>
      <c r="AE127" s="7"/>
      <c r="AF127" s="7"/>
      <c r="AG127" s="7"/>
      <c r="AH127" s="7"/>
    </row>
    <row r="128" spans="1:34" hidden="1" x14ac:dyDescent="0.2">
      <c r="A128" s="5">
        <v>2020</v>
      </c>
      <c r="B128" s="2" t="s">
        <v>724</v>
      </c>
      <c r="C128" s="2" t="s">
        <v>730</v>
      </c>
      <c r="D128" s="2" t="s">
        <v>677</v>
      </c>
      <c r="F128" s="2">
        <v>0</v>
      </c>
      <c r="H128" s="2">
        <v>0</v>
      </c>
      <c r="S128" s="2"/>
      <c r="T128" s="2"/>
      <c r="W128" s="7">
        <v>10548</v>
      </c>
      <c r="X128" s="7">
        <v>5.69</v>
      </c>
      <c r="Y128" s="7">
        <v>64.55</v>
      </c>
      <c r="AB128" s="7"/>
      <c r="AC128" s="7"/>
      <c r="AD128" s="7"/>
      <c r="AE128" s="7"/>
      <c r="AF128" s="7"/>
      <c r="AG128" s="7"/>
      <c r="AH128" s="7"/>
    </row>
    <row r="129" spans="1:34" hidden="1" x14ac:dyDescent="0.2">
      <c r="A129" s="5">
        <v>2020</v>
      </c>
      <c r="B129" s="2" t="s">
        <v>724</v>
      </c>
      <c r="C129" s="2" t="s">
        <v>731</v>
      </c>
      <c r="D129" s="2" t="s">
        <v>677</v>
      </c>
      <c r="F129" s="2">
        <v>1150000</v>
      </c>
      <c r="H129" s="2">
        <v>0</v>
      </c>
      <c r="S129" s="2"/>
      <c r="T129" s="2"/>
      <c r="W129" s="7">
        <v>9370</v>
      </c>
      <c r="X129" s="7">
        <v>4.3</v>
      </c>
      <c r="Y129" s="7">
        <v>65.040000000000006</v>
      </c>
      <c r="AB129" s="7"/>
      <c r="AC129" s="7"/>
      <c r="AD129" s="7"/>
      <c r="AE129" s="7"/>
      <c r="AF129" s="7"/>
      <c r="AG129" s="7"/>
      <c r="AH129" s="7"/>
    </row>
    <row r="130" spans="1:34" hidden="1" x14ac:dyDescent="0.2">
      <c r="A130" s="5">
        <v>2020</v>
      </c>
      <c r="B130" s="2" t="s">
        <v>724</v>
      </c>
      <c r="C130" s="2" t="s">
        <v>732</v>
      </c>
      <c r="D130" s="2" t="s">
        <v>677</v>
      </c>
      <c r="F130" s="2">
        <v>0</v>
      </c>
      <c r="H130" s="2">
        <v>0</v>
      </c>
      <c r="S130" s="2"/>
      <c r="T130" s="2"/>
      <c r="W130" s="7">
        <v>8674</v>
      </c>
      <c r="X130" s="7">
        <v>4.7</v>
      </c>
      <c r="Y130" s="7">
        <v>65.5</v>
      </c>
      <c r="AB130" s="7"/>
      <c r="AC130" s="7"/>
      <c r="AD130" s="7"/>
      <c r="AE130" s="7"/>
      <c r="AF130" s="7"/>
      <c r="AG130" s="7"/>
      <c r="AH130" s="7"/>
    </row>
    <row r="131" spans="1:34" hidden="1" x14ac:dyDescent="0.2">
      <c r="A131" s="5">
        <v>2020</v>
      </c>
      <c r="B131" s="2" t="s">
        <v>724</v>
      </c>
      <c r="C131" s="2" t="s">
        <v>733</v>
      </c>
      <c r="D131" s="2" t="s">
        <v>677</v>
      </c>
      <c r="F131" s="2">
        <v>0</v>
      </c>
      <c r="H131" s="2">
        <v>0</v>
      </c>
      <c r="S131" s="2"/>
      <c r="T131" s="2"/>
      <c r="W131" s="7">
        <v>11190</v>
      </c>
      <c r="X131" s="7">
        <v>2.83</v>
      </c>
      <c r="Y131" s="7">
        <v>70.5</v>
      </c>
      <c r="AB131" s="7"/>
      <c r="AC131" s="7"/>
      <c r="AD131" s="7"/>
      <c r="AE131" s="7"/>
      <c r="AF131" s="7"/>
      <c r="AG131" s="7"/>
      <c r="AH131" s="7"/>
    </row>
    <row r="132" spans="1:34" hidden="1" x14ac:dyDescent="0.2">
      <c r="A132" s="5">
        <v>2020</v>
      </c>
      <c r="B132" s="2" t="s">
        <v>724</v>
      </c>
      <c r="C132" s="2" t="s">
        <v>734</v>
      </c>
      <c r="D132" s="2" t="s">
        <v>677</v>
      </c>
      <c r="F132" s="2">
        <v>0</v>
      </c>
      <c r="H132" s="2">
        <v>0</v>
      </c>
      <c r="S132" s="2"/>
      <c r="T132" s="2"/>
      <c r="W132" s="7">
        <v>10793</v>
      </c>
      <c r="X132" s="7">
        <v>2.4900000000000002</v>
      </c>
      <c r="Y132" s="7">
        <v>71.22</v>
      </c>
      <c r="AB132" s="7"/>
      <c r="AC132" s="7"/>
      <c r="AD132" s="7"/>
      <c r="AE132" s="7"/>
      <c r="AF132" s="7"/>
      <c r="AG132" s="7"/>
      <c r="AH132" s="7"/>
    </row>
    <row r="133" spans="1:34" hidden="1" x14ac:dyDescent="0.2">
      <c r="A133" s="5">
        <v>2020</v>
      </c>
      <c r="B133" s="2" t="s">
        <v>724</v>
      </c>
      <c r="C133" s="2" t="s">
        <v>735</v>
      </c>
      <c r="D133" s="2" t="s">
        <v>677</v>
      </c>
      <c r="F133" s="2">
        <v>0</v>
      </c>
      <c r="H133" s="2">
        <v>0</v>
      </c>
      <c r="S133" s="2"/>
      <c r="T133" s="2"/>
      <c r="W133" s="7">
        <v>10047</v>
      </c>
      <c r="X133" s="7">
        <v>2.63</v>
      </c>
      <c r="Y133" s="7">
        <v>72.77</v>
      </c>
      <c r="AB133" s="7"/>
      <c r="AC133" s="7"/>
      <c r="AD133" s="7"/>
      <c r="AE133" s="7"/>
      <c r="AF133" s="7"/>
      <c r="AG133" s="7"/>
      <c r="AH133" s="7"/>
    </row>
    <row r="134" spans="1:34" hidden="1" x14ac:dyDescent="0.2">
      <c r="A134" s="5">
        <v>2020</v>
      </c>
      <c r="B134" s="2" t="s">
        <v>724</v>
      </c>
      <c r="C134" s="2" t="s">
        <v>736</v>
      </c>
      <c r="D134" s="2" t="s">
        <v>677</v>
      </c>
      <c r="F134" s="2">
        <v>0</v>
      </c>
      <c r="H134" s="2">
        <v>0</v>
      </c>
      <c r="S134" s="2"/>
      <c r="T134" s="2"/>
      <c r="W134" s="7">
        <v>10419</v>
      </c>
      <c r="X134" s="7">
        <v>3.1</v>
      </c>
      <c r="Y134" s="7">
        <v>63.93</v>
      </c>
      <c r="AB134" s="7"/>
      <c r="AC134" s="7"/>
      <c r="AD134" s="7"/>
      <c r="AE134" s="7"/>
      <c r="AF134" s="7"/>
      <c r="AG134" s="7"/>
      <c r="AH134" s="7"/>
    </row>
    <row r="135" spans="1:34" hidden="1" x14ac:dyDescent="0.2">
      <c r="A135" s="5">
        <v>2020</v>
      </c>
      <c r="B135" s="2" t="s">
        <v>724</v>
      </c>
      <c r="C135" s="2" t="s">
        <v>737</v>
      </c>
      <c r="D135" s="2" t="s">
        <v>677</v>
      </c>
      <c r="F135" s="2">
        <v>0</v>
      </c>
      <c r="H135" s="2">
        <v>417358</v>
      </c>
      <c r="S135" s="2"/>
      <c r="T135" s="2"/>
      <c r="W135" s="7">
        <v>11319</v>
      </c>
      <c r="X135" s="7">
        <v>2.91</v>
      </c>
      <c r="Y135" s="7">
        <v>77.73</v>
      </c>
      <c r="AB135" s="7"/>
      <c r="AC135" s="7"/>
      <c r="AD135" s="7"/>
      <c r="AE135" s="7"/>
      <c r="AF135" s="7"/>
      <c r="AG135" s="7"/>
      <c r="AH135" s="7"/>
    </row>
    <row r="136" spans="1:34" hidden="1" x14ac:dyDescent="0.2">
      <c r="A136" s="5">
        <v>2020</v>
      </c>
      <c r="B136" s="2" t="s">
        <v>606</v>
      </c>
      <c r="C136" s="2" t="s">
        <v>738</v>
      </c>
      <c r="D136" s="2" t="s">
        <v>677</v>
      </c>
      <c r="F136" s="2">
        <v>0</v>
      </c>
      <c r="H136" s="2">
        <v>0</v>
      </c>
      <c r="S136" s="2"/>
      <c r="T136" s="2"/>
      <c r="W136" s="7">
        <v>8789</v>
      </c>
      <c r="X136" s="7">
        <v>3.66</v>
      </c>
      <c r="Y136" s="7">
        <v>67.14</v>
      </c>
      <c r="AB136" s="7"/>
      <c r="AC136" s="7"/>
      <c r="AD136" s="7"/>
      <c r="AE136" s="7"/>
      <c r="AF136" s="7"/>
      <c r="AG136" s="7"/>
      <c r="AH136" s="7"/>
    </row>
    <row r="137" spans="1:34" hidden="1" x14ac:dyDescent="0.2">
      <c r="A137" s="5">
        <v>2020</v>
      </c>
      <c r="B137" s="2" t="s">
        <v>606</v>
      </c>
      <c r="C137" s="2" t="s">
        <v>606</v>
      </c>
      <c r="D137" s="2" t="s">
        <v>677</v>
      </c>
      <c r="F137" s="2">
        <v>0</v>
      </c>
      <c r="H137" s="2">
        <v>417358</v>
      </c>
      <c r="S137" s="2"/>
      <c r="T137" s="2"/>
      <c r="W137" s="7">
        <v>9277</v>
      </c>
      <c r="X137" s="7">
        <v>3.41</v>
      </c>
      <c r="Y137" s="7">
        <v>65.88</v>
      </c>
      <c r="AB137" s="7"/>
      <c r="AC137" s="7"/>
      <c r="AD137" s="7"/>
      <c r="AE137" s="7"/>
      <c r="AF137" s="7"/>
      <c r="AG137" s="7"/>
      <c r="AH137" s="7"/>
    </row>
    <row r="138" spans="1:34" hidden="1" x14ac:dyDescent="0.2">
      <c r="A138" s="5">
        <v>2020</v>
      </c>
      <c r="B138" s="2" t="s">
        <v>606</v>
      </c>
      <c r="C138" s="2" t="s">
        <v>609</v>
      </c>
      <c r="D138" s="2" t="s">
        <v>677</v>
      </c>
      <c r="F138" s="2">
        <v>0</v>
      </c>
      <c r="H138" s="2">
        <v>417358</v>
      </c>
      <c r="S138" s="2"/>
      <c r="T138" s="2"/>
      <c r="W138" s="7">
        <v>12278</v>
      </c>
      <c r="X138" s="7">
        <v>6.52</v>
      </c>
      <c r="Y138" s="7">
        <v>64.25</v>
      </c>
      <c r="AB138" s="7"/>
      <c r="AC138" s="7"/>
      <c r="AD138" s="7"/>
      <c r="AE138" s="7"/>
      <c r="AF138" s="7"/>
      <c r="AG138" s="7"/>
      <c r="AH138" s="7"/>
    </row>
    <row r="139" spans="1:34" hidden="1" x14ac:dyDescent="0.2">
      <c r="A139" s="5">
        <v>2020</v>
      </c>
      <c r="B139" s="2" t="s">
        <v>606</v>
      </c>
      <c r="C139" s="2" t="s">
        <v>739</v>
      </c>
      <c r="D139" s="2" t="s">
        <v>677</v>
      </c>
      <c r="F139" s="2">
        <v>878450</v>
      </c>
      <c r="H139" s="2">
        <v>0</v>
      </c>
      <c r="S139" s="2"/>
      <c r="T139" s="2"/>
      <c r="W139" s="7">
        <v>10255</v>
      </c>
      <c r="X139" s="7">
        <v>3.1</v>
      </c>
      <c r="Y139" s="7">
        <v>70.88</v>
      </c>
      <c r="AB139" s="7"/>
      <c r="AC139" s="7"/>
      <c r="AD139" s="7"/>
      <c r="AE139" s="7"/>
      <c r="AF139" s="7"/>
      <c r="AG139" s="7"/>
      <c r="AH139" s="7"/>
    </row>
    <row r="140" spans="1:34" hidden="1" x14ac:dyDescent="0.2">
      <c r="A140" s="5">
        <v>2020</v>
      </c>
      <c r="B140" s="2" t="s">
        <v>606</v>
      </c>
      <c r="C140" s="2" t="s">
        <v>740</v>
      </c>
      <c r="D140" s="2" t="s">
        <v>677</v>
      </c>
      <c r="F140" s="2">
        <v>3109075</v>
      </c>
      <c r="H140" s="2">
        <v>0</v>
      </c>
      <c r="S140" s="2"/>
      <c r="T140" s="2"/>
      <c r="W140" s="7">
        <v>10052</v>
      </c>
      <c r="X140" s="7">
        <v>4.4800000000000004</v>
      </c>
      <c r="Y140" s="7">
        <v>63.68</v>
      </c>
      <c r="AB140" s="7"/>
      <c r="AC140" s="7"/>
      <c r="AD140" s="7"/>
      <c r="AE140" s="7"/>
      <c r="AF140" s="7"/>
      <c r="AG140" s="7"/>
      <c r="AH140" s="7"/>
    </row>
    <row r="141" spans="1:34" hidden="1" x14ac:dyDescent="0.2">
      <c r="A141" s="5">
        <v>2020</v>
      </c>
      <c r="B141" s="2" t="s">
        <v>606</v>
      </c>
      <c r="C141" s="2" t="s">
        <v>741</v>
      </c>
      <c r="D141" s="2" t="s">
        <v>677</v>
      </c>
      <c r="F141" s="2">
        <v>0</v>
      </c>
      <c r="H141" s="2">
        <v>0</v>
      </c>
      <c r="S141" s="2"/>
      <c r="T141" s="2"/>
      <c r="W141" s="7">
        <v>8921</v>
      </c>
      <c r="X141" s="24">
        <v>5.21</v>
      </c>
      <c r="Y141" s="7">
        <v>69.62</v>
      </c>
      <c r="AB141" s="7"/>
      <c r="AC141" s="7"/>
      <c r="AD141" s="7"/>
      <c r="AE141" s="7"/>
      <c r="AF141" s="7"/>
      <c r="AG141" s="7"/>
      <c r="AH141" s="7"/>
    </row>
    <row r="142" spans="1:34" hidden="1" x14ac:dyDescent="0.2">
      <c r="A142" s="5">
        <v>2020</v>
      </c>
      <c r="B142" s="2" t="s">
        <v>724</v>
      </c>
      <c r="C142" s="2" t="s">
        <v>725</v>
      </c>
      <c r="D142" s="2" t="s">
        <v>678</v>
      </c>
      <c r="F142" s="2">
        <v>958646</v>
      </c>
      <c r="S142" s="2"/>
      <c r="T142" s="2"/>
      <c r="AB142" s="7"/>
      <c r="AC142" s="7"/>
      <c r="AD142" s="7"/>
      <c r="AE142" s="7"/>
      <c r="AF142" s="7"/>
      <c r="AG142" s="7"/>
      <c r="AH142" s="7"/>
    </row>
    <row r="143" spans="1:34" hidden="1" x14ac:dyDescent="0.2">
      <c r="A143" s="5">
        <v>2020</v>
      </c>
      <c r="B143" s="2" t="s">
        <v>724</v>
      </c>
      <c r="C143" s="2" t="s">
        <v>726</v>
      </c>
      <c r="D143" s="2" t="s">
        <v>678</v>
      </c>
      <c r="F143" s="2">
        <v>1244498</v>
      </c>
      <c r="S143" s="2"/>
      <c r="T143" s="2"/>
      <c r="AB143" s="7"/>
      <c r="AC143" s="7"/>
      <c r="AD143" s="7"/>
      <c r="AE143" s="7"/>
      <c r="AF143" s="7"/>
      <c r="AG143" s="7"/>
      <c r="AH143" s="7"/>
    </row>
    <row r="144" spans="1:34" hidden="1" x14ac:dyDescent="0.2">
      <c r="A144" s="5">
        <v>2020</v>
      </c>
      <c r="B144" s="2" t="s">
        <v>724</v>
      </c>
      <c r="C144" s="2" t="s">
        <v>727</v>
      </c>
      <c r="D144" s="2" t="s">
        <v>678</v>
      </c>
      <c r="F144" s="2">
        <v>1880588</v>
      </c>
      <c r="S144" s="2"/>
      <c r="T144" s="2"/>
      <c r="AB144" s="7"/>
      <c r="AC144" s="7"/>
      <c r="AD144" s="7"/>
      <c r="AE144" s="7"/>
      <c r="AF144" s="7"/>
      <c r="AG144" s="7"/>
      <c r="AH144" s="7"/>
    </row>
    <row r="145" spans="1:34" hidden="1" x14ac:dyDescent="0.2">
      <c r="A145" s="5">
        <v>2020</v>
      </c>
      <c r="B145" s="2" t="s">
        <v>724</v>
      </c>
      <c r="C145" s="2" t="s">
        <v>728</v>
      </c>
      <c r="D145" s="2" t="s">
        <v>678</v>
      </c>
      <c r="F145" s="2">
        <v>1447608</v>
      </c>
      <c r="S145" s="2"/>
      <c r="T145" s="2"/>
      <c r="AB145" s="7"/>
      <c r="AC145" s="7"/>
      <c r="AD145" s="7"/>
      <c r="AE145" s="7"/>
      <c r="AF145" s="7"/>
      <c r="AG145" s="7"/>
      <c r="AH145" s="7"/>
    </row>
    <row r="146" spans="1:34" hidden="1" x14ac:dyDescent="0.2">
      <c r="A146" s="5">
        <v>2020</v>
      </c>
      <c r="B146" s="2" t="s">
        <v>724</v>
      </c>
      <c r="C146" s="2" t="s">
        <v>729</v>
      </c>
      <c r="D146" s="2" t="s">
        <v>678</v>
      </c>
      <c r="F146" s="2">
        <v>1934419</v>
      </c>
      <c r="S146" s="2"/>
      <c r="T146" s="2"/>
      <c r="AB146" s="7"/>
      <c r="AC146" s="7"/>
      <c r="AD146" s="7"/>
      <c r="AE146" s="7"/>
      <c r="AF146" s="7"/>
      <c r="AG146" s="7"/>
      <c r="AH146" s="7"/>
    </row>
    <row r="147" spans="1:34" hidden="1" x14ac:dyDescent="0.2">
      <c r="A147" s="5">
        <v>2020</v>
      </c>
      <c r="B147" s="2" t="s">
        <v>724</v>
      </c>
      <c r="C147" s="2" t="s">
        <v>348</v>
      </c>
      <c r="D147" s="2" t="s">
        <v>678</v>
      </c>
      <c r="F147" s="2">
        <v>972993</v>
      </c>
      <c r="S147" s="2"/>
      <c r="T147" s="2"/>
      <c r="AB147" s="7"/>
      <c r="AC147" s="7"/>
      <c r="AD147" s="7"/>
      <c r="AE147" s="7"/>
      <c r="AF147" s="7"/>
      <c r="AG147" s="7"/>
      <c r="AH147" s="7"/>
    </row>
    <row r="148" spans="1:34" hidden="1" x14ac:dyDescent="0.2">
      <c r="A148" s="5">
        <v>2020</v>
      </c>
      <c r="B148" s="2" t="s">
        <v>724</v>
      </c>
      <c r="C148" s="2" t="s">
        <v>730</v>
      </c>
      <c r="D148" s="2" t="s">
        <v>678</v>
      </c>
      <c r="F148" s="2">
        <v>935874</v>
      </c>
      <c r="S148" s="2"/>
      <c r="T148" s="2"/>
      <c r="AB148" s="7"/>
      <c r="AC148" s="7"/>
      <c r="AD148" s="7"/>
      <c r="AE148" s="7"/>
      <c r="AF148" s="7"/>
      <c r="AG148" s="7"/>
      <c r="AH148" s="7"/>
    </row>
    <row r="149" spans="1:34" hidden="1" x14ac:dyDescent="0.2">
      <c r="A149" s="5">
        <v>2020</v>
      </c>
      <c r="B149" s="2" t="s">
        <v>724</v>
      </c>
      <c r="C149" s="2" t="s">
        <v>731</v>
      </c>
      <c r="D149" s="2" t="s">
        <v>678</v>
      </c>
      <c r="F149" s="2">
        <v>1201964</v>
      </c>
      <c r="S149" s="2"/>
      <c r="T149" s="2"/>
      <c r="AB149" s="7"/>
      <c r="AC149" s="7"/>
      <c r="AD149" s="7"/>
      <c r="AE149" s="7"/>
      <c r="AF149" s="7"/>
      <c r="AG149" s="7"/>
      <c r="AH149" s="7"/>
    </row>
    <row r="150" spans="1:34" hidden="1" x14ac:dyDescent="0.2">
      <c r="A150" s="5">
        <v>2020</v>
      </c>
      <c r="B150" s="2" t="s">
        <v>724</v>
      </c>
      <c r="C150" s="2" t="s">
        <v>732</v>
      </c>
      <c r="D150" s="2" t="s">
        <v>678</v>
      </c>
      <c r="F150" s="2">
        <v>1334963</v>
      </c>
      <c r="S150" s="2"/>
      <c r="T150" s="2"/>
      <c r="AB150" s="7"/>
      <c r="AC150" s="7"/>
      <c r="AD150" s="7"/>
      <c r="AE150" s="7"/>
      <c r="AF150" s="7"/>
      <c r="AG150" s="7"/>
      <c r="AH150" s="7"/>
    </row>
    <row r="151" spans="1:34" hidden="1" x14ac:dyDescent="0.2">
      <c r="A151" s="5">
        <v>2020</v>
      </c>
      <c r="B151" s="2" t="s">
        <v>724</v>
      </c>
      <c r="C151" s="2" t="s">
        <v>733</v>
      </c>
      <c r="D151" s="2" t="s">
        <v>678</v>
      </c>
      <c r="S151" s="2"/>
      <c r="T151" s="2"/>
      <c r="AB151" s="7"/>
      <c r="AC151" s="7"/>
      <c r="AD151" s="7"/>
      <c r="AE151" s="7"/>
      <c r="AF151" s="7"/>
      <c r="AG151" s="7"/>
      <c r="AH151" s="7"/>
    </row>
    <row r="152" spans="1:34" hidden="1" x14ac:dyDescent="0.2">
      <c r="A152" s="5">
        <v>2020</v>
      </c>
      <c r="B152" s="2" t="s">
        <v>724</v>
      </c>
      <c r="C152" s="2" t="s">
        <v>734</v>
      </c>
      <c r="D152" s="2" t="s">
        <v>678</v>
      </c>
      <c r="F152" s="2">
        <v>980830</v>
      </c>
      <c r="S152" s="2"/>
      <c r="T152" s="2"/>
      <c r="AB152" s="7"/>
      <c r="AC152" s="7"/>
      <c r="AD152" s="7"/>
      <c r="AE152" s="7"/>
      <c r="AF152" s="7"/>
      <c r="AG152" s="7"/>
      <c r="AH152" s="7"/>
    </row>
    <row r="153" spans="1:34" hidden="1" x14ac:dyDescent="0.2">
      <c r="A153" s="5">
        <v>2020</v>
      </c>
      <c r="B153" s="2" t="s">
        <v>724</v>
      </c>
      <c r="C153" s="2" t="s">
        <v>735</v>
      </c>
      <c r="D153" s="2" t="s">
        <v>678</v>
      </c>
      <c r="F153" s="2">
        <v>1376561</v>
      </c>
      <c r="S153" s="2"/>
      <c r="T153" s="2"/>
      <c r="AB153" s="7"/>
      <c r="AC153" s="7"/>
      <c r="AD153" s="7"/>
      <c r="AE153" s="7"/>
      <c r="AF153" s="7"/>
      <c r="AG153" s="7"/>
      <c r="AH153" s="7"/>
    </row>
    <row r="154" spans="1:34" hidden="1" x14ac:dyDescent="0.2">
      <c r="A154" s="5">
        <v>2020</v>
      </c>
      <c r="B154" s="2" t="s">
        <v>724</v>
      </c>
      <c r="C154" s="2" t="s">
        <v>736</v>
      </c>
      <c r="D154" s="2" t="s">
        <v>678</v>
      </c>
      <c r="F154" s="2">
        <v>699900</v>
      </c>
      <c r="S154" s="2"/>
      <c r="T154" s="2"/>
      <c r="AB154" s="7"/>
      <c r="AC154" s="7"/>
      <c r="AD154" s="7"/>
      <c r="AE154" s="7"/>
      <c r="AF154" s="7"/>
      <c r="AG154" s="7"/>
      <c r="AH154" s="7"/>
    </row>
    <row r="155" spans="1:34" hidden="1" x14ac:dyDescent="0.2">
      <c r="A155" s="5">
        <v>2020</v>
      </c>
      <c r="B155" s="2" t="s">
        <v>724</v>
      </c>
      <c r="C155" s="2" t="s">
        <v>737</v>
      </c>
      <c r="D155" s="2" t="s">
        <v>678</v>
      </c>
      <c r="F155" s="2">
        <v>1005928</v>
      </c>
      <c r="S155" s="2"/>
      <c r="T155" s="2"/>
      <c r="AB155" s="7"/>
      <c r="AC155" s="7"/>
      <c r="AD155" s="7"/>
      <c r="AE155" s="7"/>
      <c r="AF155" s="7"/>
      <c r="AG155" s="7"/>
      <c r="AH155" s="7"/>
    </row>
    <row r="156" spans="1:34" hidden="1" x14ac:dyDescent="0.2">
      <c r="A156" s="5">
        <v>2020</v>
      </c>
      <c r="B156" s="2" t="s">
        <v>606</v>
      </c>
      <c r="C156" s="2" t="s">
        <v>738</v>
      </c>
      <c r="D156" s="2" t="s">
        <v>678</v>
      </c>
      <c r="F156" s="2">
        <v>1257866</v>
      </c>
      <c r="H156" s="2">
        <v>0</v>
      </c>
      <c r="S156" s="2"/>
      <c r="T156" s="2"/>
      <c r="AB156" s="7"/>
      <c r="AC156" s="7"/>
      <c r="AD156" s="7"/>
      <c r="AE156" s="7"/>
      <c r="AF156" s="7"/>
      <c r="AG156" s="7"/>
      <c r="AH156" s="7"/>
    </row>
    <row r="157" spans="1:34" hidden="1" x14ac:dyDescent="0.2">
      <c r="A157" s="5">
        <v>2020</v>
      </c>
      <c r="B157" s="2" t="s">
        <v>606</v>
      </c>
      <c r="C157" s="2" t="s">
        <v>606</v>
      </c>
      <c r="D157" s="2" t="s">
        <v>678</v>
      </c>
      <c r="F157" s="2">
        <v>2126452</v>
      </c>
      <c r="H157" s="2">
        <v>0</v>
      </c>
      <c r="S157" s="2"/>
      <c r="T157" s="2"/>
      <c r="AB157" s="7"/>
      <c r="AC157" s="7"/>
      <c r="AD157" s="7"/>
      <c r="AE157" s="7"/>
      <c r="AF157" s="7"/>
      <c r="AG157" s="7"/>
      <c r="AH157" s="7"/>
    </row>
    <row r="158" spans="1:34" hidden="1" x14ac:dyDescent="0.2">
      <c r="A158" s="5">
        <v>2020</v>
      </c>
      <c r="B158" s="2" t="s">
        <v>606</v>
      </c>
      <c r="C158" s="2" t="s">
        <v>609</v>
      </c>
      <c r="D158" s="2" t="s">
        <v>678</v>
      </c>
      <c r="F158" s="2">
        <v>1045999</v>
      </c>
      <c r="H158" s="2">
        <v>0</v>
      </c>
      <c r="S158" s="2"/>
      <c r="T158" s="2"/>
      <c r="AB158" s="7"/>
      <c r="AC158" s="7"/>
      <c r="AD158" s="7"/>
      <c r="AE158" s="7"/>
      <c r="AF158" s="7"/>
      <c r="AG158" s="7"/>
      <c r="AH158" s="7"/>
    </row>
    <row r="159" spans="1:34" hidden="1" x14ac:dyDescent="0.2">
      <c r="A159" s="5">
        <v>2020</v>
      </c>
      <c r="B159" s="2" t="s">
        <v>606</v>
      </c>
      <c r="C159" s="2" t="s">
        <v>739</v>
      </c>
      <c r="D159" s="2" t="s">
        <v>678</v>
      </c>
      <c r="F159" s="2">
        <v>2165375</v>
      </c>
      <c r="H159" s="2">
        <v>0</v>
      </c>
      <c r="S159" s="2"/>
      <c r="T159" s="2"/>
      <c r="AB159" s="7"/>
      <c r="AC159" s="7"/>
      <c r="AD159" s="7"/>
      <c r="AE159" s="7"/>
      <c r="AF159" s="7"/>
      <c r="AG159" s="7"/>
      <c r="AH159" s="7"/>
    </row>
    <row r="160" spans="1:34" hidden="1" x14ac:dyDescent="0.2">
      <c r="A160" s="5">
        <v>2020</v>
      </c>
      <c r="B160" s="2" t="s">
        <v>606</v>
      </c>
      <c r="C160" s="2" t="s">
        <v>740</v>
      </c>
      <c r="D160" s="2" t="s">
        <v>678</v>
      </c>
      <c r="F160" s="2">
        <v>1425614</v>
      </c>
      <c r="H160" s="2">
        <v>0</v>
      </c>
      <c r="S160" s="2"/>
      <c r="T160" s="2"/>
      <c r="AB160" s="7"/>
      <c r="AC160" s="7"/>
      <c r="AD160" s="7"/>
      <c r="AE160" s="7"/>
      <c r="AF160" s="7"/>
      <c r="AG160" s="7"/>
      <c r="AH160" s="7"/>
    </row>
    <row r="161" spans="1:34" hidden="1" x14ac:dyDescent="0.2">
      <c r="A161" s="5">
        <v>2020</v>
      </c>
      <c r="B161" s="2" t="s">
        <v>606</v>
      </c>
      <c r="C161" s="2" t="s">
        <v>741</v>
      </c>
      <c r="D161" s="2" t="s">
        <v>678</v>
      </c>
      <c r="F161" s="2">
        <v>1754320</v>
      </c>
      <c r="H161" s="2">
        <v>0</v>
      </c>
      <c r="S161" s="2"/>
      <c r="T161" s="2"/>
      <c r="AB161" s="7"/>
      <c r="AC161" s="7"/>
      <c r="AD161" s="7"/>
      <c r="AE161" s="7"/>
      <c r="AF161" s="7"/>
      <c r="AG161" s="7"/>
      <c r="AH161" s="7"/>
    </row>
    <row r="162" spans="1:34" hidden="1" x14ac:dyDescent="0.2">
      <c r="A162" s="5">
        <v>2020</v>
      </c>
      <c r="B162" s="2" t="s">
        <v>724</v>
      </c>
      <c r="C162" s="2" t="s">
        <v>725</v>
      </c>
      <c r="D162" s="2" t="s">
        <v>679</v>
      </c>
      <c r="H162" s="2">
        <v>0</v>
      </c>
      <c r="S162" s="2"/>
      <c r="T162" s="2"/>
      <c r="AB162" s="7"/>
      <c r="AC162" s="7"/>
      <c r="AD162" s="7"/>
      <c r="AE162" s="7"/>
      <c r="AF162" s="7"/>
      <c r="AG162" s="7"/>
      <c r="AH162" s="7"/>
    </row>
    <row r="163" spans="1:34" hidden="1" x14ac:dyDescent="0.2">
      <c r="A163" s="5">
        <v>2020</v>
      </c>
      <c r="B163" s="2" t="s">
        <v>724</v>
      </c>
      <c r="C163" s="2" t="s">
        <v>726</v>
      </c>
      <c r="D163" s="2" t="s">
        <v>679</v>
      </c>
      <c r="F163" s="2">
        <v>1453325</v>
      </c>
      <c r="H163" s="2">
        <v>0</v>
      </c>
      <c r="S163" s="2"/>
      <c r="T163" s="2"/>
      <c r="AB163" s="7"/>
      <c r="AC163" s="7"/>
      <c r="AD163" s="7"/>
      <c r="AE163" s="7"/>
      <c r="AF163" s="7"/>
      <c r="AG163" s="7"/>
      <c r="AH163" s="7"/>
    </row>
    <row r="164" spans="1:34" hidden="1" x14ac:dyDescent="0.2">
      <c r="A164" s="5">
        <v>2020</v>
      </c>
      <c r="B164" s="2" t="s">
        <v>724</v>
      </c>
      <c r="C164" s="2" t="s">
        <v>727</v>
      </c>
      <c r="D164" s="2" t="s">
        <v>679</v>
      </c>
      <c r="H164" s="2">
        <v>255870</v>
      </c>
      <c r="S164" s="2"/>
      <c r="T164" s="2"/>
      <c r="AB164" s="7"/>
      <c r="AC164" s="7"/>
      <c r="AD164" s="7"/>
      <c r="AE164" s="7"/>
      <c r="AF164" s="7"/>
      <c r="AG164" s="7"/>
      <c r="AH164" s="7"/>
    </row>
    <row r="165" spans="1:34" hidden="1" x14ac:dyDescent="0.2">
      <c r="A165" s="5">
        <v>2020</v>
      </c>
      <c r="B165" s="2" t="s">
        <v>724</v>
      </c>
      <c r="C165" s="2" t="s">
        <v>728</v>
      </c>
      <c r="D165" s="2" t="s">
        <v>679</v>
      </c>
      <c r="F165" s="2">
        <v>1296614</v>
      </c>
      <c r="H165" s="2">
        <v>344050</v>
      </c>
      <c r="S165" s="2"/>
      <c r="T165" s="2"/>
      <c r="AB165" s="7"/>
      <c r="AC165" s="7"/>
      <c r="AD165" s="7"/>
      <c r="AE165" s="7"/>
      <c r="AF165" s="7"/>
      <c r="AG165" s="7"/>
      <c r="AH165" s="7"/>
    </row>
    <row r="166" spans="1:34" hidden="1" x14ac:dyDescent="0.2">
      <c r="A166" s="5">
        <v>2020</v>
      </c>
      <c r="B166" s="2" t="s">
        <v>724</v>
      </c>
      <c r="C166" s="2" t="s">
        <v>729</v>
      </c>
      <c r="D166" s="2" t="s">
        <v>679</v>
      </c>
      <c r="F166" s="2">
        <v>3333677</v>
      </c>
      <c r="H166" s="2">
        <v>0</v>
      </c>
      <c r="S166" s="2"/>
      <c r="T166" s="2"/>
      <c r="AB166" s="7"/>
      <c r="AC166" s="7"/>
      <c r="AD166" s="7"/>
      <c r="AE166" s="7"/>
      <c r="AF166" s="7"/>
      <c r="AG166" s="7"/>
      <c r="AH166" s="7"/>
    </row>
    <row r="167" spans="1:34" hidden="1" x14ac:dyDescent="0.2">
      <c r="A167" s="5">
        <v>2020</v>
      </c>
      <c r="B167" s="2" t="s">
        <v>724</v>
      </c>
      <c r="C167" s="2" t="s">
        <v>348</v>
      </c>
      <c r="D167" s="2" t="s">
        <v>679</v>
      </c>
      <c r="F167" s="2">
        <v>2234427</v>
      </c>
      <c r="H167" s="2">
        <v>344050</v>
      </c>
      <c r="S167" s="2"/>
      <c r="T167" s="2"/>
      <c r="AB167" s="7"/>
      <c r="AC167" s="7"/>
      <c r="AD167" s="7"/>
      <c r="AE167" s="7"/>
      <c r="AF167" s="7"/>
      <c r="AG167" s="7"/>
      <c r="AH167" s="7"/>
    </row>
    <row r="168" spans="1:34" hidden="1" x14ac:dyDescent="0.2">
      <c r="A168" s="5">
        <v>2020</v>
      </c>
      <c r="B168" s="2" t="s">
        <v>724</v>
      </c>
      <c r="C168" s="2" t="s">
        <v>730</v>
      </c>
      <c r="D168" s="2" t="s">
        <v>679</v>
      </c>
      <c r="F168" s="2">
        <v>2487006</v>
      </c>
      <c r="H168" s="2">
        <v>100000</v>
      </c>
      <c r="S168" s="2"/>
      <c r="T168" s="2"/>
      <c r="AB168" s="7"/>
      <c r="AC168" s="7"/>
      <c r="AD168" s="7"/>
      <c r="AE168" s="7"/>
      <c r="AF168" s="7"/>
      <c r="AG168" s="7"/>
      <c r="AH168" s="7"/>
    </row>
    <row r="169" spans="1:34" hidden="1" x14ac:dyDescent="0.2">
      <c r="A169" s="5">
        <v>2020</v>
      </c>
      <c r="B169" s="2" t="s">
        <v>724</v>
      </c>
      <c r="C169" s="2" t="s">
        <v>731</v>
      </c>
      <c r="D169" s="2" t="s">
        <v>679</v>
      </c>
      <c r="F169" s="2">
        <v>1646587</v>
      </c>
      <c r="H169" s="2">
        <v>344050</v>
      </c>
      <c r="S169" s="2"/>
      <c r="T169" s="2"/>
      <c r="AB169" s="7"/>
      <c r="AC169" s="7"/>
      <c r="AD169" s="7"/>
      <c r="AE169" s="7"/>
      <c r="AF169" s="7"/>
      <c r="AG169" s="7"/>
      <c r="AH169" s="7"/>
    </row>
    <row r="170" spans="1:34" hidden="1" x14ac:dyDescent="0.2">
      <c r="A170" s="5">
        <v>2020</v>
      </c>
      <c r="B170" s="2" t="s">
        <v>724</v>
      </c>
      <c r="C170" s="2" t="s">
        <v>732</v>
      </c>
      <c r="D170" s="2" t="s">
        <v>679</v>
      </c>
      <c r="F170" s="2">
        <v>3416386</v>
      </c>
      <c r="H170" s="2">
        <v>0</v>
      </c>
      <c r="S170" s="2"/>
      <c r="T170" s="2"/>
      <c r="AB170" s="7"/>
      <c r="AC170" s="7"/>
      <c r="AD170" s="7"/>
      <c r="AE170" s="7"/>
      <c r="AF170" s="7"/>
      <c r="AG170" s="7"/>
      <c r="AH170" s="7"/>
    </row>
    <row r="171" spans="1:34" hidden="1" x14ac:dyDescent="0.2">
      <c r="A171" s="5">
        <v>2020</v>
      </c>
      <c r="B171" s="2" t="s">
        <v>724</v>
      </c>
      <c r="C171" s="2" t="s">
        <v>733</v>
      </c>
      <c r="D171" s="2" t="s">
        <v>679</v>
      </c>
      <c r="H171" s="2">
        <v>0</v>
      </c>
      <c r="S171" s="2"/>
      <c r="T171" s="2"/>
      <c r="AB171" s="7"/>
      <c r="AC171" s="7"/>
      <c r="AD171" s="7"/>
      <c r="AE171" s="7"/>
      <c r="AF171" s="7"/>
      <c r="AG171" s="7"/>
      <c r="AH171" s="7"/>
    </row>
    <row r="172" spans="1:34" hidden="1" x14ac:dyDescent="0.2">
      <c r="A172" s="5">
        <v>2020</v>
      </c>
      <c r="B172" s="2" t="s">
        <v>724</v>
      </c>
      <c r="C172" s="2" t="s">
        <v>734</v>
      </c>
      <c r="D172" s="2" t="s">
        <v>679</v>
      </c>
      <c r="H172" s="2">
        <v>0</v>
      </c>
      <c r="S172" s="2"/>
      <c r="T172" s="2"/>
      <c r="AB172" s="7"/>
      <c r="AC172" s="7"/>
      <c r="AD172" s="7"/>
      <c r="AE172" s="7"/>
      <c r="AF172" s="7"/>
      <c r="AG172" s="7"/>
      <c r="AH172" s="7"/>
    </row>
    <row r="173" spans="1:34" hidden="1" x14ac:dyDescent="0.2">
      <c r="A173" s="5">
        <v>2020</v>
      </c>
      <c r="B173" s="2" t="s">
        <v>724</v>
      </c>
      <c r="C173" s="2" t="s">
        <v>735</v>
      </c>
      <c r="D173" s="2" t="s">
        <v>679</v>
      </c>
      <c r="F173" s="2">
        <v>2546006</v>
      </c>
      <c r="H173" s="2">
        <v>344050</v>
      </c>
      <c r="S173" s="2"/>
      <c r="T173" s="2"/>
      <c r="AB173" s="7"/>
      <c r="AC173" s="7"/>
      <c r="AD173" s="7"/>
      <c r="AE173" s="7"/>
      <c r="AF173" s="7"/>
      <c r="AG173" s="7"/>
      <c r="AH173" s="7"/>
    </row>
    <row r="174" spans="1:34" hidden="1" x14ac:dyDescent="0.2">
      <c r="A174" s="5">
        <v>2020</v>
      </c>
      <c r="B174" s="2" t="s">
        <v>724</v>
      </c>
      <c r="C174" s="2" t="s">
        <v>736</v>
      </c>
      <c r="D174" s="2" t="s">
        <v>679</v>
      </c>
      <c r="H174" s="2">
        <v>0</v>
      </c>
      <c r="S174" s="2"/>
      <c r="T174" s="2"/>
      <c r="AB174" s="7"/>
      <c r="AC174" s="7"/>
      <c r="AD174" s="7"/>
      <c r="AE174" s="7"/>
      <c r="AF174" s="7"/>
      <c r="AG174" s="7"/>
      <c r="AH174" s="7"/>
    </row>
    <row r="175" spans="1:34" hidden="1" x14ac:dyDescent="0.2">
      <c r="A175" s="5">
        <v>2020</v>
      </c>
      <c r="B175" s="2" t="s">
        <v>724</v>
      </c>
      <c r="C175" s="2" t="s">
        <v>737</v>
      </c>
      <c r="D175" s="2" t="s">
        <v>679</v>
      </c>
      <c r="H175" s="2">
        <v>0</v>
      </c>
      <c r="S175" s="2"/>
      <c r="T175" s="2"/>
      <c r="AB175" s="7"/>
      <c r="AC175" s="7"/>
      <c r="AD175" s="7"/>
      <c r="AE175" s="7"/>
      <c r="AF175" s="7"/>
      <c r="AG175" s="7"/>
      <c r="AH175" s="7"/>
    </row>
    <row r="176" spans="1:34" hidden="1" x14ac:dyDescent="0.2">
      <c r="A176" s="5">
        <v>2020</v>
      </c>
      <c r="B176" s="2" t="s">
        <v>606</v>
      </c>
      <c r="C176" s="2" t="s">
        <v>738</v>
      </c>
      <c r="D176" s="2" t="s">
        <v>679</v>
      </c>
      <c r="F176" s="2">
        <v>1558739</v>
      </c>
      <c r="H176" s="2">
        <v>575870</v>
      </c>
      <c r="S176" s="2"/>
      <c r="T176" s="2"/>
      <c r="AB176" s="7"/>
      <c r="AC176" s="7"/>
      <c r="AD176" s="7"/>
      <c r="AE176" s="7"/>
      <c r="AF176" s="7"/>
      <c r="AG176" s="7"/>
      <c r="AH176" s="7"/>
    </row>
    <row r="177" spans="1:34" hidden="1" x14ac:dyDescent="0.2">
      <c r="A177" s="5">
        <v>2020</v>
      </c>
      <c r="B177" s="2" t="s">
        <v>606</v>
      </c>
      <c r="C177" s="2" t="s">
        <v>606</v>
      </c>
      <c r="D177" s="2" t="s">
        <v>679</v>
      </c>
      <c r="F177" s="2">
        <v>1313225</v>
      </c>
      <c r="H177" s="2">
        <v>664050</v>
      </c>
      <c r="S177" s="2"/>
      <c r="T177" s="2"/>
      <c r="AB177" s="7"/>
      <c r="AC177" s="7"/>
      <c r="AD177" s="7"/>
      <c r="AE177" s="7"/>
      <c r="AF177" s="7"/>
      <c r="AG177" s="7"/>
      <c r="AH177" s="7"/>
    </row>
    <row r="178" spans="1:34" hidden="1" x14ac:dyDescent="0.2">
      <c r="A178" s="5">
        <v>2020</v>
      </c>
      <c r="B178" s="2" t="s">
        <v>606</v>
      </c>
      <c r="C178" s="2" t="s">
        <v>609</v>
      </c>
      <c r="D178" s="2" t="s">
        <v>679</v>
      </c>
      <c r="H178" s="2">
        <v>344050</v>
      </c>
      <c r="S178" s="2"/>
      <c r="T178" s="2"/>
      <c r="AB178" s="7"/>
      <c r="AC178" s="7"/>
      <c r="AD178" s="7"/>
      <c r="AE178" s="7"/>
      <c r="AF178" s="7"/>
      <c r="AG178" s="7"/>
      <c r="AH178" s="7"/>
    </row>
    <row r="179" spans="1:34" hidden="1" x14ac:dyDescent="0.2">
      <c r="A179" s="5">
        <v>2020</v>
      </c>
      <c r="B179" s="2" t="s">
        <v>606</v>
      </c>
      <c r="C179" s="2" t="s">
        <v>739</v>
      </c>
      <c r="D179" s="2" t="s">
        <v>679</v>
      </c>
      <c r="H179" s="2">
        <v>100000</v>
      </c>
      <c r="S179" s="2"/>
      <c r="T179" s="2"/>
      <c r="AB179" s="7"/>
      <c r="AC179" s="7"/>
      <c r="AD179" s="7"/>
      <c r="AE179" s="7"/>
      <c r="AF179" s="7"/>
      <c r="AG179" s="7"/>
      <c r="AH179" s="7"/>
    </row>
    <row r="180" spans="1:34" hidden="1" x14ac:dyDescent="0.2">
      <c r="A180" s="5">
        <v>2020</v>
      </c>
      <c r="B180" s="2" t="s">
        <v>606</v>
      </c>
      <c r="C180" s="2" t="s">
        <v>740</v>
      </c>
      <c r="D180" s="2" t="s">
        <v>679</v>
      </c>
      <c r="F180" s="2">
        <v>2703582</v>
      </c>
      <c r="H180" s="2">
        <v>344050</v>
      </c>
      <c r="S180" s="2"/>
      <c r="T180" s="2"/>
      <c r="AB180" s="7"/>
      <c r="AC180" s="7"/>
      <c r="AD180" s="7"/>
      <c r="AE180" s="7"/>
      <c r="AF180" s="7"/>
      <c r="AG180" s="7"/>
      <c r="AH180" s="7"/>
    </row>
    <row r="181" spans="1:34" hidden="1" x14ac:dyDescent="0.2">
      <c r="A181" s="5">
        <v>2020</v>
      </c>
      <c r="B181" s="2" t="s">
        <v>606</v>
      </c>
      <c r="C181" s="2" t="s">
        <v>741</v>
      </c>
      <c r="D181" s="2" t="s">
        <v>679</v>
      </c>
      <c r="H181" s="2">
        <v>344050</v>
      </c>
      <c r="S181" s="2"/>
      <c r="T181" s="2"/>
      <c r="AB181" s="7"/>
      <c r="AC181" s="7"/>
      <c r="AD181" s="7"/>
      <c r="AE181" s="7"/>
      <c r="AF181" s="7"/>
      <c r="AG181" s="7"/>
      <c r="AH181" s="7"/>
    </row>
    <row r="182" spans="1:34" hidden="1" x14ac:dyDescent="0.2">
      <c r="A182" s="5">
        <v>2020</v>
      </c>
      <c r="B182" s="2" t="s">
        <v>724</v>
      </c>
      <c r="C182" s="2" t="s">
        <v>725</v>
      </c>
      <c r="D182" s="2" t="s">
        <v>680</v>
      </c>
      <c r="E182" s="2">
        <v>12913201</v>
      </c>
      <c r="F182" s="2">
        <v>1117460</v>
      </c>
      <c r="G182" s="2">
        <v>0</v>
      </c>
      <c r="H182" s="2">
        <v>0</v>
      </c>
      <c r="S182" s="2"/>
      <c r="T182" s="2"/>
      <c r="AB182" s="7"/>
      <c r="AC182" s="7"/>
      <c r="AD182" s="7"/>
      <c r="AE182" s="7"/>
      <c r="AF182" s="7"/>
      <c r="AG182" s="7"/>
      <c r="AH182" s="7"/>
    </row>
    <row r="183" spans="1:34" hidden="1" x14ac:dyDescent="0.2">
      <c r="A183" s="5">
        <v>2020</v>
      </c>
      <c r="B183" s="2" t="s">
        <v>724</v>
      </c>
      <c r="C183" s="2" t="s">
        <v>726</v>
      </c>
      <c r="D183" s="2" t="s">
        <v>680</v>
      </c>
      <c r="E183" s="2">
        <v>4640865</v>
      </c>
      <c r="F183" s="2">
        <v>1106968</v>
      </c>
      <c r="G183" s="2">
        <v>0</v>
      </c>
      <c r="H183" s="2">
        <v>0</v>
      </c>
      <c r="S183" s="2"/>
      <c r="T183" s="2"/>
      <c r="AB183" s="7"/>
      <c r="AC183" s="7"/>
      <c r="AD183" s="7"/>
      <c r="AE183" s="7"/>
      <c r="AF183" s="7"/>
      <c r="AG183" s="7"/>
      <c r="AH183" s="7"/>
    </row>
    <row r="184" spans="1:34" hidden="1" x14ac:dyDescent="0.2">
      <c r="A184" s="5">
        <v>2020</v>
      </c>
      <c r="B184" s="2" t="s">
        <v>724</v>
      </c>
      <c r="C184" s="2" t="s">
        <v>727</v>
      </c>
      <c r="D184" s="2" t="s">
        <v>680</v>
      </c>
      <c r="E184" s="2">
        <v>22571674</v>
      </c>
      <c r="F184" s="2">
        <v>6614975</v>
      </c>
      <c r="G184" s="2">
        <v>5052472</v>
      </c>
      <c r="H184" s="2">
        <v>0</v>
      </c>
      <c r="S184" s="2"/>
      <c r="T184" s="2"/>
      <c r="AB184" s="7"/>
      <c r="AC184" s="7"/>
      <c r="AD184" s="7"/>
      <c r="AE184" s="7"/>
      <c r="AF184" s="7"/>
      <c r="AG184" s="7"/>
      <c r="AH184" s="7"/>
    </row>
    <row r="185" spans="1:34" hidden="1" x14ac:dyDescent="0.2">
      <c r="A185" s="5">
        <v>2020</v>
      </c>
      <c r="B185" s="2" t="s">
        <v>724</v>
      </c>
      <c r="C185" s="2" t="s">
        <v>728</v>
      </c>
      <c r="D185" s="2" t="s">
        <v>680</v>
      </c>
      <c r="E185" s="2">
        <v>12840192</v>
      </c>
      <c r="F185" s="2">
        <v>7529533</v>
      </c>
      <c r="G185" s="2">
        <v>0</v>
      </c>
      <c r="H185" s="2">
        <v>0</v>
      </c>
      <c r="S185" s="2"/>
      <c r="T185" s="2"/>
      <c r="AB185" s="7"/>
      <c r="AC185" s="7"/>
      <c r="AD185" s="7"/>
      <c r="AE185" s="7"/>
      <c r="AF185" s="7"/>
      <c r="AG185" s="7"/>
      <c r="AH185" s="7"/>
    </row>
    <row r="186" spans="1:34" hidden="1" x14ac:dyDescent="0.2">
      <c r="A186" s="5">
        <v>2020</v>
      </c>
      <c r="B186" s="2" t="s">
        <v>724</v>
      </c>
      <c r="C186" s="2" t="s">
        <v>729</v>
      </c>
      <c r="D186" s="2" t="s">
        <v>680</v>
      </c>
      <c r="E186" s="2">
        <v>2686875</v>
      </c>
      <c r="F186" s="2">
        <v>2347326</v>
      </c>
      <c r="G186" s="2">
        <v>0</v>
      </c>
      <c r="H186" s="2">
        <v>0</v>
      </c>
      <c r="S186" s="2"/>
      <c r="T186" s="2"/>
      <c r="AB186" s="7"/>
      <c r="AC186" s="7"/>
      <c r="AD186" s="7"/>
      <c r="AE186" s="7"/>
      <c r="AF186" s="7"/>
      <c r="AG186" s="7"/>
      <c r="AH186" s="7"/>
    </row>
    <row r="187" spans="1:34" hidden="1" x14ac:dyDescent="0.2">
      <c r="A187" s="5">
        <v>2020</v>
      </c>
      <c r="B187" s="2" t="s">
        <v>724</v>
      </c>
      <c r="C187" s="2" t="s">
        <v>348</v>
      </c>
      <c r="D187" s="2" t="s">
        <v>680</v>
      </c>
      <c r="E187" s="2">
        <v>2182031</v>
      </c>
      <c r="F187" s="2">
        <v>0</v>
      </c>
      <c r="G187" s="2">
        <v>0</v>
      </c>
      <c r="H187" s="2">
        <v>0</v>
      </c>
      <c r="S187" s="2"/>
      <c r="T187" s="2"/>
      <c r="AB187" s="7"/>
      <c r="AC187" s="7"/>
      <c r="AD187" s="7"/>
      <c r="AE187" s="7"/>
      <c r="AF187" s="7"/>
      <c r="AG187" s="7"/>
      <c r="AH187" s="7"/>
    </row>
    <row r="188" spans="1:34" hidden="1" x14ac:dyDescent="0.2">
      <c r="A188" s="5">
        <v>2020</v>
      </c>
      <c r="B188" s="2" t="s">
        <v>724</v>
      </c>
      <c r="C188" s="2" t="s">
        <v>730</v>
      </c>
      <c r="D188" s="2" t="s">
        <v>680</v>
      </c>
      <c r="E188" s="2">
        <v>4944973</v>
      </c>
      <c r="F188" s="2">
        <v>490000</v>
      </c>
      <c r="G188" s="2">
        <v>0</v>
      </c>
      <c r="H188" s="2">
        <v>0</v>
      </c>
      <c r="S188" s="2"/>
      <c r="T188" s="2"/>
      <c r="AB188" s="7"/>
      <c r="AC188" s="7"/>
      <c r="AD188" s="7"/>
      <c r="AE188" s="7"/>
      <c r="AF188" s="7"/>
      <c r="AG188" s="7"/>
      <c r="AH188" s="7"/>
    </row>
    <row r="189" spans="1:34" hidden="1" x14ac:dyDescent="0.2">
      <c r="A189" s="5">
        <v>2020</v>
      </c>
      <c r="B189" s="2" t="s">
        <v>724</v>
      </c>
      <c r="C189" s="2" t="s">
        <v>731</v>
      </c>
      <c r="D189" s="2" t="s">
        <v>680</v>
      </c>
      <c r="E189" s="2">
        <v>0</v>
      </c>
      <c r="F189" s="2">
        <v>0</v>
      </c>
      <c r="G189" s="2">
        <v>6898997</v>
      </c>
      <c r="H189" s="2">
        <v>0</v>
      </c>
      <c r="S189" s="2"/>
      <c r="T189" s="2"/>
      <c r="AB189" s="7"/>
      <c r="AC189" s="7"/>
      <c r="AD189" s="7"/>
      <c r="AE189" s="7"/>
      <c r="AF189" s="7"/>
      <c r="AG189" s="7"/>
      <c r="AH189" s="7"/>
    </row>
    <row r="190" spans="1:34" hidden="1" x14ac:dyDescent="0.2">
      <c r="A190" s="5">
        <v>2020</v>
      </c>
      <c r="B190" s="2" t="s">
        <v>724</v>
      </c>
      <c r="C190" s="2" t="s">
        <v>732</v>
      </c>
      <c r="D190" s="2" t="s">
        <v>680</v>
      </c>
      <c r="E190" s="2">
        <v>2871846</v>
      </c>
      <c r="F190" s="2">
        <v>0</v>
      </c>
      <c r="G190" s="2">
        <v>0</v>
      </c>
      <c r="H190" s="2">
        <v>0</v>
      </c>
      <c r="S190" s="2"/>
      <c r="T190" s="2"/>
      <c r="AB190" s="7"/>
      <c r="AC190" s="7"/>
      <c r="AD190" s="7"/>
      <c r="AE190" s="7"/>
      <c r="AF190" s="7"/>
      <c r="AG190" s="7"/>
      <c r="AH190" s="7"/>
    </row>
    <row r="191" spans="1:34" hidden="1" x14ac:dyDescent="0.2">
      <c r="A191" s="5">
        <v>2020</v>
      </c>
      <c r="B191" s="2" t="s">
        <v>724</v>
      </c>
      <c r="C191" s="2" t="s">
        <v>733</v>
      </c>
      <c r="D191" s="2" t="s">
        <v>680</v>
      </c>
      <c r="E191" s="2">
        <v>10161340</v>
      </c>
      <c r="F191" s="2">
        <v>0</v>
      </c>
      <c r="G191" s="2">
        <v>2016313</v>
      </c>
      <c r="H191" s="2">
        <v>0</v>
      </c>
      <c r="S191" s="2"/>
      <c r="T191" s="2"/>
      <c r="AB191" s="7"/>
      <c r="AC191" s="7"/>
      <c r="AD191" s="7"/>
      <c r="AE191" s="7"/>
      <c r="AF191" s="7"/>
      <c r="AG191" s="7"/>
      <c r="AH191" s="7"/>
    </row>
    <row r="192" spans="1:34" hidden="1" x14ac:dyDescent="0.2">
      <c r="A192" s="5">
        <v>2020</v>
      </c>
      <c r="B192" s="2" t="s">
        <v>724</v>
      </c>
      <c r="C192" s="2" t="s">
        <v>734</v>
      </c>
      <c r="D192" s="2" t="s">
        <v>680</v>
      </c>
      <c r="E192" s="2">
        <v>5075921</v>
      </c>
      <c r="F192" s="2">
        <v>2050000</v>
      </c>
      <c r="G192" s="2">
        <v>0</v>
      </c>
      <c r="H192" s="2">
        <v>0</v>
      </c>
      <c r="S192" s="2"/>
      <c r="T192" s="2"/>
      <c r="AB192" s="7"/>
      <c r="AC192" s="7"/>
      <c r="AD192" s="7"/>
      <c r="AE192" s="7"/>
      <c r="AF192" s="7"/>
      <c r="AG192" s="7"/>
      <c r="AH192" s="7"/>
    </row>
    <row r="193" spans="1:34" hidden="1" x14ac:dyDescent="0.2">
      <c r="A193" s="5">
        <v>2020</v>
      </c>
      <c r="B193" s="2" t="s">
        <v>724</v>
      </c>
      <c r="C193" s="2" t="s">
        <v>735</v>
      </c>
      <c r="D193" s="2" t="s">
        <v>680</v>
      </c>
      <c r="E193" s="2">
        <v>4612199</v>
      </c>
      <c r="F193" s="2">
        <v>0</v>
      </c>
      <c r="G193" s="2">
        <v>0</v>
      </c>
      <c r="H193" s="2">
        <v>0</v>
      </c>
      <c r="S193" s="2"/>
      <c r="T193" s="2"/>
      <c r="AB193" s="7"/>
      <c r="AC193" s="7"/>
      <c r="AD193" s="7"/>
      <c r="AE193" s="7"/>
      <c r="AF193" s="7"/>
      <c r="AG193" s="7"/>
      <c r="AH193" s="7"/>
    </row>
    <row r="194" spans="1:34" hidden="1" x14ac:dyDescent="0.2">
      <c r="A194" s="5">
        <v>2020</v>
      </c>
      <c r="B194" s="2" t="s">
        <v>724</v>
      </c>
      <c r="C194" s="2" t="s">
        <v>736</v>
      </c>
      <c r="D194" s="2" t="s">
        <v>680</v>
      </c>
      <c r="E194" s="2">
        <v>3280120</v>
      </c>
      <c r="F194" s="2">
        <v>0</v>
      </c>
      <c r="G194" s="2">
        <v>0</v>
      </c>
      <c r="H194" s="2">
        <v>0</v>
      </c>
      <c r="S194" s="2"/>
      <c r="T194" s="2"/>
      <c r="AB194" s="7"/>
      <c r="AC194" s="7"/>
      <c r="AD194" s="7"/>
      <c r="AE194" s="7"/>
      <c r="AF194" s="7"/>
      <c r="AG194" s="7"/>
      <c r="AH194" s="7"/>
    </row>
    <row r="195" spans="1:34" hidden="1" x14ac:dyDescent="0.2">
      <c r="A195" s="5">
        <v>2020</v>
      </c>
      <c r="B195" s="2" t="s">
        <v>724</v>
      </c>
      <c r="C195" s="2" t="s">
        <v>737</v>
      </c>
      <c r="D195" s="2" t="s">
        <v>680</v>
      </c>
      <c r="E195" s="2">
        <v>5952313</v>
      </c>
      <c r="F195" s="2">
        <v>1200000</v>
      </c>
      <c r="G195" s="2">
        <v>0</v>
      </c>
      <c r="H195" s="2">
        <v>0</v>
      </c>
      <c r="S195" s="2"/>
      <c r="T195" s="2"/>
      <c r="AB195" s="7"/>
      <c r="AC195" s="7"/>
      <c r="AD195" s="7"/>
      <c r="AE195" s="7"/>
      <c r="AF195" s="7"/>
      <c r="AG195" s="7"/>
      <c r="AH195" s="7"/>
    </row>
    <row r="196" spans="1:34" hidden="1" x14ac:dyDescent="0.2">
      <c r="A196" s="5">
        <v>2020</v>
      </c>
      <c r="B196" s="2" t="s">
        <v>606</v>
      </c>
      <c r="C196" s="2" t="s">
        <v>738</v>
      </c>
      <c r="D196" s="2" t="s">
        <v>680</v>
      </c>
      <c r="E196" s="2">
        <v>0</v>
      </c>
      <c r="F196" s="2">
        <v>2146871</v>
      </c>
      <c r="G196" s="2">
        <v>7699127</v>
      </c>
      <c r="H196" s="2">
        <v>0</v>
      </c>
      <c r="S196" s="2"/>
      <c r="T196" s="2"/>
      <c r="AB196" s="7"/>
      <c r="AC196" s="7"/>
      <c r="AD196" s="7"/>
      <c r="AE196" s="7"/>
      <c r="AF196" s="7"/>
      <c r="AG196" s="7"/>
      <c r="AH196" s="7"/>
    </row>
    <row r="197" spans="1:34" hidden="1" x14ac:dyDescent="0.2">
      <c r="A197" s="5">
        <v>2020</v>
      </c>
      <c r="B197" s="2" t="s">
        <v>606</v>
      </c>
      <c r="C197" s="2" t="s">
        <v>606</v>
      </c>
      <c r="D197" s="2" t="s">
        <v>680</v>
      </c>
      <c r="E197" s="2">
        <v>4006837</v>
      </c>
      <c r="F197" s="2">
        <v>7782674</v>
      </c>
      <c r="G197" s="2">
        <v>5192836</v>
      </c>
      <c r="H197" s="2">
        <v>0</v>
      </c>
      <c r="S197" s="2"/>
      <c r="T197" s="2"/>
      <c r="AB197" s="7"/>
      <c r="AC197" s="7"/>
      <c r="AD197" s="7"/>
      <c r="AE197" s="7"/>
      <c r="AF197" s="7"/>
      <c r="AG197" s="7"/>
      <c r="AH197" s="7"/>
    </row>
    <row r="198" spans="1:34" hidden="1" x14ac:dyDescent="0.2">
      <c r="A198" s="5">
        <v>2020</v>
      </c>
      <c r="B198" s="2" t="s">
        <v>606</v>
      </c>
      <c r="C198" s="2" t="s">
        <v>609</v>
      </c>
      <c r="D198" s="2" t="s">
        <v>680</v>
      </c>
      <c r="E198" s="2">
        <v>5015367</v>
      </c>
      <c r="F198" s="2">
        <v>0</v>
      </c>
      <c r="G198" s="2">
        <v>0</v>
      </c>
      <c r="H198" s="2">
        <v>0</v>
      </c>
      <c r="S198" s="2"/>
      <c r="T198" s="2"/>
      <c r="AB198" s="7"/>
      <c r="AC198" s="7"/>
      <c r="AD198" s="7"/>
      <c r="AE198" s="7"/>
      <c r="AF198" s="7"/>
      <c r="AG198" s="7"/>
      <c r="AH198" s="7"/>
    </row>
    <row r="199" spans="1:34" hidden="1" x14ac:dyDescent="0.2">
      <c r="A199" s="5">
        <v>2020</v>
      </c>
      <c r="B199" s="2" t="s">
        <v>606</v>
      </c>
      <c r="C199" s="2" t="s">
        <v>739</v>
      </c>
      <c r="D199" s="2" t="s">
        <v>680</v>
      </c>
      <c r="E199" s="2">
        <v>0</v>
      </c>
      <c r="F199" s="2">
        <v>7847898</v>
      </c>
      <c r="G199" s="2">
        <v>12177158</v>
      </c>
      <c r="H199" s="2">
        <v>0</v>
      </c>
      <c r="S199" s="2"/>
      <c r="T199" s="2"/>
      <c r="AB199" s="7"/>
      <c r="AC199" s="7"/>
      <c r="AD199" s="7"/>
      <c r="AE199" s="7"/>
      <c r="AF199" s="7"/>
      <c r="AG199" s="7"/>
      <c r="AH199" s="7"/>
    </row>
    <row r="200" spans="1:34" hidden="1" x14ac:dyDescent="0.2">
      <c r="A200" s="5">
        <v>2020</v>
      </c>
      <c r="B200" s="2" t="s">
        <v>606</v>
      </c>
      <c r="C200" s="2" t="s">
        <v>740</v>
      </c>
      <c r="D200" s="2" t="s">
        <v>680</v>
      </c>
      <c r="E200" s="2">
        <v>3548266</v>
      </c>
      <c r="F200" s="2">
        <v>1910491</v>
      </c>
      <c r="G200" s="2">
        <v>0</v>
      </c>
      <c r="H200" s="2">
        <v>0</v>
      </c>
      <c r="S200" s="2"/>
      <c r="T200" s="2"/>
      <c r="AB200" s="7"/>
      <c r="AC200" s="7"/>
      <c r="AD200" s="7"/>
      <c r="AE200" s="7"/>
      <c r="AF200" s="7"/>
      <c r="AG200" s="7"/>
      <c r="AH200" s="7"/>
    </row>
    <row r="201" spans="1:34" hidden="1" x14ac:dyDescent="0.2">
      <c r="A201" s="5">
        <v>2020</v>
      </c>
      <c r="B201" s="2" t="s">
        <v>606</v>
      </c>
      <c r="C201" s="2" t="s">
        <v>741</v>
      </c>
      <c r="D201" s="2" t="s">
        <v>680</v>
      </c>
      <c r="E201" s="2">
        <v>9920862</v>
      </c>
      <c r="F201" s="2">
        <v>2575496</v>
      </c>
      <c r="G201" s="2">
        <v>8257123</v>
      </c>
      <c r="H201" s="2">
        <v>0</v>
      </c>
      <c r="S201" s="2"/>
      <c r="T201" s="2"/>
      <c r="AB201" s="7"/>
      <c r="AC201" s="7"/>
      <c r="AD201" s="7"/>
      <c r="AE201" s="7"/>
      <c r="AF201" s="7"/>
      <c r="AG201" s="7"/>
      <c r="AH201" s="7"/>
    </row>
    <row r="202" spans="1:34" hidden="1" x14ac:dyDescent="0.2">
      <c r="A202" s="5">
        <v>2020</v>
      </c>
      <c r="B202" s="2" t="s">
        <v>724</v>
      </c>
      <c r="C202" s="2" t="s">
        <v>725</v>
      </c>
      <c r="D202" s="2" t="s">
        <v>681</v>
      </c>
      <c r="H202" s="2">
        <v>0</v>
      </c>
      <c r="S202" s="2"/>
      <c r="T202" s="2"/>
      <c r="AB202" s="7"/>
      <c r="AC202" s="7"/>
      <c r="AD202" s="7"/>
      <c r="AE202" s="7"/>
      <c r="AF202" s="7"/>
      <c r="AG202" s="7"/>
      <c r="AH202" s="7"/>
    </row>
    <row r="203" spans="1:34" hidden="1" x14ac:dyDescent="0.2">
      <c r="A203" s="5">
        <v>2020</v>
      </c>
      <c r="B203" s="2" t="s">
        <v>724</v>
      </c>
      <c r="C203" s="2" t="s">
        <v>726</v>
      </c>
      <c r="D203" s="2" t="s">
        <v>681</v>
      </c>
      <c r="S203" s="2"/>
      <c r="T203" s="2"/>
      <c r="AB203" s="7"/>
      <c r="AC203" s="7"/>
      <c r="AD203" s="7"/>
      <c r="AE203" s="7"/>
      <c r="AF203" s="7"/>
      <c r="AG203" s="7"/>
      <c r="AH203" s="7"/>
    </row>
    <row r="204" spans="1:34" hidden="1" x14ac:dyDescent="0.2">
      <c r="A204" s="5">
        <v>2020</v>
      </c>
      <c r="B204" s="2" t="s">
        <v>724</v>
      </c>
      <c r="C204" s="2" t="s">
        <v>727</v>
      </c>
      <c r="D204" s="2" t="s">
        <v>681</v>
      </c>
      <c r="H204" s="2">
        <v>0</v>
      </c>
      <c r="S204" s="2"/>
      <c r="T204" s="2"/>
      <c r="AB204" s="7"/>
      <c r="AC204" s="7"/>
      <c r="AD204" s="7"/>
      <c r="AE204" s="7"/>
      <c r="AF204" s="7"/>
      <c r="AG204" s="7"/>
      <c r="AH204" s="7"/>
    </row>
    <row r="205" spans="1:34" hidden="1" x14ac:dyDescent="0.2">
      <c r="A205" s="5">
        <v>2020</v>
      </c>
      <c r="B205" s="2" t="s">
        <v>724</v>
      </c>
      <c r="C205" s="2" t="s">
        <v>728</v>
      </c>
      <c r="D205" s="2" t="s">
        <v>681</v>
      </c>
      <c r="H205" s="2">
        <v>0</v>
      </c>
      <c r="S205" s="2"/>
      <c r="T205" s="2"/>
      <c r="AB205" s="7"/>
      <c r="AC205" s="7"/>
      <c r="AD205" s="7"/>
      <c r="AE205" s="7"/>
      <c r="AF205" s="7"/>
      <c r="AG205" s="7"/>
      <c r="AH205" s="7"/>
    </row>
    <row r="206" spans="1:34" hidden="1" x14ac:dyDescent="0.2">
      <c r="A206" s="5">
        <v>2020</v>
      </c>
      <c r="B206" s="2" t="s">
        <v>724</v>
      </c>
      <c r="C206" s="2" t="s">
        <v>729</v>
      </c>
      <c r="D206" s="2" t="s">
        <v>681</v>
      </c>
      <c r="H206" s="2">
        <v>600000</v>
      </c>
      <c r="S206" s="2"/>
      <c r="T206" s="2"/>
      <c r="AB206" s="7"/>
      <c r="AC206" s="7"/>
      <c r="AD206" s="7"/>
      <c r="AE206" s="7"/>
      <c r="AF206" s="7"/>
      <c r="AG206" s="7"/>
      <c r="AH206" s="7"/>
    </row>
    <row r="207" spans="1:34" hidden="1" x14ac:dyDescent="0.2">
      <c r="A207" s="5">
        <v>2020</v>
      </c>
      <c r="B207" s="2" t="s">
        <v>724</v>
      </c>
      <c r="C207" s="2" t="s">
        <v>348</v>
      </c>
      <c r="D207" s="2" t="s">
        <v>681</v>
      </c>
      <c r="H207" s="2">
        <v>0</v>
      </c>
      <c r="S207" s="2"/>
      <c r="T207" s="2"/>
      <c r="AB207" s="7"/>
      <c r="AC207" s="7"/>
      <c r="AD207" s="7"/>
      <c r="AE207" s="7"/>
      <c r="AF207" s="7"/>
      <c r="AG207" s="7"/>
      <c r="AH207" s="7"/>
    </row>
    <row r="208" spans="1:34" hidden="1" x14ac:dyDescent="0.2">
      <c r="A208" s="5">
        <v>2020</v>
      </c>
      <c r="B208" s="2" t="s">
        <v>724</v>
      </c>
      <c r="C208" s="2" t="s">
        <v>730</v>
      </c>
      <c r="D208" s="2" t="s">
        <v>681</v>
      </c>
      <c r="H208" s="2">
        <v>0</v>
      </c>
      <c r="S208" s="2"/>
      <c r="T208" s="2"/>
      <c r="AB208" s="7"/>
      <c r="AC208" s="7"/>
      <c r="AD208" s="7"/>
      <c r="AE208" s="7"/>
      <c r="AF208" s="7"/>
      <c r="AG208" s="7"/>
      <c r="AH208" s="7"/>
    </row>
    <row r="209" spans="1:35" hidden="1" x14ac:dyDescent="0.2">
      <c r="A209" s="5">
        <v>2020</v>
      </c>
      <c r="B209" s="2" t="s">
        <v>724</v>
      </c>
      <c r="C209" s="2" t="s">
        <v>731</v>
      </c>
      <c r="D209" s="2" t="s">
        <v>681</v>
      </c>
      <c r="H209" s="2">
        <v>0</v>
      </c>
      <c r="S209" s="2"/>
      <c r="T209" s="2"/>
      <c r="AB209" s="7"/>
      <c r="AC209" s="7"/>
      <c r="AD209" s="7"/>
      <c r="AE209" s="7"/>
      <c r="AF209" s="7"/>
      <c r="AG209" s="7"/>
      <c r="AH209" s="7"/>
    </row>
    <row r="210" spans="1:35" hidden="1" x14ac:dyDescent="0.2">
      <c r="A210" s="5">
        <v>2020</v>
      </c>
      <c r="B210" s="2" t="s">
        <v>724</v>
      </c>
      <c r="C210" s="2" t="s">
        <v>732</v>
      </c>
      <c r="D210" s="2" t="s">
        <v>681</v>
      </c>
      <c r="H210" s="2">
        <v>0</v>
      </c>
      <c r="S210" s="2"/>
      <c r="T210" s="2"/>
      <c r="AB210" s="7"/>
      <c r="AC210" s="7"/>
      <c r="AD210" s="7"/>
      <c r="AE210" s="7"/>
      <c r="AF210" s="7"/>
      <c r="AG210" s="7"/>
      <c r="AH210" s="7"/>
    </row>
    <row r="211" spans="1:35" hidden="1" x14ac:dyDescent="0.2">
      <c r="A211" s="5">
        <v>2020</v>
      </c>
      <c r="B211" s="2" t="s">
        <v>724</v>
      </c>
      <c r="C211" s="2" t="s">
        <v>733</v>
      </c>
      <c r="D211" s="2" t="s">
        <v>681</v>
      </c>
      <c r="H211" s="2">
        <v>0</v>
      </c>
      <c r="S211" s="2"/>
      <c r="T211" s="2"/>
      <c r="AB211" s="7"/>
      <c r="AC211" s="7"/>
      <c r="AD211" s="7"/>
      <c r="AE211" s="7"/>
      <c r="AF211" s="7"/>
      <c r="AG211" s="7"/>
      <c r="AH211" s="7"/>
    </row>
    <row r="212" spans="1:35" hidden="1" x14ac:dyDescent="0.2">
      <c r="A212" s="5">
        <v>2020</v>
      </c>
      <c r="B212" s="2" t="s">
        <v>724</v>
      </c>
      <c r="C212" s="2" t="s">
        <v>734</v>
      </c>
      <c r="D212" s="2" t="s">
        <v>681</v>
      </c>
      <c r="H212" s="2">
        <v>0</v>
      </c>
      <c r="S212" s="2"/>
      <c r="T212" s="2"/>
      <c r="AB212" s="7"/>
      <c r="AC212" s="7"/>
      <c r="AD212" s="7"/>
      <c r="AE212" s="7"/>
      <c r="AF212" s="7"/>
      <c r="AG212" s="7"/>
      <c r="AH212" s="7"/>
    </row>
    <row r="213" spans="1:35" hidden="1" x14ac:dyDescent="0.2">
      <c r="A213" s="5">
        <v>2020</v>
      </c>
      <c r="B213" s="2" t="s">
        <v>724</v>
      </c>
      <c r="C213" s="2" t="s">
        <v>735</v>
      </c>
      <c r="D213" s="2" t="s">
        <v>681</v>
      </c>
      <c r="H213" s="2">
        <v>0</v>
      </c>
      <c r="S213" s="2"/>
      <c r="T213" s="2"/>
      <c r="AB213" s="7"/>
      <c r="AC213" s="7"/>
      <c r="AD213" s="7"/>
      <c r="AE213" s="7"/>
      <c r="AF213" s="7"/>
      <c r="AG213" s="7"/>
      <c r="AH213" s="7"/>
    </row>
    <row r="214" spans="1:35" hidden="1" x14ac:dyDescent="0.2">
      <c r="A214" s="5">
        <v>2020</v>
      </c>
      <c r="B214" s="2" t="s">
        <v>724</v>
      </c>
      <c r="C214" s="2" t="s">
        <v>736</v>
      </c>
      <c r="D214" s="2" t="s">
        <v>681</v>
      </c>
      <c r="H214" s="2">
        <v>0</v>
      </c>
      <c r="S214" s="2"/>
      <c r="T214" s="2"/>
      <c r="AB214" s="7"/>
      <c r="AC214" s="7"/>
      <c r="AD214" s="7"/>
      <c r="AE214" s="7"/>
      <c r="AF214" s="7"/>
      <c r="AG214" s="7"/>
      <c r="AH214" s="7"/>
    </row>
    <row r="215" spans="1:35" hidden="1" x14ac:dyDescent="0.2">
      <c r="A215" s="5">
        <v>2020</v>
      </c>
      <c r="B215" s="2" t="s">
        <v>724</v>
      </c>
      <c r="C215" s="2" t="s">
        <v>737</v>
      </c>
      <c r="D215" s="2" t="s">
        <v>681</v>
      </c>
      <c r="H215" s="2">
        <v>0</v>
      </c>
      <c r="S215" s="2"/>
      <c r="T215" s="2"/>
      <c r="AB215" s="7"/>
      <c r="AC215" s="7"/>
      <c r="AD215" s="7"/>
      <c r="AE215" s="7"/>
      <c r="AF215" s="7"/>
      <c r="AG215" s="7"/>
      <c r="AH215" s="7"/>
    </row>
    <row r="216" spans="1:35" hidden="1" x14ac:dyDescent="0.2">
      <c r="A216" s="5">
        <v>2020</v>
      </c>
      <c r="B216" s="2" t="s">
        <v>606</v>
      </c>
      <c r="C216" s="2" t="s">
        <v>738</v>
      </c>
      <c r="D216" s="2" t="s">
        <v>681</v>
      </c>
      <c r="H216" s="2">
        <v>0</v>
      </c>
      <c r="S216" s="2"/>
      <c r="T216" s="2"/>
      <c r="AB216" s="7"/>
      <c r="AC216" s="7"/>
      <c r="AD216" s="7"/>
      <c r="AE216" s="7"/>
      <c r="AF216" s="7"/>
      <c r="AG216" s="7"/>
      <c r="AH216" s="7"/>
    </row>
    <row r="217" spans="1:35" hidden="1" x14ac:dyDescent="0.2">
      <c r="A217" s="5">
        <v>2020</v>
      </c>
      <c r="B217" s="2" t="s">
        <v>606</v>
      </c>
      <c r="C217" s="2" t="s">
        <v>606</v>
      </c>
      <c r="D217" s="2" t="s">
        <v>681</v>
      </c>
      <c r="H217" s="2">
        <v>0</v>
      </c>
      <c r="S217" s="2"/>
      <c r="T217" s="2"/>
      <c r="AB217" s="7"/>
      <c r="AC217" s="7"/>
      <c r="AD217" s="7"/>
      <c r="AE217" s="7"/>
      <c r="AF217" s="7"/>
      <c r="AG217" s="7"/>
      <c r="AH217" s="7"/>
    </row>
    <row r="218" spans="1:35" hidden="1" x14ac:dyDescent="0.2">
      <c r="A218" s="5">
        <v>2020</v>
      </c>
      <c r="B218" s="2" t="s">
        <v>606</v>
      </c>
      <c r="C218" s="2" t="s">
        <v>609</v>
      </c>
      <c r="D218" s="2" t="s">
        <v>681</v>
      </c>
      <c r="H218" s="2">
        <v>0</v>
      </c>
      <c r="S218" s="2"/>
      <c r="T218" s="2"/>
      <c r="AB218" s="7"/>
      <c r="AC218" s="7"/>
      <c r="AD218" s="7"/>
      <c r="AE218" s="7"/>
      <c r="AF218" s="7"/>
      <c r="AG218" s="7"/>
      <c r="AH218" s="7"/>
    </row>
    <row r="219" spans="1:35" hidden="1" x14ac:dyDescent="0.2">
      <c r="A219" s="5">
        <v>2020</v>
      </c>
      <c r="B219" s="2" t="s">
        <v>606</v>
      </c>
      <c r="C219" s="2" t="s">
        <v>739</v>
      </c>
      <c r="D219" s="2" t="s">
        <v>681</v>
      </c>
      <c r="H219" s="2">
        <v>0</v>
      </c>
      <c r="S219" s="2"/>
      <c r="T219" s="2"/>
      <c r="AB219" s="7"/>
      <c r="AC219" s="7"/>
      <c r="AD219" s="7"/>
      <c r="AE219" s="7"/>
      <c r="AF219" s="7"/>
      <c r="AG219" s="7"/>
      <c r="AH219" s="7"/>
    </row>
    <row r="220" spans="1:35" hidden="1" x14ac:dyDescent="0.2">
      <c r="A220" s="5">
        <v>2020</v>
      </c>
      <c r="B220" s="2" t="s">
        <v>606</v>
      </c>
      <c r="C220" s="2" t="s">
        <v>740</v>
      </c>
      <c r="D220" s="2" t="s">
        <v>681</v>
      </c>
      <c r="H220" s="2">
        <v>0</v>
      </c>
      <c r="S220" s="2"/>
      <c r="T220" s="2"/>
      <c r="AB220" s="7"/>
      <c r="AC220" s="7"/>
      <c r="AD220" s="7"/>
      <c r="AE220" s="7"/>
      <c r="AF220" s="7"/>
      <c r="AG220" s="7"/>
      <c r="AH220" s="7"/>
    </row>
    <row r="221" spans="1:35" hidden="1" x14ac:dyDescent="0.2">
      <c r="A221" s="5">
        <v>2020</v>
      </c>
      <c r="B221" s="2" t="s">
        <v>606</v>
      </c>
      <c r="C221" s="2" t="s">
        <v>741</v>
      </c>
      <c r="D221" s="2" t="s">
        <v>681</v>
      </c>
      <c r="H221" s="2">
        <v>0</v>
      </c>
      <c r="S221" s="2"/>
      <c r="T221" s="2"/>
      <c r="AB221" s="7"/>
      <c r="AC221" s="7"/>
      <c r="AD221" s="7"/>
      <c r="AE221" s="7"/>
      <c r="AF221" s="7"/>
      <c r="AG221" s="7"/>
      <c r="AH221" s="7"/>
    </row>
    <row r="222" spans="1:35" x14ac:dyDescent="0.2">
      <c r="A222" s="5">
        <v>2021</v>
      </c>
      <c r="B222" s="2" t="s">
        <v>724</v>
      </c>
      <c r="C222" s="2" t="s">
        <v>725</v>
      </c>
      <c r="D222" s="2" t="s">
        <v>664</v>
      </c>
      <c r="E222" s="2">
        <v>0</v>
      </c>
      <c r="F222" s="2">
        <v>0</v>
      </c>
      <c r="G222" s="2">
        <v>0</v>
      </c>
      <c r="H222" s="2">
        <v>884217</v>
      </c>
      <c r="I222" s="2">
        <v>534162935</v>
      </c>
      <c r="J222" s="2">
        <v>0</v>
      </c>
      <c r="K222" s="2">
        <v>87391541</v>
      </c>
      <c r="L222" s="2">
        <v>4504654</v>
      </c>
      <c r="M222" s="2">
        <v>5962343</v>
      </c>
      <c r="N222" s="2">
        <v>53018</v>
      </c>
      <c r="O222" s="2">
        <v>41011471</v>
      </c>
      <c r="P222" s="2">
        <v>6109607</v>
      </c>
      <c r="Q222" s="2">
        <v>1128319</v>
      </c>
      <c r="R222" s="2">
        <v>0</v>
      </c>
      <c r="S222" s="7">
        <v>70.540000000000006</v>
      </c>
      <c r="T222" s="2"/>
      <c r="AB222" s="7"/>
      <c r="AC222" s="7"/>
      <c r="AD222" s="7"/>
      <c r="AE222" s="7"/>
      <c r="AF222" s="7"/>
      <c r="AG222" s="7"/>
      <c r="AH222" s="7"/>
      <c r="AI222" s="28">
        <v>1</v>
      </c>
    </row>
    <row r="223" spans="1:35" x14ac:dyDescent="0.2">
      <c r="A223" s="5">
        <v>2021</v>
      </c>
      <c r="B223" s="2" t="s">
        <v>724</v>
      </c>
      <c r="C223" s="2" t="s">
        <v>726</v>
      </c>
      <c r="D223" s="2" t="s">
        <v>664</v>
      </c>
      <c r="E223" s="2">
        <v>0</v>
      </c>
      <c r="F223" s="2">
        <v>0</v>
      </c>
      <c r="G223" s="2">
        <v>0</v>
      </c>
      <c r="H223" s="2">
        <v>937140</v>
      </c>
      <c r="I223" s="2">
        <v>517637911</v>
      </c>
      <c r="J223" s="2">
        <v>26028179</v>
      </c>
      <c r="K223" s="2">
        <v>94476699</v>
      </c>
      <c r="L223" s="2">
        <v>5686414</v>
      </c>
      <c r="M223" s="2">
        <v>22793158</v>
      </c>
      <c r="N223" s="2">
        <v>689241</v>
      </c>
      <c r="O223" s="2">
        <v>96952424</v>
      </c>
      <c r="P223" s="2">
        <v>12768876</v>
      </c>
      <c r="Q223" s="2">
        <v>1128319</v>
      </c>
      <c r="R223" s="2">
        <v>0</v>
      </c>
      <c r="S223" s="7">
        <v>70.790000000000006</v>
      </c>
      <c r="T223" s="2"/>
      <c r="AB223" s="7"/>
      <c r="AC223" s="7"/>
      <c r="AD223" s="7"/>
      <c r="AE223" s="7"/>
      <c r="AF223" s="7"/>
      <c r="AG223" s="7"/>
      <c r="AH223" s="7"/>
      <c r="AI223" s="28">
        <v>1</v>
      </c>
    </row>
    <row r="224" spans="1:35" x14ac:dyDescent="0.2">
      <c r="A224" s="5">
        <v>2021</v>
      </c>
      <c r="B224" s="2" t="s">
        <v>724</v>
      </c>
      <c r="C224" s="2" t="s">
        <v>727</v>
      </c>
      <c r="D224" s="2" t="s">
        <v>664</v>
      </c>
      <c r="E224" s="2">
        <v>0</v>
      </c>
      <c r="F224" s="2">
        <v>0</v>
      </c>
      <c r="G224" s="2">
        <v>0</v>
      </c>
      <c r="H224" s="2">
        <v>1626212</v>
      </c>
      <c r="I224" s="2">
        <v>803694028</v>
      </c>
      <c r="J224" s="2">
        <v>17867218</v>
      </c>
      <c r="K224" s="2">
        <v>191544301</v>
      </c>
      <c r="L224" s="2">
        <v>6308068</v>
      </c>
      <c r="M224" s="2">
        <v>21633693</v>
      </c>
      <c r="N224" s="2">
        <v>53018</v>
      </c>
      <c r="O224" s="2">
        <v>121827677</v>
      </c>
      <c r="P224" s="2">
        <v>12713085</v>
      </c>
      <c r="Q224" s="2">
        <v>1128319</v>
      </c>
      <c r="R224" s="2">
        <v>0</v>
      </c>
      <c r="S224" s="7">
        <v>69.63</v>
      </c>
      <c r="T224" s="2"/>
      <c r="AB224" s="7"/>
      <c r="AC224" s="7"/>
      <c r="AD224" s="7"/>
      <c r="AE224" s="7"/>
      <c r="AF224" s="7"/>
      <c r="AG224" s="7"/>
      <c r="AH224" s="7"/>
      <c r="AI224" s="28">
        <v>1</v>
      </c>
    </row>
    <row r="225" spans="1:35" x14ac:dyDescent="0.2">
      <c r="A225" s="5">
        <v>2021</v>
      </c>
      <c r="B225" s="2" t="s">
        <v>724</v>
      </c>
      <c r="C225" s="2" t="s">
        <v>728</v>
      </c>
      <c r="D225" s="2" t="s">
        <v>664</v>
      </c>
      <c r="E225" s="2">
        <v>0</v>
      </c>
      <c r="F225" s="2">
        <v>0</v>
      </c>
      <c r="G225" s="2">
        <v>0</v>
      </c>
      <c r="H225" s="2">
        <v>1055357</v>
      </c>
      <c r="I225" s="2">
        <v>612889225</v>
      </c>
      <c r="J225" s="2">
        <v>0</v>
      </c>
      <c r="K225" s="2">
        <v>85301333</v>
      </c>
      <c r="L225" s="2">
        <v>11490085</v>
      </c>
      <c r="M225" s="2">
        <v>26679186</v>
      </c>
      <c r="N225" s="2">
        <v>53018</v>
      </c>
      <c r="O225" s="2">
        <v>24451618</v>
      </c>
      <c r="P225" s="2">
        <v>11892514</v>
      </c>
      <c r="Q225" s="2">
        <v>1128319</v>
      </c>
      <c r="R225" s="2">
        <v>0</v>
      </c>
      <c r="S225" s="7">
        <v>73.069999999999993</v>
      </c>
      <c r="T225" s="2"/>
      <c r="AB225" s="7"/>
      <c r="AC225" s="7"/>
      <c r="AD225" s="7"/>
      <c r="AE225" s="7"/>
      <c r="AF225" s="7"/>
      <c r="AG225" s="7"/>
      <c r="AH225" s="7"/>
      <c r="AI225" s="28">
        <v>7</v>
      </c>
    </row>
    <row r="226" spans="1:35" x14ac:dyDescent="0.2">
      <c r="A226" s="5">
        <v>2021</v>
      </c>
      <c r="B226" s="2" t="s">
        <v>724</v>
      </c>
      <c r="C226" s="2" t="s">
        <v>729</v>
      </c>
      <c r="D226" s="2" t="s">
        <v>664</v>
      </c>
      <c r="E226" s="2">
        <v>0</v>
      </c>
      <c r="F226" s="2">
        <v>0</v>
      </c>
      <c r="G226" s="2">
        <v>0</v>
      </c>
      <c r="H226" s="2">
        <v>1360970</v>
      </c>
      <c r="I226" s="2">
        <v>786123576</v>
      </c>
      <c r="J226" s="2">
        <v>0</v>
      </c>
      <c r="K226" s="2">
        <v>162355206</v>
      </c>
      <c r="L226" s="2">
        <v>14151632</v>
      </c>
      <c r="M226" s="2">
        <v>50915724</v>
      </c>
      <c r="N226" s="2">
        <v>53018</v>
      </c>
      <c r="O226" s="2">
        <v>44166863</v>
      </c>
      <c r="P226" s="2">
        <v>7894379</v>
      </c>
      <c r="Q226" s="2">
        <v>1128319</v>
      </c>
      <c r="R226" s="2">
        <v>0</v>
      </c>
      <c r="S226" s="7">
        <v>71.38</v>
      </c>
      <c r="T226" s="2"/>
      <c r="AB226" s="7"/>
      <c r="AC226" s="7"/>
      <c r="AD226" s="7"/>
      <c r="AE226" s="7"/>
      <c r="AF226" s="7"/>
      <c r="AG226" s="7"/>
      <c r="AH226" s="7"/>
      <c r="AI226" s="28">
        <v>1</v>
      </c>
    </row>
    <row r="227" spans="1:35" x14ac:dyDescent="0.2">
      <c r="A227" s="5">
        <v>2021</v>
      </c>
      <c r="B227" s="2" t="s">
        <v>724</v>
      </c>
      <c r="C227" s="2" t="s">
        <v>348</v>
      </c>
      <c r="D227" s="2" t="s">
        <v>664</v>
      </c>
      <c r="E227" s="2">
        <v>0</v>
      </c>
      <c r="F227" s="2">
        <v>0</v>
      </c>
      <c r="G227" s="2">
        <v>0</v>
      </c>
      <c r="H227" s="2">
        <v>1073184</v>
      </c>
      <c r="I227" s="2">
        <v>612076136</v>
      </c>
      <c r="J227" s="2">
        <v>8305453</v>
      </c>
      <c r="K227" s="2">
        <v>0</v>
      </c>
      <c r="L227" s="2">
        <v>17170565</v>
      </c>
      <c r="M227" s="2">
        <v>3947452</v>
      </c>
      <c r="N227" s="2">
        <v>53018</v>
      </c>
      <c r="O227" s="2">
        <v>23494320</v>
      </c>
      <c r="P227" s="2">
        <v>5798594</v>
      </c>
      <c r="Q227" s="2">
        <v>1128319</v>
      </c>
      <c r="R227" s="2">
        <v>0</v>
      </c>
      <c r="S227" s="7">
        <v>80.819999999999993</v>
      </c>
      <c r="T227" s="2"/>
      <c r="AB227" s="7"/>
      <c r="AC227" s="7"/>
      <c r="AD227" s="7"/>
      <c r="AE227" s="7"/>
      <c r="AF227" s="7"/>
      <c r="AG227" s="7"/>
      <c r="AH227" s="7"/>
      <c r="AI227" s="28">
        <v>1</v>
      </c>
    </row>
    <row r="228" spans="1:35" x14ac:dyDescent="0.2">
      <c r="A228" s="5">
        <v>2021</v>
      </c>
      <c r="B228" s="2" t="s">
        <v>724</v>
      </c>
      <c r="C228" s="2" t="s">
        <v>730</v>
      </c>
      <c r="D228" s="2" t="s">
        <v>664</v>
      </c>
      <c r="E228" s="2">
        <v>0</v>
      </c>
      <c r="F228" s="2">
        <v>0</v>
      </c>
      <c r="G228" s="2">
        <v>0</v>
      </c>
      <c r="H228" s="2">
        <v>956860</v>
      </c>
      <c r="I228" s="2">
        <v>646667846</v>
      </c>
      <c r="J228" s="2">
        <v>0</v>
      </c>
      <c r="K228" s="2">
        <v>150640826</v>
      </c>
      <c r="L228" s="2">
        <v>3867088</v>
      </c>
      <c r="M228" s="2">
        <v>15609896</v>
      </c>
      <c r="N228" s="2">
        <v>53018</v>
      </c>
      <c r="O228" s="2">
        <v>32452898</v>
      </c>
      <c r="P228" s="2">
        <v>15644898</v>
      </c>
      <c r="Q228" s="2">
        <v>1128319</v>
      </c>
      <c r="R228" s="2">
        <v>0</v>
      </c>
      <c r="S228" s="7">
        <v>68.89</v>
      </c>
      <c r="T228" s="2"/>
      <c r="AB228" s="7"/>
      <c r="AC228" s="7"/>
      <c r="AD228" s="7"/>
      <c r="AE228" s="7"/>
      <c r="AF228" s="7"/>
      <c r="AG228" s="7"/>
      <c r="AH228" s="7"/>
      <c r="AI228" s="28">
        <v>1</v>
      </c>
    </row>
    <row r="229" spans="1:35" x14ac:dyDescent="0.2">
      <c r="A229" s="5">
        <v>2021</v>
      </c>
      <c r="B229" s="2" t="s">
        <v>724</v>
      </c>
      <c r="C229" s="2" t="s">
        <v>731</v>
      </c>
      <c r="D229" s="2" t="s">
        <v>664</v>
      </c>
      <c r="E229" s="2">
        <v>0</v>
      </c>
      <c r="F229" s="2">
        <v>0</v>
      </c>
      <c r="G229" s="2">
        <v>0</v>
      </c>
      <c r="H229" s="2">
        <v>1729440</v>
      </c>
      <c r="I229" s="2">
        <v>578163594</v>
      </c>
      <c r="J229" s="2">
        <v>8806688</v>
      </c>
      <c r="K229" s="2">
        <v>111355806</v>
      </c>
      <c r="L229" s="2">
        <v>4204446</v>
      </c>
      <c r="M229" s="2">
        <v>31999987</v>
      </c>
      <c r="N229" s="2">
        <v>53018</v>
      </c>
      <c r="O229" s="2">
        <v>24578095</v>
      </c>
      <c r="P229" s="2">
        <v>21946025</v>
      </c>
      <c r="Q229" s="2">
        <v>1128319</v>
      </c>
      <c r="R229" s="2">
        <v>0</v>
      </c>
      <c r="S229" s="7">
        <v>67.67</v>
      </c>
      <c r="T229" s="2"/>
      <c r="AB229" s="7"/>
      <c r="AC229" s="7"/>
      <c r="AD229" s="7"/>
      <c r="AE229" s="7"/>
      <c r="AF229" s="7"/>
      <c r="AG229" s="7"/>
      <c r="AH229" s="7"/>
      <c r="AI229" s="28">
        <v>1</v>
      </c>
    </row>
    <row r="230" spans="1:35" x14ac:dyDescent="0.2">
      <c r="A230" s="5">
        <v>2021</v>
      </c>
      <c r="B230" s="2" t="s">
        <v>724</v>
      </c>
      <c r="C230" s="2" t="s">
        <v>732</v>
      </c>
      <c r="D230" s="2" t="s">
        <v>664</v>
      </c>
      <c r="E230" s="2">
        <v>0</v>
      </c>
      <c r="F230" s="2">
        <v>0</v>
      </c>
      <c r="G230" s="2">
        <v>0</v>
      </c>
      <c r="H230" s="2">
        <v>777664</v>
      </c>
      <c r="I230" s="2">
        <v>394536235</v>
      </c>
      <c r="J230" s="2">
        <v>20617442</v>
      </c>
      <c r="K230" s="2">
        <v>39753175</v>
      </c>
      <c r="L230" s="2">
        <v>3014340</v>
      </c>
      <c r="M230" s="2">
        <v>8359047</v>
      </c>
      <c r="N230" s="2">
        <v>53018</v>
      </c>
      <c r="O230" s="2">
        <v>23811915</v>
      </c>
      <c r="P230" s="2">
        <v>5803652</v>
      </c>
      <c r="Q230" s="2">
        <v>1128319</v>
      </c>
      <c r="R230" s="2">
        <v>0</v>
      </c>
      <c r="S230" s="7">
        <v>68.27</v>
      </c>
      <c r="T230" s="2"/>
      <c r="AB230" s="7"/>
      <c r="AC230" s="7"/>
      <c r="AD230" s="7"/>
      <c r="AE230" s="7"/>
      <c r="AF230" s="7"/>
      <c r="AG230" s="7"/>
      <c r="AH230" s="7"/>
      <c r="AI230" s="28">
        <v>1</v>
      </c>
    </row>
    <row r="231" spans="1:35" x14ac:dyDescent="0.2">
      <c r="A231" s="5">
        <v>2021</v>
      </c>
      <c r="B231" s="2" t="s">
        <v>724</v>
      </c>
      <c r="C231" s="2" t="s">
        <v>733</v>
      </c>
      <c r="D231" s="2" t="s">
        <v>664</v>
      </c>
      <c r="E231" s="2">
        <v>0</v>
      </c>
      <c r="F231" s="2">
        <v>0</v>
      </c>
      <c r="G231" s="2">
        <v>0</v>
      </c>
      <c r="H231" s="2">
        <v>1096428</v>
      </c>
      <c r="I231" s="2">
        <v>433340075</v>
      </c>
      <c r="J231" s="2">
        <v>36683360</v>
      </c>
      <c r="K231" s="2">
        <v>80758472</v>
      </c>
      <c r="L231" s="2">
        <v>3512883</v>
      </c>
      <c r="M231" s="2">
        <v>16886101</v>
      </c>
      <c r="N231" s="2">
        <v>53018</v>
      </c>
      <c r="O231" s="2">
        <v>29552289</v>
      </c>
      <c r="P231" s="2">
        <v>9545369</v>
      </c>
      <c r="Q231" s="2">
        <v>1128319</v>
      </c>
      <c r="R231" s="2">
        <v>0</v>
      </c>
      <c r="S231" s="7">
        <v>70.58</v>
      </c>
      <c r="T231" s="2"/>
      <c r="AB231" s="7"/>
      <c r="AC231" s="7"/>
      <c r="AD231" s="7"/>
      <c r="AE231" s="7"/>
      <c r="AF231" s="7"/>
      <c r="AG231" s="7"/>
      <c r="AH231" s="7"/>
      <c r="AI231" s="28">
        <v>1</v>
      </c>
    </row>
    <row r="232" spans="1:35" x14ac:dyDescent="0.2">
      <c r="A232" s="5">
        <v>2021</v>
      </c>
      <c r="B232" s="2" t="s">
        <v>724</v>
      </c>
      <c r="C232" s="2" t="s">
        <v>734</v>
      </c>
      <c r="D232" s="2" t="s">
        <v>664</v>
      </c>
      <c r="E232" s="2">
        <v>0</v>
      </c>
      <c r="F232" s="2">
        <v>0</v>
      </c>
      <c r="G232" s="2">
        <v>0</v>
      </c>
      <c r="H232" s="2">
        <v>1807993</v>
      </c>
      <c r="I232" s="2">
        <v>527932477</v>
      </c>
      <c r="J232" s="2">
        <v>40134798</v>
      </c>
      <c r="K232" s="2">
        <v>106093349</v>
      </c>
      <c r="L232" s="2">
        <v>3879432</v>
      </c>
      <c r="M232" s="2">
        <v>14164050</v>
      </c>
      <c r="N232" s="2">
        <v>53018</v>
      </c>
      <c r="O232" s="2">
        <v>25168677</v>
      </c>
      <c r="P232" s="2">
        <v>13412973</v>
      </c>
      <c r="Q232" s="2">
        <v>1128319</v>
      </c>
      <c r="R232" s="2">
        <v>0</v>
      </c>
      <c r="S232" s="7">
        <v>71.03</v>
      </c>
      <c r="T232" s="2"/>
      <c r="AB232" s="7"/>
      <c r="AC232" s="7"/>
      <c r="AD232" s="7"/>
      <c r="AE232" s="7"/>
      <c r="AF232" s="7"/>
      <c r="AG232" s="7"/>
      <c r="AH232" s="7"/>
      <c r="AI232" s="28">
        <v>1</v>
      </c>
    </row>
    <row r="233" spans="1:35" x14ac:dyDescent="0.2">
      <c r="A233" s="5">
        <v>2021</v>
      </c>
      <c r="B233" s="2" t="s">
        <v>724</v>
      </c>
      <c r="C233" s="2" t="s">
        <v>735</v>
      </c>
      <c r="D233" s="2" t="s">
        <v>664</v>
      </c>
      <c r="E233" s="2">
        <v>0</v>
      </c>
      <c r="F233" s="2">
        <v>0</v>
      </c>
      <c r="G233" s="2">
        <v>0</v>
      </c>
      <c r="H233" s="2">
        <v>896080</v>
      </c>
      <c r="I233" s="2">
        <v>532104386</v>
      </c>
      <c r="J233" s="2">
        <v>33207666</v>
      </c>
      <c r="K233" s="2">
        <v>96743984</v>
      </c>
      <c r="L233" s="2">
        <v>3435229</v>
      </c>
      <c r="M233" s="2">
        <v>8280265</v>
      </c>
      <c r="N233" s="2">
        <v>53018</v>
      </c>
      <c r="O233" s="2">
        <v>23490776</v>
      </c>
      <c r="P233" s="2">
        <v>5859359</v>
      </c>
      <c r="Q233" s="2">
        <v>1128319</v>
      </c>
      <c r="R233" s="2">
        <v>0</v>
      </c>
      <c r="S233" s="7">
        <v>68.53</v>
      </c>
      <c r="T233" s="2"/>
      <c r="AB233" s="7"/>
      <c r="AC233" s="7"/>
      <c r="AD233" s="7"/>
      <c r="AE233" s="7"/>
      <c r="AF233" s="7"/>
      <c r="AG233" s="7"/>
      <c r="AH233" s="7"/>
      <c r="AI233" s="28">
        <v>1</v>
      </c>
    </row>
    <row r="234" spans="1:35" x14ac:dyDescent="0.2">
      <c r="A234" s="5">
        <v>2021</v>
      </c>
      <c r="B234" s="2" t="s">
        <v>724</v>
      </c>
      <c r="C234" s="2" t="s">
        <v>736</v>
      </c>
      <c r="D234" s="2" t="s">
        <v>664</v>
      </c>
      <c r="E234" s="2">
        <v>0</v>
      </c>
      <c r="F234" s="2">
        <v>0</v>
      </c>
      <c r="G234" s="2">
        <v>0</v>
      </c>
      <c r="H234" s="2">
        <v>444111</v>
      </c>
      <c r="I234" s="2">
        <v>635603443</v>
      </c>
      <c r="J234" s="2">
        <v>9865812</v>
      </c>
      <c r="K234" s="2">
        <v>133605766</v>
      </c>
      <c r="L234" s="29">
        <v>5029412</v>
      </c>
      <c r="M234" s="2">
        <v>13193630</v>
      </c>
      <c r="N234" s="2">
        <v>53018</v>
      </c>
      <c r="O234" s="2">
        <v>93887059</v>
      </c>
      <c r="P234" s="2">
        <v>15264944</v>
      </c>
      <c r="Q234" s="2">
        <v>1128319</v>
      </c>
      <c r="R234" s="2">
        <v>0</v>
      </c>
      <c r="S234" s="7">
        <v>68.12</v>
      </c>
      <c r="T234" s="2"/>
      <c r="AB234" s="7"/>
      <c r="AC234" s="7"/>
      <c r="AD234" s="7"/>
      <c r="AE234" s="7"/>
      <c r="AF234" s="7"/>
      <c r="AG234" s="7"/>
      <c r="AH234" s="7"/>
      <c r="AI234" s="28">
        <v>1</v>
      </c>
    </row>
    <row r="235" spans="1:35" x14ac:dyDescent="0.2">
      <c r="A235" s="5">
        <v>2021</v>
      </c>
      <c r="B235" s="2" t="s">
        <v>724</v>
      </c>
      <c r="C235" s="2" t="s">
        <v>737</v>
      </c>
      <c r="D235" s="2" t="s">
        <v>664</v>
      </c>
      <c r="E235" s="2">
        <v>0</v>
      </c>
      <c r="F235" s="2">
        <v>0</v>
      </c>
      <c r="G235" s="2">
        <v>0</v>
      </c>
      <c r="H235" s="2">
        <v>875836</v>
      </c>
      <c r="I235" s="2">
        <v>451549564</v>
      </c>
      <c r="J235" s="2">
        <v>19753148</v>
      </c>
      <c r="K235" s="2">
        <v>86868818</v>
      </c>
      <c r="L235" s="2">
        <v>6878325</v>
      </c>
      <c r="M235" s="2">
        <v>8992282</v>
      </c>
      <c r="N235" s="2">
        <v>53018</v>
      </c>
      <c r="O235" s="2">
        <v>40938494</v>
      </c>
      <c r="P235" s="2">
        <v>5861843</v>
      </c>
      <c r="Q235" s="2">
        <v>1128319</v>
      </c>
      <c r="R235" s="2">
        <v>0</v>
      </c>
      <c r="S235" s="7">
        <v>71.47</v>
      </c>
      <c r="T235" s="2"/>
      <c r="AB235" s="7"/>
      <c r="AC235" s="7"/>
      <c r="AD235" s="7"/>
      <c r="AE235" s="7"/>
      <c r="AF235" s="7"/>
      <c r="AG235" s="7"/>
      <c r="AH235" s="7"/>
      <c r="AI235" s="28">
        <v>1</v>
      </c>
    </row>
    <row r="236" spans="1:35" x14ac:dyDescent="0.2">
      <c r="A236" s="5">
        <v>2021</v>
      </c>
      <c r="B236" s="2" t="s">
        <v>606</v>
      </c>
      <c r="C236" s="2" t="s">
        <v>738</v>
      </c>
      <c r="D236" s="2" t="s">
        <v>664</v>
      </c>
      <c r="E236" s="2">
        <v>0</v>
      </c>
      <c r="F236" s="2">
        <v>0</v>
      </c>
      <c r="G236" s="2">
        <v>0</v>
      </c>
      <c r="H236" s="2">
        <v>1085654</v>
      </c>
      <c r="I236" s="2">
        <v>435796166</v>
      </c>
      <c r="J236" s="2">
        <v>0</v>
      </c>
      <c r="K236" s="2">
        <v>91843180</v>
      </c>
      <c r="L236" s="2">
        <v>2390659</v>
      </c>
      <c r="M236" s="2">
        <v>4473574</v>
      </c>
      <c r="N236" s="2">
        <v>0</v>
      </c>
      <c r="O236" s="2">
        <v>5990</v>
      </c>
      <c r="P236" s="2">
        <v>198305</v>
      </c>
      <c r="Q236" s="2">
        <v>1128319</v>
      </c>
      <c r="R236" s="2">
        <v>0</v>
      </c>
      <c r="S236" s="7">
        <v>66.42</v>
      </c>
      <c r="T236" s="2"/>
      <c r="AB236" s="7"/>
      <c r="AC236" s="7"/>
      <c r="AD236" s="7"/>
      <c r="AE236" s="7"/>
      <c r="AF236" s="7"/>
      <c r="AG236" s="7"/>
      <c r="AH236" s="7"/>
      <c r="AI236" s="28">
        <v>42</v>
      </c>
    </row>
    <row r="237" spans="1:35" x14ac:dyDescent="0.2">
      <c r="A237" s="5">
        <v>2021</v>
      </c>
      <c r="B237" s="2" t="s">
        <v>606</v>
      </c>
      <c r="C237" s="2" t="s">
        <v>606</v>
      </c>
      <c r="D237" s="2" t="s">
        <v>664</v>
      </c>
      <c r="E237" s="2">
        <v>0</v>
      </c>
      <c r="F237" s="2">
        <v>0</v>
      </c>
      <c r="G237" s="2">
        <v>0</v>
      </c>
      <c r="H237" s="2">
        <v>1657689</v>
      </c>
      <c r="I237" s="2">
        <v>630646862</v>
      </c>
      <c r="J237" s="2">
        <v>28850674</v>
      </c>
      <c r="K237" s="2">
        <v>211803144</v>
      </c>
      <c r="L237" s="2">
        <v>4497998</v>
      </c>
      <c r="M237" s="2">
        <v>4459082</v>
      </c>
      <c r="N237" s="2">
        <v>0</v>
      </c>
      <c r="O237" s="2">
        <v>0</v>
      </c>
      <c r="P237" s="2">
        <v>314468</v>
      </c>
      <c r="Q237" s="2">
        <v>1128319</v>
      </c>
      <c r="R237" s="2">
        <v>0</v>
      </c>
      <c r="S237" s="7">
        <v>69</v>
      </c>
      <c r="T237" s="2"/>
      <c r="AB237" s="7"/>
      <c r="AC237" s="7"/>
      <c r="AD237" s="7"/>
      <c r="AE237" s="7"/>
      <c r="AF237" s="7"/>
      <c r="AG237" s="7"/>
      <c r="AH237" s="7"/>
      <c r="AI237" s="28">
        <v>279</v>
      </c>
    </row>
    <row r="238" spans="1:35" x14ac:dyDescent="0.2">
      <c r="A238" s="5">
        <v>2021</v>
      </c>
      <c r="B238" s="2" t="s">
        <v>606</v>
      </c>
      <c r="C238" s="2" t="s">
        <v>609</v>
      </c>
      <c r="D238" s="2" t="s">
        <v>664</v>
      </c>
      <c r="E238" s="2">
        <v>0</v>
      </c>
      <c r="F238" s="2">
        <v>0</v>
      </c>
      <c r="G238" s="2">
        <v>0</v>
      </c>
      <c r="H238" s="2">
        <v>1051556</v>
      </c>
      <c r="I238" s="2">
        <v>497821062</v>
      </c>
      <c r="J238" s="2">
        <v>48980868</v>
      </c>
      <c r="K238" s="2">
        <v>0</v>
      </c>
      <c r="L238" s="2">
        <v>8841714</v>
      </c>
      <c r="M238" s="2">
        <v>3393328</v>
      </c>
      <c r="N238" s="2">
        <v>0</v>
      </c>
      <c r="O238" s="2">
        <v>0</v>
      </c>
      <c r="P238" s="2">
        <v>183384</v>
      </c>
      <c r="Q238" s="2">
        <v>1128319</v>
      </c>
      <c r="R238" s="2">
        <v>0</v>
      </c>
      <c r="S238" s="7">
        <v>77.41</v>
      </c>
      <c r="T238" s="2"/>
      <c r="AB238" s="7"/>
      <c r="AC238" s="7"/>
      <c r="AD238" s="7"/>
      <c r="AE238" s="7"/>
      <c r="AF238" s="7"/>
      <c r="AG238" s="7"/>
      <c r="AH238" s="7"/>
      <c r="AI238" s="28">
        <v>42</v>
      </c>
    </row>
    <row r="239" spans="1:35" x14ac:dyDescent="0.2">
      <c r="A239" s="5">
        <v>2021</v>
      </c>
      <c r="B239" s="2" t="s">
        <v>606</v>
      </c>
      <c r="C239" s="2" t="s">
        <v>739</v>
      </c>
      <c r="D239" s="2" t="s">
        <v>664</v>
      </c>
      <c r="E239" s="2">
        <v>0</v>
      </c>
      <c r="F239" s="2">
        <v>0</v>
      </c>
      <c r="G239" s="2">
        <v>0</v>
      </c>
      <c r="H239" s="2">
        <v>2053484</v>
      </c>
      <c r="I239" s="2">
        <v>496856253</v>
      </c>
      <c r="J239" s="2">
        <v>42082902</v>
      </c>
      <c r="K239" s="2">
        <v>90324876</v>
      </c>
      <c r="L239" s="2">
        <v>2569431</v>
      </c>
      <c r="M239" s="2">
        <v>5059176</v>
      </c>
      <c r="N239" s="2">
        <v>0</v>
      </c>
      <c r="O239" s="2">
        <v>14874</v>
      </c>
      <c r="P239" s="2">
        <v>485315</v>
      </c>
      <c r="Q239" s="2">
        <v>1128319</v>
      </c>
      <c r="R239" s="2">
        <v>0</v>
      </c>
      <c r="S239" s="7">
        <v>65.8</v>
      </c>
      <c r="T239" s="2"/>
      <c r="AB239" s="7"/>
      <c r="AC239" s="7"/>
      <c r="AD239" s="7"/>
      <c r="AE239" s="7"/>
      <c r="AF239" s="7"/>
      <c r="AG239" s="7"/>
      <c r="AH239" s="7"/>
      <c r="AI239" s="28">
        <v>42</v>
      </c>
    </row>
    <row r="240" spans="1:35" x14ac:dyDescent="0.2">
      <c r="A240" s="5">
        <v>2021</v>
      </c>
      <c r="B240" s="2" t="s">
        <v>606</v>
      </c>
      <c r="C240" s="2" t="s">
        <v>740</v>
      </c>
      <c r="D240" s="2" t="s">
        <v>664</v>
      </c>
      <c r="E240" s="2">
        <v>0</v>
      </c>
      <c r="F240" s="2">
        <v>0</v>
      </c>
      <c r="G240" s="2">
        <v>0</v>
      </c>
      <c r="H240" s="2">
        <v>1031695</v>
      </c>
      <c r="I240" s="2">
        <v>467100538</v>
      </c>
      <c r="J240" s="2">
        <v>54186573</v>
      </c>
      <c r="K240" s="2">
        <v>142176740</v>
      </c>
      <c r="L240" s="2">
        <v>2941391</v>
      </c>
      <c r="M240" s="2">
        <v>3817360</v>
      </c>
      <c r="N240" s="2">
        <v>0</v>
      </c>
      <c r="O240" s="2">
        <v>63808</v>
      </c>
      <c r="P240" s="2">
        <v>191902</v>
      </c>
      <c r="Q240" s="2">
        <v>1128319</v>
      </c>
      <c r="R240" s="2">
        <v>0</v>
      </c>
      <c r="S240" s="7">
        <v>70.25</v>
      </c>
      <c r="T240" s="2"/>
      <c r="AB240" s="7"/>
      <c r="AC240" s="7"/>
      <c r="AD240" s="7"/>
      <c r="AE240" s="7"/>
      <c r="AF240" s="7"/>
      <c r="AG240" s="7"/>
      <c r="AH240" s="7"/>
      <c r="AI240" s="28">
        <v>42</v>
      </c>
    </row>
    <row r="241" spans="1:35" x14ac:dyDescent="0.2">
      <c r="A241" s="5">
        <v>2021</v>
      </c>
      <c r="B241" s="2" t="s">
        <v>606</v>
      </c>
      <c r="C241" s="2" t="s">
        <v>741</v>
      </c>
      <c r="D241" s="2" t="s">
        <v>664</v>
      </c>
      <c r="E241" s="2">
        <v>0</v>
      </c>
      <c r="F241" s="2">
        <v>0</v>
      </c>
      <c r="G241" s="2">
        <v>0</v>
      </c>
      <c r="H241" s="2">
        <v>2016432</v>
      </c>
      <c r="I241" s="2">
        <v>389377730</v>
      </c>
      <c r="J241" s="2">
        <v>26221152</v>
      </c>
      <c r="K241" s="2">
        <v>103010201</v>
      </c>
      <c r="L241" s="2">
        <v>2258432</v>
      </c>
      <c r="M241" s="2">
        <v>4624625</v>
      </c>
      <c r="N241" s="29">
        <v>0</v>
      </c>
      <c r="O241" s="2">
        <v>11520</v>
      </c>
      <c r="P241" s="2">
        <v>460466</v>
      </c>
      <c r="Q241" s="2">
        <v>1128319</v>
      </c>
      <c r="R241" s="2">
        <v>0</v>
      </c>
      <c r="S241" s="7">
        <v>65.209999999999994</v>
      </c>
      <c r="T241" s="2"/>
      <c r="AB241" s="7"/>
      <c r="AC241" s="7"/>
      <c r="AD241" s="7"/>
      <c r="AE241" s="7"/>
      <c r="AF241" s="7"/>
      <c r="AG241" s="7"/>
      <c r="AH241" s="7"/>
      <c r="AI241" s="28">
        <v>42</v>
      </c>
    </row>
    <row r="242" spans="1:35" x14ac:dyDescent="0.2">
      <c r="A242" s="5">
        <v>2021</v>
      </c>
      <c r="B242" s="2" t="s">
        <v>724</v>
      </c>
      <c r="C242" s="2" t="s">
        <v>725</v>
      </c>
      <c r="D242" s="2" t="s">
        <v>672</v>
      </c>
      <c r="E242" s="2">
        <v>11825386</v>
      </c>
      <c r="F242" s="2">
        <v>0</v>
      </c>
      <c r="G242" s="2">
        <v>0</v>
      </c>
      <c r="H242" s="2">
        <v>57853168</v>
      </c>
      <c r="S242" s="2"/>
      <c r="T242" s="2"/>
      <c r="U242" s="24">
        <v>12.66</v>
      </c>
      <c r="V242" s="7">
        <v>8.9499999999999993</v>
      </c>
      <c r="AB242" s="7">
        <v>20.66</v>
      </c>
      <c r="AC242" s="7">
        <v>105.52</v>
      </c>
      <c r="AD242" s="7">
        <v>98.4</v>
      </c>
      <c r="AE242" s="7">
        <v>71.63</v>
      </c>
      <c r="AF242" s="7">
        <v>94.58</v>
      </c>
      <c r="AG242" s="7">
        <v>68.13</v>
      </c>
      <c r="AH242" s="7">
        <v>49.32</v>
      </c>
      <c r="AI242" s="7"/>
    </row>
    <row r="243" spans="1:35" x14ac:dyDescent="0.2">
      <c r="A243" s="5">
        <v>2021</v>
      </c>
      <c r="B243" s="2" t="s">
        <v>724</v>
      </c>
      <c r="C243" s="2" t="s">
        <v>726</v>
      </c>
      <c r="D243" s="2" t="s">
        <v>672</v>
      </c>
      <c r="E243" s="2">
        <v>46810691</v>
      </c>
      <c r="F243" s="2">
        <v>0</v>
      </c>
      <c r="G243" s="2">
        <v>0</v>
      </c>
      <c r="H243" s="2">
        <v>71854246</v>
      </c>
      <c r="S243" s="2"/>
      <c r="T243" s="2"/>
      <c r="U243" s="7">
        <v>12.5</v>
      </c>
      <c r="V243" s="7">
        <v>8.85</v>
      </c>
      <c r="AB243" s="7">
        <v>38.32</v>
      </c>
      <c r="AC243" s="7">
        <v>95.82</v>
      </c>
      <c r="AD243" s="7">
        <v>98.02</v>
      </c>
      <c r="AE243" s="7">
        <v>74.25</v>
      </c>
      <c r="AF243" s="7">
        <v>86.14</v>
      </c>
      <c r="AG243" s="7">
        <v>67.72</v>
      </c>
      <c r="AH243" s="7">
        <v>51.33</v>
      </c>
      <c r="AI243" s="7"/>
    </row>
    <row r="244" spans="1:35" x14ac:dyDescent="0.2">
      <c r="A244" s="5">
        <v>2021</v>
      </c>
      <c r="B244" s="2" t="s">
        <v>724</v>
      </c>
      <c r="C244" s="2" t="s">
        <v>727</v>
      </c>
      <c r="D244" s="2" t="s">
        <v>672</v>
      </c>
      <c r="E244" s="2">
        <v>33891685</v>
      </c>
      <c r="F244" s="2">
        <v>0</v>
      </c>
      <c r="G244" s="2">
        <v>0</v>
      </c>
      <c r="H244" s="2">
        <v>145783651</v>
      </c>
      <c r="S244" s="2"/>
      <c r="T244" s="2"/>
      <c r="U244" s="7">
        <v>12.93</v>
      </c>
      <c r="V244" s="7">
        <v>7.6</v>
      </c>
      <c r="AB244" s="7">
        <v>48.86</v>
      </c>
      <c r="AC244" s="7">
        <v>105.15</v>
      </c>
      <c r="AD244" s="7">
        <v>97.33</v>
      </c>
      <c r="AE244" s="7">
        <v>74.66</v>
      </c>
      <c r="AF244" s="7">
        <v>93.22</v>
      </c>
      <c r="AG244" s="7">
        <v>65.5</v>
      </c>
      <c r="AH244" s="7">
        <v>47.36</v>
      </c>
      <c r="AI244" s="7"/>
    </row>
    <row r="245" spans="1:35" x14ac:dyDescent="0.2">
      <c r="A245" s="5">
        <v>2021</v>
      </c>
      <c r="B245" s="2" t="s">
        <v>724</v>
      </c>
      <c r="C245" s="2" t="s">
        <v>728</v>
      </c>
      <c r="D245" s="2" t="s">
        <v>672</v>
      </c>
      <c r="E245" s="2">
        <v>24335340</v>
      </c>
      <c r="F245" s="2">
        <v>0</v>
      </c>
      <c r="G245" s="2">
        <v>0</v>
      </c>
      <c r="H245" s="2">
        <v>65115812</v>
      </c>
      <c r="S245" s="2"/>
      <c r="T245" s="2"/>
      <c r="U245" s="7">
        <v>12.73</v>
      </c>
      <c r="V245" s="7">
        <v>8.5299999999999994</v>
      </c>
      <c r="AB245" s="7">
        <v>38.56</v>
      </c>
      <c r="AC245" s="7">
        <v>104.29</v>
      </c>
      <c r="AD245" s="7">
        <v>98.81</v>
      </c>
      <c r="AE245" s="7">
        <v>99.71</v>
      </c>
      <c r="AF245" s="7">
        <v>97.41</v>
      </c>
      <c r="AG245" s="7">
        <v>80.27</v>
      </c>
      <c r="AH245" s="7">
        <v>78.27</v>
      </c>
      <c r="AI245" s="7"/>
    </row>
    <row r="246" spans="1:35" x14ac:dyDescent="0.2">
      <c r="A246" s="5">
        <v>2021</v>
      </c>
      <c r="B246" s="2" t="s">
        <v>724</v>
      </c>
      <c r="C246" s="2" t="s">
        <v>729</v>
      </c>
      <c r="D246" s="2" t="s">
        <v>672</v>
      </c>
      <c r="E246" s="2">
        <v>18876617</v>
      </c>
      <c r="F246" s="2">
        <v>0</v>
      </c>
      <c r="G246" s="2">
        <v>0</v>
      </c>
      <c r="H246" s="2">
        <v>89228845</v>
      </c>
      <c r="S246" s="2"/>
      <c r="T246" s="2"/>
      <c r="U246" s="7">
        <v>12.85</v>
      </c>
      <c r="V246" s="7">
        <v>8.15</v>
      </c>
      <c r="AB246" s="7">
        <v>52.15</v>
      </c>
      <c r="AC246" s="7">
        <v>103.87</v>
      </c>
      <c r="AD246" s="7">
        <v>99.91</v>
      </c>
      <c r="AE246" s="7">
        <v>98.18</v>
      </c>
      <c r="AF246" s="7">
        <v>95.13</v>
      </c>
      <c r="AG246" s="7">
        <v>75.069999999999993</v>
      </c>
      <c r="AH246" s="7">
        <v>70.400000000000006</v>
      </c>
      <c r="AI246" s="7"/>
    </row>
    <row r="247" spans="1:35" x14ac:dyDescent="0.2">
      <c r="A247" s="5">
        <v>2021</v>
      </c>
      <c r="B247" s="2" t="s">
        <v>724</v>
      </c>
      <c r="C247" s="2" t="s">
        <v>348</v>
      </c>
      <c r="D247" s="2" t="s">
        <v>672</v>
      </c>
      <c r="E247" s="2">
        <v>22489909</v>
      </c>
      <c r="F247" s="2">
        <v>0</v>
      </c>
      <c r="G247" s="2">
        <v>0</v>
      </c>
      <c r="H247" s="2">
        <v>85202026</v>
      </c>
      <c r="S247" s="2"/>
      <c r="T247" s="2"/>
      <c r="U247" s="7">
        <v>14.96</v>
      </c>
      <c r="V247" s="7">
        <v>11.53</v>
      </c>
      <c r="AB247" s="7">
        <v>44.11</v>
      </c>
      <c r="AC247" s="7">
        <v>103.51</v>
      </c>
      <c r="AD247" s="7">
        <v>108.03</v>
      </c>
      <c r="AE247" s="7">
        <v>108.1</v>
      </c>
      <c r="AF247" s="7">
        <v>95.64</v>
      </c>
      <c r="AG247" s="7">
        <v>74.19</v>
      </c>
      <c r="AH247" s="7">
        <v>69.09</v>
      </c>
      <c r="AI247" s="7"/>
    </row>
    <row r="248" spans="1:35" x14ac:dyDescent="0.2">
      <c r="A248" s="5">
        <v>2021</v>
      </c>
      <c r="B248" s="2" t="s">
        <v>724</v>
      </c>
      <c r="C248" s="2" t="s">
        <v>730</v>
      </c>
      <c r="D248" s="2" t="s">
        <v>672</v>
      </c>
      <c r="E248" s="2">
        <v>9467458</v>
      </c>
      <c r="F248" s="2">
        <v>0</v>
      </c>
      <c r="G248" s="2">
        <v>0</v>
      </c>
      <c r="H248" s="2">
        <v>69047297</v>
      </c>
      <c r="S248" s="2"/>
      <c r="T248" s="2"/>
      <c r="U248" s="7">
        <v>12.81</v>
      </c>
      <c r="V248" s="7">
        <v>8.68</v>
      </c>
      <c r="AB248" s="7">
        <v>47.73</v>
      </c>
      <c r="AC248" s="7">
        <v>96.74</v>
      </c>
      <c r="AD248" s="7">
        <v>98.46</v>
      </c>
      <c r="AE248" s="7">
        <v>87.94</v>
      </c>
      <c r="AF248" s="7">
        <v>86.84</v>
      </c>
      <c r="AG248" s="7">
        <v>70.75</v>
      </c>
      <c r="AH248" s="7">
        <v>58.62</v>
      </c>
      <c r="AI248" s="7"/>
    </row>
    <row r="249" spans="1:35" x14ac:dyDescent="0.2">
      <c r="A249" s="5">
        <v>2021</v>
      </c>
      <c r="B249" s="2" t="s">
        <v>724</v>
      </c>
      <c r="C249" s="2" t="s">
        <v>731</v>
      </c>
      <c r="D249" s="2" t="s">
        <v>672</v>
      </c>
      <c r="E249" s="2">
        <v>14634208</v>
      </c>
      <c r="F249" s="2">
        <v>0</v>
      </c>
      <c r="G249" s="2">
        <v>0</v>
      </c>
      <c r="H249" s="2">
        <v>33302530</v>
      </c>
      <c r="S249" s="2"/>
      <c r="T249" s="2"/>
      <c r="U249" s="7">
        <v>12</v>
      </c>
      <c r="V249" s="7">
        <v>7.96</v>
      </c>
      <c r="AB249" s="7">
        <v>62.69</v>
      </c>
      <c r="AC249" s="7">
        <v>103.35</v>
      </c>
      <c r="AD249" s="7">
        <v>98.57</v>
      </c>
      <c r="AE249" s="7">
        <v>97.74</v>
      </c>
      <c r="AF249" s="7">
        <v>92.43</v>
      </c>
      <c r="AG249" s="7">
        <v>71.709999999999994</v>
      </c>
      <c r="AH249" s="7">
        <v>65.86</v>
      </c>
      <c r="AI249" s="7"/>
    </row>
    <row r="250" spans="1:35" x14ac:dyDescent="0.2">
      <c r="A250" s="5">
        <v>2021</v>
      </c>
      <c r="B250" s="2" t="s">
        <v>724</v>
      </c>
      <c r="C250" s="2" t="s">
        <v>732</v>
      </c>
      <c r="D250" s="2" t="s">
        <v>672</v>
      </c>
      <c r="E250" s="2">
        <v>3672710</v>
      </c>
      <c r="F250" s="2">
        <v>0</v>
      </c>
      <c r="G250" s="2">
        <v>0</v>
      </c>
      <c r="H250" s="2">
        <v>17175291</v>
      </c>
      <c r="S250" s="2"/>
      <c r="T250" s="2"/>
      <c r="U250" s="7">
        <v>12.13</v>
      </c>
      <c r="V250" s="7">
        <v>8.09</v>
      </c>
      <c r="AB250" s="7">
        <v>42.86</v>
      </c>
      <c r="AC250" s="7">
        <v>97.81</v>
      </c>
      <c r="AD250" s="7">
        <v>100.63</v>
      </c>
      <c r="AE250" s="7">
        <v>61.49</v>
      </c>
      <c r="AF250" s="7">
        <v>88.85</v>
      </c>
      <c r="AG250" s="7">
        <v>75.44</v>
      </c>
      <c r="AH250" s="7">
        <v>41.71</v>
      </c>
      <c r="AI250" s="7"/>
    </row>
    <row r="251" spans="1:35" x14ac:dyDescent="0.2">
      <c r="A251" s="5">
        <v>2021</v>
      </c>
      <c r="B251" s="2" t="s">
        <v>724</v>
      </c>
      <c r="C251" s="2" t="s">
        <v>733</v>
      </c>
      <c r="D251" s="2" t="s">
        <v>672</v>
      </c>
      <c r="E251" s="2">
        <v>8748371</v>
      </c>
      <c r="F251" s="2">
        <v>0</v>
      </c>
      <c r="G251" s="2">
        <v>0</v>
      </c>
      <c r="H251" s="2">
        <v>33372062</v>
      </c>
      <c r="S251" s="2"/>
      <c r="T251" s="2"/>
      <c r="U251" s="7">
        <v>12.49</v>
      </c>
      <c r="V251" s="7">
        <v>8.43</v>
      </c>
      <c r="AB251" s="7">
        <v>76.02</v>
      </c>
      <c r="AC251" s="7">
        <v>105.4</v>
      </c>
      <c r="AD251" s="7">
        <v>95.56</v>
      </c>
      <c r="AE251" s="7">
        <v>86.68</v>
      </c>
      <c r="AF251" s="7">
        <v>95.52</v>
      </c>
      <c r="AG251" s="7">
        <v>74.099999999999994</v>
      </c>
      <c r="AH251" s="7">
        <v>61.78</v>
      </c>
      <c r="AI251" s="7"/>
    </row>
    <row r="252" spans="1:35" x14ac:dyDescent="0.2">
      <c r="A252" s="5">
        <v>2021</v>
      </c>
      <c r="B252" s="2" t="s">
        <v>724</v>
      </c>
      <c r="C252" s="2" t="s">
        <v>734</v>
      </c>
      <c r="D252" s="2" t="s">
        <v>672</v>
      </c>
      <c r="E252" s="2">
        <v>31412881</v>
      </c>
      <c r="F252" s="2">
        <v>0</v>
      </c>
      <c r="G252" s="2">
        <v>0</v>
      </c>
      <c r="H252" s="2">
        <v>57404832</v>
      </c>
      <c r="S252" s="2"/>
      <c r="T252" s="2"/>
      <c r="U252" s="7">
        <v>11.9</v>
      </c>
      <c r="V252" s="7">
        <v>9.18</v>
      </c>
      <c r="AB252" s="7">
        <v>90.63</v>
      </c>
      <c r="AC252" s="7">
        <v>101.59</v>
      </c>
      <c r="AD252" s="7">
        <v>98.51</v>
      </c>
      <c r="AE252" s="7">
        <v>100.37</v>
      </c>
      <c r="AF252" s="7">
        <v>91.31</v>
      </c>
      <c r="AG252" s="7">
        <v>69.150000000000006</v>
      </c>
      <c r="AH252" s="7">
        <v>68.41</v>
      </c>
      <c r="AI252" s="7"/>
    </row>
    <row r="253" spans="1:35" x14ac:dyDescent="0.2">
      <c r="A253" s="5">
        <v>2021</v>
      </c>
      <c r="B253" s="2" t="s">
        <v>724</v>
      </c>
      <c r="C253" s="2" t="s">
        <v>735</v>
      </c>
      <c r="D253" s="2" t="s">
        <v>672</v>
      </c>
      <c r="E253" s="2">
        <v>12492871</v>
      </c>
      <c r="F253" s="2">
        <v>0</v>
      </c>
      <c r="G253" s="2">
        <v>0</v>
      </c>
      <c r="H253" s="2">
        <v>63515092</v>
      </c>
      <c r="S253" s="2"/>
      <c r="T253" s="2"/>
      <c r="U253" s="7">
        <v>12.42</v>
      </c>
      <c r="V253" s="7">
        <v>8.19</v>
      </c>
      <c r="AB253" s="7">
        <v>19.8</v>
      </c>
      <c r="AC253" s="7">
        <v>98.87</v>
      </c>
      <c r="AD253" s="7">
        <v>99</v>
      </c>
      <c r="AE253" s="7">
        <v>79.819999999999993</v>
      </c>
      <c r="AF253" s="7">
        <v>89.74</v>
      </c>
      <c r="AG253" s="7">
        <v>71.430000000000007</v>
      </c>
      <c r="AH253" s="7">
        <v>56.34</v>
      </c>
      <c r="AI253" s="7"/>
    </row>
    <row r="254" spans="1:35" x14ac:dyDescent="0.2">
      <c r="A254" s="5">
        <v>2021</v>
      </c>
      <c r="B254" s="2" t="s">
        <v>724</v>
      </c>
      <c r="C254" s="2" t="s">
        <v>736</v>
      </c>
      <c r="D254" s="2" t="s">
        <v>672</v>
      </c>
      <c r="E254" s="2">
        <v>9169074</v>
      </c>
      <c r="F254" s="2">
        <v>0</v>
      </c>
      <c r="G254" s="2">
        <v>0</v>
      </c>
      <c r="H254" s="2">
        <v>55315085</v>
      </c>
      <c r="S254" s="2"/>
      <c r="T254" s="2"/>
      <c r="U254" s="7">
        <v>11.76</v>
      </c>
      <c r="V254" s="7">
        <v>7.61</v>
      </c>
      <c r="AB254" s="7">
        <v>90.63</v>
      </c>
      <c r="AC254" s="7">
        <v>104.8</v>
      </c>
      <c r="AD254" s="7">
        <v>99.56</v>
      </c>
      <c r="AE254" s="7">
        <v>102.59</v>
      </c>
      <c r="AF254" s="7">
        <v>91.91</v>
      </c>
      <c r="AG254" s="7">
        <v>66.5</v>
      </c>
      <c r="AH254" s="7">
        <v>60.01</v>
      </c>
      <c r="AI254" s="7"/>
    </row>
    <row r="255" spans="1:35" x14ac:dyDescent="0.2">
      <c r="A255" s="5">
        <v>2021</v>
      </c>
      <c r="B255" s="2" t="s">
        <v>724</v>
      </c>
      <c r="C255" s="2" t="s">
        <v>737</v>
      </c>
      <c r="D255" s="2" t="s">
        <v>672</v>
      </c>
      <c r="E255" s="2">
        <v>35313959</v>
      </c>
      <c r="F255" s="2">
        <v>0</v>
      </c>
      <c r="G255" s="2">
        <v>0</v>
      </c>
      <c r="H255" s="2">
        <v>53386110</v>
      </c>
      <c r="S255" s="2"/>
      <c r="T255" s="2"/>
      <c r="U255" s="7">
        <v>12.84</v>
      </c>
      <c r="V255" s="7">
        <v>9.23</v>
      </c>
      <c r="AB255" s="7">
        <v>38.17</v>
      </c>
      <c r="AC255" s="7">
        <v>98.09</v>
      </c>
      <c r="AD255" s="7">
        <v>99.37</v>
      </c>
      <c r="AE255" s="7">
        <v>73.87</v>
      </c>
      <c r="AF255" s="7">
        <v>89.36</v>
      </c>
      <c r="AG255" s="7">
        <v>72.36</v>
      </c>
      <c r="AH255" s="7">
        <v>48.12</v>
      </c>
      <c r="AI255" s="7"/>
    </row>
    <row r="256" spans="1:35" x14ac:dyDescent="0.2">
      <c r="A256" s="5">
        <v>2021</v>
      </c>
      <c r="B256" s="2" t="s">
        <v>606</v>
      </c>
      <c r="C256" s="2" t="s">
        <v>738</v>
      </c>
      <c r="D256" s="2" t="s">
        <v>672</v>
      </c>
      <c r="E256" s="2">
        <v>37322377</v>
      </c>
      <c r="F256" s="2">
        <v>0</v>
      </c>
      <c r="G256" s="2">
        <v>0</v>
      </c>
      <c r="H256" s="2">
        <v>44844117</v>
      </c>
      <c r="S256" s="2"/>
      <c r="T256" s="2"/>
      <c r="U256" s="7">
        <v>12.45</v>
      </c>
      <c r="V256" s="7">
        <v>7</v>
      </c>
      <c r="AB256" s="7">
        <v>78.98</v>
      </c>
      <c r="AC256" s="7">
        <v>97.86</v>
      </c>
      <c r="AD256" s="7">
        <v>99.25</v>
      </c>
      <c r="AE256" s="7">
        <v>92.65</v>
      </c>
      <c r="AF256" s="7">
        <v>87.9</v>
      </c>
      <c r="AG256" s="7">
        <v>75.05</v>
      </c>
      <c r="AH256" s="7">
        <v>70.67</v>
      </c>
      <c r="AI256" s="7"/>
    </row>
    <row r="257" spans="1:35" x14ac:dyDescent="0.2">
      <c r="A257" s="5">
        <v>2021</v>
      </c>
      <c r="B257" s="2" t="s">
        <v>606</v>
      </c>
      <c r="C257" s="2" t="s">
        <v>606</v>
      </c>
      <c r="D257" s="2" t="s">
        <v>672</v>
      </c>
      <c r="E257" s="2">
        <v>25915447</v>
      </c>
      <c r="F257" s="2">
        <v>0</v>
      </c>
      <c r="G257" s="2">
        <v>0</v>
      </c>
      <c r="H257" s="2">
        <v>104697249</v>
      </c>
      <c r="S257" s="2"/>
      <c r="T257" s="2"/>
      <c r="U257" s="24">
        <v>13.18</v>
      </c>
      <c r="V257" s="24">
        <v>7.3</v>
      </c>
      <c r="W257" s="24"/>
      <c r="AB257" s="7">
        <v>39.369999999999997</v>
      </c>
      <c r="AC257" s="7">
        <v>98.29</v>
      </c>
      <c r="AD257" s="7">
        <v>99.65</v>
      </c>
      <c r="AE257" s="7">
        <v>95.81</v>
      </c>
      <c r="AF257" s="7">
        <v>87.26</v>
      </c>
      <c r="AG257" s="7">
        <v>70.19</v>
      </c>
      <c r="AH257" s="7">
        <v>66.650000000000006</v>
      </c>
      <c r="AI257" s="7"/>
    </row>
    <row r="258" spans="1:35" x14ac:dyDescent="0.2">
      <c r="A258" s="5">
        <v>2021</v>
      </c>
      <c r="B258" s="2" t="s">
        <v>606</v>
      </c>
      <c r="C258" s="2" t="s">
        <v>609</v>
      </c>
      <c r="D258" s="2" t="s">
        <v>672</v>
      </c>
      <c r="E258" s="2">
        <v>33038424</v>
      </c>
      <c r="F258" s="2">
        <v>0</v>
      </c>
      <c r="G258" s="2">
        <v>0</v>
      </c>
      <c r="H258" s="2">
        <v>62165948</v>
      </c>
      <c r="S258" s="2"/>
      <c r="T258" s="2"/>
      <c r="U258" s="7">
        <v>14.5</v>
      </c>
      <c r="V258" s="7">
        <v>10.37</v>
      </c>
      <c r="AB258" s="7">
        <v>29.19</v>
      </c>
      <c r="AC258" s="7">
        <v>99.09</v>
      </c>
      <c r="AD258" s="7">
        <v>104.7</v>
      </c>
      <c r="AE258" s="7">
        <v>127.61</v>
      </c>
      <c r="AF258" s="7">
        <v>87.94</v>
      </c>
      <c r="AG258" s="7">
        <v>73.290000000000006</v>
      </c>
      <c r="AH258" s="7">
        <v>88.27</v>
      </c>
      <c r="AI258" s="7"/>
    </row>
    <row r="259" spans="1:35" x14ac:dyDescent="0.2">
      <c r="A259" s="5">
        <v>2021</v>
      </c>
      <c r="B259" s="2" t="s">
        <v>606</v>
      </c>
      <c r="C259" s="2" t="s">
        <v>739</v>
      </c>
      <c r="D259" s="2" t="s">
        <v>672</v>
      </c>
      <c r="E259" s="2">
        <v>12853622</v>
      </c>
      <c r="F259" s="2">
        <v>0</v>
      </c>
      <c r="G259" s="2">
        <v>0</v>
      </c>
      <c r="H259" s="2">
        <v>43968910</v>
      </c>
      <c r="S259" s="2"/>
      <c r="T259" s="2"/>
      <c r="U259" s="7">
        <v>12.38</v>
      </c>
      <c r="V259" s="7">
        <v>7.26</v>
      </c>
      <c r="AB259" s="7">
        <v>129.65</v>
      </c>
      <c r="AC259" s="7">
        <v>106.66</v>
      </c>
      <c r="AD259" s="7">
        <v>103.31</v>
      </c>
      <c r="AE259" s="7">
        <v>101.5</v>
      </c>
      <c r="AF259" s="7">
        <v>95.87</v>
      </c>
      <c r="AG259" s="7">
        <v>74.66</v>
      </c>
      <c r="AH259" s="7">
        <v>70.95</v>
      </c>
      <c r="AI259" s="7"/>
    </row>
    <row r="260" spans="1:35" x14ac:dyDescent="0.2">
      <c r="A260" s="5">
        <v>2021</v>
      </c>
      <c r="B260" s="2" t="s">
        <v>606</v>
      </c>
      <c r="C260" s="2" t="s">
        <v>740</v>
      </c>
      <c r="D260" s="2" t="s">
        <v>672</v>
      </c>
      <c r="E260" s="2">
        <v>56182710</v>
      </c>
      <c r="F260" s="2">
        <v>0</v>
      </c>
      <c r="G260" s="2">
        <v>0</v>
      </c>
      <c r="H260" s="2">
        <v>54224453</v>
      </c>
      <c r="S260" s="2"/>
      <c r="T260" s="2"/>
      <c r="U260" s="7">
        <v>13.65</v>
      </c>
      <c r="V260" s="7">
        <v>8.32</v>
      </c>
      <c r="AB260" s="7">
        <v>84.53</v>
      </c>
      <c r="AC260" s="7">
        <v>101.6</v>
      </c>
      <c r="AD260" s="7">
        <v>102.5</v>
      </c>
      <c r="AE260" s="7">
        <v>99.5</v>
      </c>
      <c r="AF260" s="7">
        <v>90.42</v>
      </c>
      <c r="AG260" s="7">
        <v>75.23</v>
      </c>
      <c r="AH260" s="7">
        <v>70</v>
      </c>
      <c r="AI260" s="7"/>
    </row>
    <row r="261" spans="1:35" x14ac:dyDescent="0.2">
      <c r="A261" s="5">
        <v>2021</v>
      </c>
      <c r="B261" s="2" t="s">
        <v>606</v>
      </c>
      <c r="C261" s="2" t="s">
        <v>741</v>
      </c>
      <c r="D261" s="2" t="s">
        <v>672</v>
      </c>
      <c r="E261" s="2">
        <v>22378190</v>
      </c>
      <c r="F261" s="2">
        <v>0</v>
      </c>
      <c r="G261" s="2">
        <v>0</v>
      </c>
      <c r="H261" s="2">
        <v>39217049</v>
      </c>
      <c r="S261" s="2"/>
      <c r="T261" s="2"/>
      <c r="U261" s="7">
        <v>12.46</v>
      </c>
      <c r="V261" s="7">
        <v>7.15</v>
      </c>
      <c r="AB261" s="7">
        <v>73.06</v>
      </c>
      <c r="AC261" s="7">
        <v>94.2</v>
      </c>
      <c r="AD261" s="7">
        <v>100.61</v>
      </c>
      <c r="AE261" s="7">
        <v>91.16</v>
      </c>
      <c r="AF261" s="7">
        <v>83.85</v>
      </c>
      <c r="AG261" s="7">
        <v>71.61</v>
      </c>
      <c r="AH261" s="7">
        <v>63.4</v>
      </c>
      <c r="AI261" s="7"/>
    </row>
    <row r="262" spans="1:35" x14ac:dyDescent="0.2">
      <c r="A262" s="5">
        <v>2021</v>
      </c>
      <c r="B262" s="2" t="s">
        <v>724</v>
      </c>
      <c r="C262" s="2" t="s">
        <v>725</v>
      </c>
      <c r="D262" s="2" t="s">
        <v>681</v>
      </c>
      <c r="E262" s="2">
        <v>0</v>
      </c>
      <c r="F262" s="2">
        <v>0</v>
      </c>
      <c r="G262" s="2">
        <v>0</v>
      </c>
      <c r="H262" s="2">
        <v>0</v>
      </c>
      <c r="S262" s="2"/>
      <c r="T262" s="2"/>
      <c r="U262" s="2"/>
      <c r="V262" s="2"/>
      <c r="AB262" s="7"/>
      <c r="AC262" s="7"/>
      <c r="AD262" s="7"/>
      <c r="AE262" s="7"/>
      <c r="AF262" s="7"/>
      <c r="AG262" s="7"/>
      <c r="AH262" s="7"/>
      <c r="AI262" s="7"/>
    </row>
    <row r="263" spans="1:35" x14ac:dyDescent="0.2">
      <c r="A263" s="5">
        <v>2021</v>
      </c>
      <c r="B263" s="2" t="s">
        <v>724</v>
      </c>
      <c r="C263" s="2" t="s">
        <v>726</v>
      </c>
      <c r="D263" s="2" t="s">
        <v>681</v>
      </c>
      <c r="E263" s="2">
        <v>0</v>
      </c>
      <c r="F263" s="2">
        <v>0</v>
      </c>
      <c r="G263" s="2">
        <v>0</v>
      </c>
      <c r="H263" s="2">
        <v>0</v>
      </c>
      <c r="S263" s="2"/>
      <c r="T263" s="2"/>
      <c r="U263" s="2"/>
      <c r="V263" s="2"/>
      <c r="AB263" s="7"/>
      <c r="AC263" s="7"/>
      <c r="AD263" s="7"/>
      <c r="AE263" s="7"/>
      <c r="AF263" s="7"/>
      <c r="AG263" s="7"/>
      <c r="AH263" s="7"/>
      <c r="AI263" s="7"/>
    </row>
    <row r="264" spans="1:35" x14ac:dyDescent="0.2">
      <c r="A264" s="5">
        <v>2021</v>
      </c>
      <c r="B264" s="2" t="s">
        <v>724</v>
      </c>
      <c r="C264" s="2" t="s">
        <v>727</v>
      </c>
      <c r="D264" s="2" t="s">
        <v>681</v>
      </c>
      <c r="E264" s="2">
        <v>0</v>
      </c>
      <c r="F264" s="2">
        <v>0</v>
      </c>
      <c r="G264" s="2">
        <v>0</v>
      </c>
      <c r="H264" s="2">
        <v>0</v>
      </c>
      <c r="S264" s="2"/>
      <c r="T264" s="2"/>
      <c r="U264" s="2"/>
      <c r="V264" s="2"/>
      <c r="AB264" s="7"/>
      <c r="AC264" s="7"/>
      <c r="AD264" s="7"/>
      <c r="AE264" s="7"/>
      <c r="AF264" s="7"/>
      <c r="AG264" s="7"/>
      <c r="AH264" s="7"/>
      <c r="AI264" s="7"/>
    </row>
    <row r="265" spans="1:35" x14ac:dyDescent="0.2">
      <c r="A265" s="5">
        <v>2021</v>
      </c>
      <c r="B265" s="2" t="s">
        <v>724</v>
      </c>
      <c r="C265" s="2" t="s">
        <v>728</v>
      </c>
      <c r="D265" s="2" t="s">
        <v>681</v>
      </c>
      <c r="E265" s="2">
        <v>0</v>
      </c>
      <c r="F265" s="2">
        <v>0</v>
      </c>
      <c r="G265" s="2">
        <v>0</v>
      </c>
      <c r="H265" s="2">
        <v>0</v>
      </c>
      <c r="S265" s="2"/>
      <c r="T265" s="2"/>
      <c r="U265" s="2"/>
      <c r="V265" s="2"/>
      <c r="AB265" s="7"/>
      <c r="AC265" s="7"/>
      <c r="AD265" s="7"/>
      <c r="AE265" s="7"/>
      <c r="AF265" s="7"/>
      <c r="AG265" s="7"/>
      <c r="AH265" s="7"/>
      <c r="AI265" s="7"/>
    </row>
    <row r="266" spans="1:35" x14ac:dyDescent="0.2">
      <c r="A266" s="5">
        <v>2021</v>
      </c>
      <c r="B266" s="2" t="s">
        <v>724</v>
      </c>
      <c r="C266" s="2" t="s">
        <v>729</v>
      </c>
      <c r="D266" s="2" t="s">
        <v>681</v>
      </c>
      <c r="E266" s="2">
        <v>0</v>
      </c>
      <c r="F266" s="2">
        <v>0</v>
      </c>
      <c r="G266" s="2">
        <v>0</v>
      </c>
      <c r="H266" s="2">
        <v>600000</v>
      </c>
      <c r="S266" s="2"/>
      <c r="T266" s="2"/>
      <c r="U266" s="2"/>
      <c r="V266" s="2"/>
      <c r="AB266" s="7"/>
      <c r="AC266" s="7"/>
      <c r="AD266" s="7"/>
      <c r="AE266" s="7"/>
      <c r="AF266" s="7"/>
      <c r="AG266" s="7"/>
      <c r="AH266" s="7"/>
      <c r="AI266" s="7"/>
    </row>
    <row r="267" spans="1:35" x14ac:dyDescent="0.2">
      <c r="A267" s="5">
        <v>2021</v>
      </c>
      <c r="B267" s="2" t="s">
        <v>724</v>
      </c>
      <c r="C267" s="2" t="s">
        <v>348</v>
      </c>
      <c r="D267" s="2" t="s">
        <v>681</v>
      </c>
      <c r="E267" s="2">
        <v>0</v>
      </c>
      <c r="F267" s="2">
        <v>0</v>
      </c>
      <c r="G267" s="2">
        <v>0</v>
      </c>
      <c r="H267" s="2">
        <v>0</v>
      </c>
      <c r="S267" s="2"/>
      <c r="T267" s="2"/>
      <c r="U267" s="2"/>
      <c r="V267" s="2"/>
      <c r="AB267" s="7"/>
      <c r="AC267" s="7"/>
      <c r="AD267" s="7"/>
      <c r="AE267" s="7"/>
      <c r="AF267" s="7"/>
      <c r="AG267" s="7"/>
      <c r="AH267" s="7"/>
      <c r="AI267" s="7"/>
    </row>
    <row r="268" spans="1:35" x14ac:dyDescent="0.2">
      <c r="A268" s="5">
        <v>2021</v>
      </c>
      <c r="B268" s="2" t="s">
        <v>724</v>
      </c>
      <c r="C268" s="2" t="s">
        <v>730</v>
      </c>
      <c r="D268" s="2" t="s">
        <v>681</v>
      </c>
      <c r="E268" s="2">
        <v>0</v>
      </c>
      <c r="F268" s="2">
        <v>0</v>
      </c>
      <c r="G268" s="2">
        <v>0</v>
      </c>
      <c r="H268" s="2">
        <v>0</v>
      </c>
      <c r="S268" s="2"/>
      <c r="T268" s="2"/>
      <c r="U268" s="2"/>
      <c r="V268" s="2"/>
      <c r="AB268" s="7"/>
      <c r="AC268" s="7"/>
      <c r="AD268" s="7"/>
      <c r="AE268" s="7"/>
      <c r="AF268" s="7"/>
      <c r="AG268" s="7"/>
      <c r="AH268" s="7"/>
      <c r="AI268" s="7"/>
    </row>
    <row r="269" spans="1:35" x14ac:dyDescent="0.2">
      <c r="A269" s="5">
        <v>2021</v>
      </c>
      <c r="B269" s="2" t="s">
        <v>724</v>
      </c>
      <c r="C269" s="2" t="s">
        <v>731</v>
      </c>
      <c r="D269" s="2" t="s">
        <v>681</v>
      </c>
      <c r="E269" s="2">
        <v>0</v>
      </c>
      <c r="F269" s="2">
        <v>0</v>
      </c>
      <c r="G269" s="2">
        <v>0</v>
      </c>
      <c r="H269" s="2">
        <v>0</v>
      </c>
      <c r="S269" s="2"/>
      <c r="T269" s="2"/>
      <c r="U269" s="2"/>
      <c r="V269" s="2"/>
      <c r="AB269" s="7"/>
      <c r="AC269" s="7"/>
      <c r="AD269" s="7"/>
      <c r="AE269" s="7"/>
      <c r="AF269" s="7"/>
      <c r="AG269" s="7"/>
      <c r="AH269" s="7"/>
      <c r="AI269" s="7"/>
    </row>
    <row r="270" spans="1:35" x14ac:dyDescent="0.2">
      <c r="A270" s="5">
        <v>2021</v>
      </c>
      <c r="B270" s="2" t="s">
        <v>724</v>
      </c>
      <c r="C270" s="2" t="s">
        <v>732</v>
      </c>
      <c r="D270" s="2" t="s">
        <v>681</v>
      </c>
      <c r="E270" s="2">
        <v>0</v>
      </c>
      <c r="F270" s="2">
        <v>0</v>
      </c>
      <c r="G270" s="2">
        <v>0</v>
      </c>
      <c r="H270" s="2">
        <v>0</v>
      </c>
      <c r="S270" s="2"/>
      <c r="T270" s="2"/>
      <c r="U270" s="2"/>
      <c r="V270" s="2"/>
      <c r="AB270" s="7"/>
      <c r="AC270" s="7"/>
      <c r="AD270" s="7"/>
      <c r="AE270" s="7"/>
      <c r="AF270" s="7"/>
      <c r="AG270" s="7"/>
      <c r="AH270" s="7"/>
      <c r="AI270" s="7"/>
    </row>
    <row r="271" spans="1:35" x14ac:dyDescent="0.2">
      <c r="A271" s="5">
        <v>2021</v>
      </c>
      <c r="B271" s="2" t="s">
        <v>724</v>
      </c>
      <c r="C271" s="2" t="s">
        <v>733</v>
      </c>
      <c r="D271" s="2" t="s">
        <v>681</v>
      </c>
      <c r="E271" s="2">
        <v>0</v>
      </c>
      <c r="F271" s="2">
        <v>0</v>
      </c>
      <c r="G271" s="2">
        <v>0</v>
      </c>
      <c r="H271" s="2">
        <v>0</v>
      </c>
      <c r="S271" s="2"/>
      <c r="T271" s="2"/>
      <c r="U271" s="2"/>
      <c r="V271" s="2"/>
      <c r="AB271" s="7"/>
      <c r="AC271" s="7"/>
      <c r="AD271" s="7"/>
      <c r="AE271" s="7"/>
      <c r="AF271" s="7"/>
      <c r="AG271" s="7"/>
      <c r="AH271" s="7"/>
      <c r="AI271" s="7"/>
    </row>
    <row r="272" spans="1:35" x14ac:dyDescent="0.2">
      <c r="A272" s="5">
        <v>2021</v>
      </c>
      <c r="B272" s="2" t="s">
        <v>724</v>
      </c>
      <c r="C272" s="2" t="s">
        <v>734</v>
      </c>
      <c r="D272" s="2" t="s">
        <v>681</v>
      </c>
      <c r="E272" s="2">
        <v>0</v>
      </c>
      <c r="F272" s="2">
        <v>0</v>
      </c>
      <c r="G272" s="2">
        <v>0</v>
      </c>
      <c r="H272" s="2">
        <v>0</v>
      </c>
      <c r="S272" s="2"/>
      <c r="T272" s="2"/>
      <c r="U272" s="2"/>
      <c r="V272" s="2"/>
      <c r="AB272" s="7"/>
      <c r="AC272" s="7"/>
      <c r="AD272" s="7"/>
      <c r="AE272" s="7"/>
      <c r="AF272" s="7"/>
      <c r="AG272" s="7"/>
      <c r="AH272" s="7"/>
      <c r="AI272" s="7"/>
    </row>
    <row r="273" spans="1:35" x14ac:dyDescent="0.2">
      <c r="A273" s="5">
        <v>2021</v>
      </c>
      <c r="B273" s="2" t="s">
        <v>724</v>
      </c>
      <c r="C273" s="2" t="s">
        <v>735</v>
      </c>
      <c r="D273" s="2" t="s">
        <v>681</v>
      </c>
      <c r="E273" s="2">
        <v>0</v>
      </c>
      <c r="F273" s="2">
        <v>0</v>
      </c>
      <c r="G273" s="2">
        <v>0</v>
      </c>
      <c r="H273" s="2">
        <v>0</v>
      </c>
      <c r="S273" s="2"/>
      <c r="T273" s="2"/>
      <c r="U273" s="2"/>
      <c r="V273" s="2"/>
      <c r="AB273" s="7"/>
      <c r="AC273" s="7"/>
      <c r="AD273" s="7"/>
      <c r="AE273" s="7"/>
      <c r="AF273" s="7"/>
      <c r="AG273" s="7"/>
      <c r="AH273" s="7"/>
      <c r="AI273" s="7"/>
    </row>
    <row r="274" spans="1:35" x14ac:dyDescent="0.2">
      <c r="A274" s="5">
        <v>2021</v>
      </c>
      <c r="B274" s="2" t="s">
        <v>724</v>
      </c>
      <c r="C274" s="2" t="s">
        <v>736</v>
      </c>
      <c r="D274" s="2" t="s">
        <v>681</v>
      </c>
      <c r="E274" s="2">
        <v>0</v>
      </c>
      <c r="F274" s="2">
        <v>0</v>
      </c>
      <c r="G274" s="2">
        <v>0</v>
      </c>
      <c r="H274" s="2">
        <v>0</v>
      </c>
      <c r="S274" s="2"/>
      <c r="T274" s="2"/>
      <c r="U274" s="2"/>
      <c r="V274" s="2"/>
      <c r="AB274" s="7"/>
      <c r="AC274" s="7"/>
      <c r="AD274" s="7"/>
      <c r="AE274" s="7"/>
      <c r="AF274" s="7"/>
      <c r="AG274" s="7"/>
      <c r="AH274" s="7"/>
      <c r="AI274" s="7"/>
    </row>
    <row r="275" spans="1:35" x14ac:dyDescent="0.2">
      <c r="A275" s="5">
        <v>2021</v>
      </c>
      <c r="B275" s="2" t="s">
        <v>724</v>
      </c>
      <c r="C275" s="2" t="s">
        <v>737</v>
      </c>
      <c r="D275" s="2" t="s">
        <v>681</v>
      </c>
      <c r="E275" s="2">
        <v>0</v>
      </c>
      <c r="F275" s="2">
        <v>0</v>
      </c>
      <c r="G275" s="2">
        <v>0</v>
      </c>
      <c r="H275" s="2">
        <v>0</v>
      </c>
      <c r="S275" s="2"/>
      <c r="T275" s="2"/>
      <c r="U275" s="2"/>
      <c r="V275" s="2"/>
      <c r="AB275" s="7"/>
      <c r="AC275" s="7"/>
      <c r="AD275" s="7"/>
      <c r="AE275" s="7"/>
      <c r="AF275" s="7"/>
      <c r="AG275" s="7"/>
      <c r="AH275" s="7"/>
      <c r="AI275" s="7"/>
    </row>
    <row r="276" spans="1:35" x14ac:dyDescent="0.2">
      <c r="A276" s="5">
        <v>2021</v>
      </c>
      <c r="B276" s="2" t="s">
        <v>606</v>
      </c>
      <c r="C276" s="2" t="s">
        <v>738</v>
      </c>
      <c r="D276" s="2" t="s">
        <v>681</v>
      </c>
      <c r="E276" s="2">
        <v>0</v>
      </c>
      <c r="F276" s="2">
        <v>0</v>
      </c>
      <c r="G276" s="2">
        <v>0</v>
      </c>
      <c r="H276" s="2">
        <v>0</v>
      </c>
      <c r="S276" s="2"/>
      <c r="T276" s="2"/>
      <c r="U276" s="2"/>
      <c r="V276" s="2"/>
      <c r="AB276" s="7"/>
      <c r="AC276" s="7"/>
      <c r="AD276" s="7"/>
      <c r="AE276" s="7"/>
      <c r="AF276" s="7"/>
      <c r="AG276" s="7"/>
      <c r="AH276" s="7"/>
      <c r="AI276" s="7"/>
    </row>
    <row r="277" spans="1:35" x14ac:dyDescent="0.2">
      <c r="A277" s="5">
        <v>2021</v>
      </c>
      <c r="B277" s="2" t="s">
        <v>606</v>
      </c>
      <c r="C277" s="2" t="s">
        <v>606</v>
      </c>
      <c r="D277" s="2" t="s">
        <v>681</v>
      </c>
      <c r="E277" s="2">
        <v>0</v>
      </c>
      <c r="F277" s="2">
        <v>0</v>
      </c>
      <c r="G277" s="2">
        <v>0</v>
      </c>
      <c r="H277" s="2">
        <v>0</v>
      </c>
      <c r="S277" s="2"/>
      <c r="T277" s="2"/>
      <c r="U277" s="2"/>
      <c r="V277" s="2"/>
      <c r="AB277" s="7"/>
      <c r="AC277" s="7"/>
      <c r="AD277" s="7"/>
      <c r="AE277" s="7"/>
      <c r="AF277" s="7"/>
      <c r="AG277" s="7"/>
      <c r="AH277" s="7"/>
      <c r="AI277" s="7"/>
    </row>
    <row r="278" spans="1:35" x14ac:dyDescent="0.2">
      <c r="A278" s="5">
        <v>2021</v>
      </c>
      <c r="B278" s="2" t="s">
        <v>606</v>
      </c>
      <c r="C278" s="2" t="s">
        <v>609</v>
      </c>
      <c r="D278" s="2" t="s">
        <v>681</v>
      </c>
      <c r="E278" s="2">
        <v>0</v>
      </c>
      <c r="F278" s="2">
        <v>0</v>
      </c>
      <c r="G278" s="2">
        <v>0</v>
      </c>
      <c r="H278" s="2">
        <v>0</v>
      </c>
      <c r="S278" s="2"/>
      <c r="T278" s="2"/>
      <c r="U278" s="2"/>
      <c r="V278" s="2"/>
      <c r="AB278" s="7"/>
      <c r="AC278" s="7"/>
      <c r="AD278" s="7"/>
      <c r="AE278" s="7"/>
      <c r="AF278" s="7"/>
      <c r="AG278" s="7"/>
      <c r="AH278" s="7"/>
      <c r="AI278" s="7"/>
    </row>
    <row r="279" spans="1:35" x14ac:dyDescent="0.2">
      <c r="A279" s="5">
        <v>2021</v>
      </c>
      <c r="B279" s="2" t="s">
        <v>606</v>
      </c>
      <c r="C279" s="2" t="s">
        <v>739</v>
      </c>
      <c r="D279" s="2" t="s">
        <v>681</v>
      </c>
      <c r="E279" s="2">
        <v>0</v>
      </c>
      <c r="F279" s="2">
        <v>0</v>
      </c>
      <c r="G279" s="2">
        <v>0</v>
      </c>
      <c r="H279" s="2">
        <v>0</v>
      </c>
      <c r="S279" s="2"/>
      <c r="T279" s="2"/>
      <c r="U279" s="2"/>
      <c r="V279" s="2"/>
      <c r="AB279" s="7"/>
      <c r="AC279" s="7"/>
      <c r="AD279" s="7"/>
      <c r="AE279" s="7"/>
      <c r="AF279" s="7"/>
      <c r="AG279" s="7"/>
      <c r="AH279" s="7"/>
      <c r="AI279" s="7"/>
    </row>
    <row r="280" spans="1:35" x14ac:dyDescent="0.2">
      <c r="A280" s="5">
        <v>2021</v>
      </c>
      <c r="B280" s="2" t="s">
        <v>606</v>
      </c>
      <c r="C280" s="2" t="s">
        <v>740</v>
      </c>
      <c r="D280" s="2" t="s">
        <v>681</v>
      </c>
      <c r="E280" s="2">
        <v>0</v>
      </c>
      <c r="F280" s="2">
        <v>0</v>
      </c>
      <c r="G280" s="2">
        <v>0</v>
      </c>
      <c r="H280" s="2">
        <v>0</v>
      </c>
      <c r="S280" s="2"/>
      <c r="T280" s="2"/>
      <c r="U280" s="2"/>
      <c r="V280" s="2"/>
      <c r="AB280" s="7"/>
      <c r="AC280" s="7"/>
      <c r="AD280" s="7"/>
      <c r="AE280" s="7"/>
      <c r="AF280" s="7"/>
      <c r="AG280" s="7"/>
      <c r="AH280" s="7"/>
      <c r="AI280" s="7"/>
    </row>
    <row r="281" spans="1:35" x14ac:dyDescent="0.2">
      <c r="A281" s="5">
        <v>2021</v>
      </c>
      <c r="B281" s="2" t="s">
        <v>606</v>
      </c>
      <c r="C281" s="2" t="s">
        <v>741</v>
      </c>
      <c r="D281" s="2" t="s">
        <v>681</v>
      </c>
      <c r="E281" s="2">
        <v>0</v>
      </c>
      <c r="F281" s="2">
        <v>0</v>
      </c>
      <c r="G281" s="2">
        <v>0</v>
      </c>
      <c r="H281" s="2">
        <v>0</v>
      </c>
      <c r="S281" s="2"/>
      <c r="T281" s="2"/>
      <c r="U281" s="2"/>
      <c r="V281" s="2"/>
      <c r="AB281" s="7"/>
      <c r="AC281" s="7"/>
      <c r="AD281" s="7"/>
      <c r="AE281" s="7"/>
      <c r="AF281" s="7"/>
      <c r="AG281" s="7"/>
      <c r="AH281" s="7"/>
      <c r="AI281" s="7"/>
    </row>
    <row r="282" spans="1:35" x14ac:dyDescent="0.2">
      <c r="A282" s="5">
        <v>2021</v>
      </c>
      <c r="B282" s="2" t="s">
        <v>724</v>
      </c>
      <c r="C282" s="2" t="s">
        <v>725</v>
      </c>
      <c r="D282" s="2" t="s">
        <v>673</v>
      </c>
      <c r="E282" s="2">
        <v>26645795</v>
      </c>
      <c r="F282" s="2">
        <v>315000</v>
      </c>
      <c r="G282" s="2">
        <v>0</v>
      </c>
      <c r="H282" s="2">
        <v>18513393</v>
      </c>
      <c r="S282" s="2"/>
      <c r="T282" s="7">
        <v>67.19</v>
      </c>
      <c r="U282" s="2"/>
      <c r="V282" s="2"/>
      <c r="AB282" s="7"/>
      <c r="AC282" s="7"/>
      <c r="AD282" s="7"/>
      <c r="AE282" s="7"/>
      <c r="AF282" s="7"/>
      <c r="AG282" s="7"/>
      <c r="AH282" s="7"/>
      <c r="AI282" s="7"/>
    </row>
    <row r="283" spans="1:35" x14ac:dyDescent="0.2">
      <c r="A283" s="5">
        <v>2021</v>
      </c>
      <c r="B283" s="2" t="s">
        <v>724</v>
      </c>
      <c r="C283" s="2" t="s">
        <v>726</v>
      </c>
      <c r="D283" s="2" t="s">
        <v>673</v>
      </c>
      <c r="E283" s="2">
        <v>14767647</v>
      </c>
      <c r="F283" s="2">
        <v>0</v>
      </c>
      <c r="G283" s="2">
        <v>0</v>
      </c>
      <c r="H283" s="2">
        <v>22207161</v>
      </c>
      <c r="S283" s="2"/>
      <c r="T283" s="7">
        <v>71.3</v>
      </c>
      <c r="U283" s="2"/>
      <c r="V283" s="2"/>
      <c r="AB283" s="7"/>
      <c r="AC283" s="7"/>
      <c r="AD283" s="7"/>
      <c r="AE283" s="7"/>
      <c r="AF283" s="7"/>
      <c r="AG283" s="7"/>
      <c r="AH283" s="7"/>
      <c r="AI283" s="7"/>
    </row>
    <row r="284" spans="1:35" x14ac:dyDescent="0.2">
      <c r="A284" s="5">
        <v>2021</v>
      </c>
      <c r="B284" s="2" t="s">
        <v>724</v>
      </c>
      <c r="C284" s="2" t="s">
        <v>727</v>
      </c>
      <c r="D284" s="2" t="s">
        <v>673</v>
      </c>
      <c r="E284" s="2">
        <v>21293155</v>
      </c>
      <c r="F284" s="2">
        <v>315000</v>
      </c>
      <c r="G284" s="2">
        <v>0</v>
      </c>
      <c r="H284" s="2">
        <v>37518915</v>
      </c>
      <c r="S284" s="2"/>
      <c r="T284" s="7">
        <v>68.78</v>
      </c>
      <c r="U284" s="2"/>
      <c r="V284" s="2"/>
      <c r="AB284" s="7"/>
      <c r="AC284" s="7"/>
      <c r="AD284" s="7"/>
      <c r="AE284" s="7"/>
      <c r="AF284" s="7"/>
      <c r="AG284" s="7"/>
      <c r="AH284" s="7"/>
      <c r="AI284" s="7"/>
    </row>
    <row r="285" spans="1:35" x14ac:dyDescent="0.2">
      <c r="A285" s="5">
        <v>2021</v>
      </c>
      <c r="B285" s="2" t="s">
        <v>724</v>
      </c>
      <c r="C285" s="2" t="s">
        <v>728</v>
      </c>
      <c r="D285" s="2" t="s">
        <v>673</v>
      </c>
      <c r="E285" s="2">
        <v>25312046</v>
      </c>
      <c r="F285" s="2">
        <v>100231734</v>
      </c>
      <c r="G285" s="2">
        <v>0</v>
      </c>
      <c r="H285" s="2">
        <v>19653364</v>
      </c>
      <c r="S285" s="2"/>
      <c r="T285" s="7">
        <v>70.680000000000007</v>
      </c>
      <c r="U285" s="2"/>
      <c r="V285" s="2"/>
      <c r="AB285" s="7"/>
      <c r="AC285" s="7"/>
      <c r="AD285" s="7"/>
      <c r="AE285" s="7"/>
      <c r="AF285" s="7"/>
      <c r="AG285" s="7"/>
      <c r="AH285" s="7"/>
      <c r="AI285" s="7"/>
    </row>
    <row r="286" spans="1:35" x14ac:dyDescent="0.2">
      <c r="A286" s="5">
        <v>2021</v>
      </c>
      <c r="B286" s="2" t="s">
        <v>724</v>
      </c>
      <c r="C286" s="2" t="s">
        <v>729</v>
      </c>
      <c r="D286" s="2" t="s">
        <v>673</v>
      </c>
      <c r="E286" s="2">
        <v>30009580</v>
      </c>
      <c r="F286" s="2">
        <v>39511273</v>
      </c>
      <c r="G286" s="2">
        <v>0</v>
      </c>
      <c r="H286" s="2">
        <v>29160831</v>
      </c>
      <c r="S286" s="2"/>
      <c r="T286" s="7">
        <v>69.900000000000006</v>
      </c>
      <c r="U286" s="2"/>
      <c r="V286" s="2"/>
      <c r="AB286" s="7"/>
      <c r="AC286" s="7"/>
      <c r="AD286" s="7"/>
      <c r="AE286" s="7"/>
      <c r="AF286" s="7"/>
      <c r="AG286" s="7"/>
      <c r="AH286" s="7"/>
      <c r="AI286" s="7"/>
    </row>
    <row r="287" spans="1:35" x14ac:dyDescent="0.2">
      <c r="A287" s="5">
        <v>2021</v>
      </c>
      <c r="B287" s="2" t="s">
        <v>724</v>
      </c>
      <c r="C287" s="2" t="s">
        <v>348</v>
      </c>
      <c r="D287" s="2" t="s">
        <v>673</v>
      </c>
      <c r="E287" s="2">
        <v>21134511</v>
      </c>
      <c r="F287" s="2">
        <v>0</v>
      </c>
      <c r="G287" s="2">
        <v>0</v>
      </c>
      <c r="H287" s="2">
        <v>10431184</v>
      </c>
      <c r="S287" s="2"/>
      <c r="T287" s="7">
        <v>73.239999999999995</v>
      </c>
      <c r="U287" s="2"/>
      <c r="V287" s="2"/>
      <c r="AB287" s="7"/>
      <c r="AC287" s="7"/>
      <c r="AD287" s="7"/>
      <c r="AE287" s="7"/>
      <c r="AF287" s="7"/>
      <c r="AG287" s="7"/>
      <c r="AH287" s="7"/>
      <c r="AI287" s="7"/>
    </row>
    <row r="288" spans="1:35" x14ac:dyDescent="0.2">
      <c r="A288" s="5">
        <v>2021</v>
      </c>
      <c r="B288" s="2" t="s">
        <v>724</v>
      </c>
      <c r="C288" s="2" t="s">
        <v>730</v>
      </c>
      <c r="D288" s="2" t="s">
        <v>673</v>
      </c>
      <c r="E288" s="2">
        <v>55205058</v>
      </c>
      <c r="F288" s="2">
        <v>0</v>
      </c>
      <c r="G288" s="2">
        <v>0</v>
      </c>
      <c r="H288" s="2">
        <v>25271568</v>
      </c>
      <c r="S288" s="2"/>
      <c r="T288" s="7">
        <v>65.87</v>
      </c>
      <c r="U288" s="2"/>
      <c r="V288" s="2"/>
      <c r="AB288" s="7"/>
      <c r="AC288" s="7"/>
      <c r="AD288" s="7"/>
      <c r="AE288" s="7"/>
      <c r="AF288" s="7"/>
      <c r="AG288" s="7"/>
      <c r="AH288" s="7"/>
      <c r="AI288" s="7"/>
    </row>
    <row r="289" spans="1:35" x14ac:dyDescent="0.2">
      <c r="A289" s="5">
        <v>2021</v>
      </c>
      <c r="B289" s="2" t="s">
        <v>724</v>
      </c>
      <c r="C289" s="2" t="s">
        <v>731</v>
      </c>
      <c r="D289" s="2" t="s">
        <v>673</v>
      </c>
      <c r="E289" s="2">
        <v>22877554</v>
      </c>
      <c r="F289" s="2">
        <v>0</v>
      </c>
      <c r="G289" s="2">
        <v>0</v>
      </c>
      <c r="H289" s="2">
        <v>15504983</v>
      </c>
      <c r="S289" s="2"/>
      <c r="T289" s="7">
        <v>69.260000000000005</v>
      </c>
      <c r="U289" s="2"/>
      <c r="V289" s="2"/>
      <c r="AB289" s="7"/>
      <c r="AC289" s="7"/>
      <c r="AD289" s="7"/>
      <c r="AE289" s="7"/>
      <c r="AF289" s="7"/>
      <c r="AG289" s="7"/>
      <c r="AH289" s="7"/>
      <c r="AI289" s="7"/>
    </row>
    <row r="290" spans="1:35" x14ac:dyDescent="0.2">
      <c r="A290" s="5">
        <v>2021</v>
      </c>
      <c r="B290" s="2" t="s">
        <v>724</v>
      </c>
      <c r="C290" s="2" t="s">
        <v>732</v>
      </c>
      <c r="D290" s="2" t="s">
        <v>673</v>
      </c>
      <c r="E290" s="2">
        <v>14194243</v>
      </c>
      <c r="F290" s="2">
        <v>0</v>
      </c>
      <c r="G290" s="2">
        <v>0</v>
      </c>
      <c r="H290" s="2">
        <v>7406571</v>
      </c>
      <c r="S290" s="2"/>
      <c r="T290" s="7">
        <v>71.56</v>
      </c>
      <c r="U290" s="2"/>
      <c r="V290" s="2"/>
      <c r="AB290" s="7"/>
      <c r="AC290" s="7"/>
      <c r="AD290" s="7"/>
      <c r="AE290" s="7"/>
      <c r="AF290" s="7"/>
      <c r="AG290" s="7"/>
      <c r="AH290" s="7"/>
      <c r="AI290" s="7"/>
    </row>
    <row r="291" spans="1:35" x14ac:dyDescent="0.2">
      <c r="A291" s="5">
        <v>2021</v>
      </c>
      <c r="B291" s="2" t="s">
        <v>724</v>
      </c>
      <c r="C291" s="2" t="s">
        <v>733</v>
      </c>
      <c r="D291" s="2" t="s">
        <v>673</v>
      </c>
      <c r="E291" s="2">
        <v>9196644</v>
      </c>
      <c r="F291" s="2">
        <v>0</v>
      </c>
      <c r="G291" s="2">
        <v>0</v>
      </c>
      <c r="H291" s="2">
        <v>13269086</v>
      </c>
      <c r="S291" s="2"/>
      <c r="T291" s="7">
        <v>69.39</v>
      </c>
      <c r="U291" s="2"/>
      <c r="V291" s="2"/>
      <c r="AB291" s="7"/>
      <c r="AC291" s="7"/>
      <c r="AD291" s="7"/>
      <c r="AE291" s="7"/>
      <c r="AF291" s="7"/>
      <c r="AG291" s="7"/>
      <c r="AH291" s="7"/>
      <c r="AI291" s="7"/>
    </row>
    <row r="292" spans="1:35" x14ac:dyDescent="0.2">
      <c r="A292" s="5">
        <v>2021</v>
      </c>
      <c r="B292" s="2" t="s">
        <v>724</v>
      </c>
      <c r="C292" s="2" t="s">
        <v>734</v>
      </c>
      <c r="D292" s="2" t="s">
        <v>673</v>
      </c>
      <c r="E292" s="2">
        <v>24314814</v>
      </c>
      <c r="F292" s="2">
        <v>823500</v>
      </c>
      <c r="G292" s="2">
        <v>0</v>
      </c>
      <c r="H292" s="2">
        <v>22827955</v>
      </c>
      <c r="S292" s="2"/>
      <c r="T292" s="7">
        <v>70.459999999999994</v>
      </c>
      <c r="U292" s="2"/>
      <c r="V292" s="2"/>
      <c r="AB292" s="7"/>
      <c r="AC292" s="7"/>
      <c r="AD292" s="7"/>
      <c r="AE292" s="7"/>
      <c r="AF292" s="7"/>
      <c r="AG292" s="7"/>
      <c r="AH292" s="7"/>
      <c r="AI292" s="7"/>
    </row>
    <row r="293" spans="1:35" x14ac:dyDescent="0.2">
      <c r="A293" s="5">
        <v>2021</v>
      </c>
      <c r="B293" s="2" t="s">
        <v>724</v>
      </c>
      <c r="C293" s="2" t="s">
        <v>735</v>
      </c>
      <c r="D293" s="2" t="s">
        <v>673</v>
      </c>
      <c r="E293" s="2">
        <v>11607343</v>
      </c>
      <c r="F293" s="2">
        <v>0</v>
      </c>
      <c r="G293" s="2">
        <v>0</v>
      </c>
      <c r="H293" s="2">
        <v>17622572</v>
      </c>
      <c r="S293" s="2"/>
      <c r="T293" s="7">
        <v>68.099999999999994</v>
      </c>
      <c r="U293" s="2"/>
      <c r="V293" s="2"/>
      <c r="AB293" s="7"/>
      <c r="AC293" s="7"/>
      <c r="AD293" s="7"/>
      <c r="AE293" s="7"/>
      <c r="AF293" s="7"/>
      <c r="AG293" s="7"/>
      <c r="AH293" s="7"/>
      <c r="AI293" s="7"/>
    </row>
    <row r="294" spans="1:35" x14ac:dyDescent="0.2">
      <c r="A294" s="5">
        <v>2021</v>
      </c>
      <c r="B294" s="2" t="s">
        <v>724</v>
      </c>
      <c r="C294" s="2" t="s">
        <v>736</v>
      </c>
      <c r="D294" s="2" t="s">
        <v>673</v>
      </c>
      <c r="E294" s="2">
        <v>24138026</v>
      </c>
      <c r="F294" s="2">
        <v>14029924</v>
      </c>
      <c r="G294" s="2">
        <v>0</v>
      </c>
      <c r="H294" s="2">
        <v>20868000</v>
      </c>
      <c r="S294" s="2"/>
      <c r="T294" s="7">
        <v>69.53</v>
      </c>
      <c r="U294" s="2"/>
      <c r="V294" s="2"/>
      <c r="AB294" s="7"/>
      <c r="AC294" s="7"/>
      <c r="AD294" s="7"/>
      <c r="AE294" s="7"/>
      <c r="AF294" s="7"/>
      <c r="AG294" s="7"/>
      <c r="AH294" s="7"/>
      <c r="AI294" s="7"/>
    </row>
    <row r="295" spans="1:35" x14ac:dyDescent="0.2">
      <c r="A295" s="5">
        <v>2021</v>
      </c>
      <c r="B295" s="2" t="s">
        <v>724</v>
      </c>
      <c r="C295" s="2" t="s">
        <v>737</v>
      </c>
      <c r="D295" s="2" t="s">
        <v>673</v>
      </c>
      <c r="E295" s="2">
        <v>23544117</v>
      </c>
      <c r="F295" s="2">
        <v>775000</v>
      </c>
      <c r="G295" s="2">
        <v>0</v>
      </c>
      <c r="H295" s="2">
        <v>19352365</v>
      </c>
      <c r="S295" s="2"/>
      <c r="T295" s="7">
        <v>68.31</v>
      </c>
      <c r="U295" s="2"/>
      <c r="V295" s="2"/>
      <c r="AB295" s="7"/>
      <c r="AC295" s="7"/>
      <c r="AD295" s="7"/>
      <c r="AE295" s="7"/>
      <c r="AF295" s="7"/>
      <c r="AG295" s="7"/>
      <c r="AH295" s="7"/>
      <c r="AI295" s="7"/>
    </row>
    <row r="296" spans="1:35" x14ac:dyDescent="0.2">
      <c r="A296" s="5">
        <v>2021</v>
      </c>
      <c r="B296" s="2" t="s">
        <v>606</v>
      </c>
      <c r="C296" s="2" t="s">
        <v>738</v>
      </c>
      <c r="D296" s="2" t="s">
        <v>673</v>
      </c>
      <c r="E296" s="2">
        <v>36022109</v>
      </c>
      <c r="F296" s="2">
        <v>16107390</v>
      </c>
      <c r="G296" s="2">
        <v>0</v>
      </c>
      <c r="H296" s="2">
        <v>16782915</v>
      </c>
      <c r="S296" s="2"/>
      <c r="T296" s="7">
        <v>69.3</v>
      </c>
      <c r="U296" s="2"/>
      <c r="V296" s="2"/>
      <c r="AB296" s="7"/>
      <c r="AC296" s="7"/>
      <c r="AD296" s="7"/>
      <c r="AE296" s="7"/>
      <c r="AF296" s="7"/>
      <c r="AG296" s="7"/>
      <c r="AH296" s="7"/>
      <c r="AI296" s="7"/>
    </row>
    <row r="297" spans="1:35" x14ac:dyDescent="0.2">
      <c r="A297" s="5">
        <v>2021</v>
      </c>
      <c r="B297" s="2" t="s">
        <v>606</v>
      </c>
      <c r="C297" s="2" t="s">
        <v>606</v>
      </c>
      <c r="D297" s="2" t="s">
        <v>673</v>
      </c>
      <c r="E297" s="2">
        <v>29247160</v>
      </c>
      <c r="F297" s="2">
        <v>1249525</v>
      </c>
      <c r="G297" s="2">
        <v>0</v>
      </c>
      <c r="H297" s="2">
        <v>27533008</v>
      </c>
      <c r="S297" s="2"/>
      <c r="T297" s="7">
        <v>68.19</v>
      </c>
      <c r="U297" s="2"/>
      <c r="V297" s="2"/>
      <c r="AB297" s="7"/>
      <c r="AC297" s="7"/>
      <c r="AD297" s="7"/>
      <c r="AE297" s="7"/>
      <c r="AF297" s="7"/>
      <c r="AG297" s="7"/>
      <c r="AH297" s="7"/>
      <c r="AI297" s="7"/>
    </row>
    <row r="298" spans="1:35" x14ac:dyDescent="0.2">
      <c r="A298" s="5">
        <v>2021</v>
      </c>
      <c r="B298" s="2" t="s">
        <v>606</v>
      </c>
      <c r="C298" s="2" t="s">
        <v>609</v>
      </c>
      <c r="D298" s="2" t="s">
        <v>673</v>
      </c>
      <c r="E298" s="2">
        <v>17313795</v>
      </c>
      <c r="F298" s="2">
        <v>0</v>
      </c>
      <c r="G298" s="2">
        <v>0</v>
      </c>
      <c r="H298" s="2">
        <v>11474678</v>
      </c>
      <c r="S298" s="2"/>
      <c r="T298" s="7">
        <v>72.53</v>
      </c>
      <c r="U298" s="2"/>
      <c r="V298" s="2"/>
      <c r="AB298" s="7"/>
      <c r="AC298" s="7"/>
      <c r="AD298" s="7"/>
      <c r="AE298" s="7"/>
      <c r="AF298" s="7"/>
      <c r="AG298" s="7"/>
      <c r="AH298" s="7"/>
      <c r="AI298" s="7"/>
    </row>
    <row r="299" spans="1:35" x14ac:dyDescent="0.2">
      <c r="A299" s="5">
        <v>2021</v>
      </c>
      <c r="B299" s="2" t="s">
        <v>606</v>
      </c>
      <c r="C299" s="2" t="s">
        <v>739</v>
      </c>
      <c r="D299" s="2" t="s">
        <v>673</v>
      </c>
      <c r="E299" s="2">
        <v>30314441</v>
      </c>
      <c r="F299" s="2">
        <v>19942821</v>
      </c>
      <c r="G299" s="2">
        <v>0</v>
      </c>
      <c r="H299" s="2">
        <v>19753580</v>
      </c>
      <c r="S299" s="2"/>
      <c r="T299" s="7">
        <v>64.3</v>
      </c>
      <c r="U299" s="2"/>
      <c r="V299" s="2"/>
      <c r="AB299" s="7"/>
      <c r="AC299" s="7"/>
      <c r="AD299" s="7"/>
      <c r="AE299" s="7"/>
      <c r="AF299" s="7"/>
      <c r="AG299" s="7"/>
      <c r="AH299" s="7"/>
      <c r="AI299" s="7"/>
    </row>
    <row r="300" spans="1:35" x14ac:dyDescent="0.2">
      <c r="A300" s="5">
        <v>2021</v>
      </c>
      <c r="B300" s="2" t="s">
        <v>606</v>
      </c>
      <c r="C300" s="2" t="s">
        <v>740</v>
      </c>
      <c r="D300" s="2" t="s">
        <v>673</v>
      </c>
      <c r="E300" s="2">
        <v>24967893</v>
      </c>
      <c r="F300" s="2">
        <v>18969249</v>
      </c>
      <c r="G300" s="2">
        <v>0</v>
      </c>
      <c r="H300" s="2">
        <v>29427779</v>
      </c>
      <c r="S300" s="2"/>
      <c r="T300" s="7">
        <v>68.52</v>
      </c>
      <c r="U300" s="2"/>
      <c r="V300" s="2"/>
      <c r="AB300" s="7"/>
      <c r="AC300" s="7"/>
      <c r="AD300" s="7"/>
      <c r="AE300" s="7"/>
      <c r="AF300" s="7"/>
      <c r="AG300" s="7"/>
      <c r="AH300" s="7"/>
      <c r="AI300" s="7"/>
    </row>
    <row r="301" spans="1:35" x14ac:dyDescent="0.2">
      <c r="A301" s="5">
        <v>2021</v>
      </c>
      <c r="B301" s="2" t="s">
        <v>606</v>
      </c>
      <c r="C301" s="2" t="s">
        <v>741</v>
      </c>
      <c r="D301" s="2" t="s">
        <v>673</v>
      </c>
      <c r="E301" s="2">
        <v>18312598</v>
      </c>
      <c r="F301" s="2">
        <v>0</v>
      </c>
      <c r="G301" s="2">
        <v>0</v>
      </c>
      <c r="H301" s="2">
        <v>19047618</v>
      </c>
      <c r="S301" s="2"/>
      <c r="T301" s="7">
        <v>65.930000000000007</v>
      </c>
      <c r="U301" s="2"/>
      <c r="V301" s="2"/>
      <c r="AB301" s="7"/>
      <c r="AC301" s="7"/>
      <c r="AD301" s="7"/>
      <c r="AE301" s="7"/>
      <c r="AF301" s="7"/>
      <c r="AG301" s="7"/>
      <c r="AH301" s="7"/>
      <c r="AI301" s="7"/>
    </row>
    <row r="302" spans="1:35" x14ac:dyDescent="0.2">
      <c r="A302" s="5">
        <v>2021</v>
      </c>
      <c r="B302" s="2" t="s">
        <v>724</v>
      </c>
      <c r="C302" s="2" t="s">
        <v>725</v>
      </c>
      <c r="D302" s="2" t="s">
        <v>679</v>
      </c>
      <c r="E302" s="2">
        <v>0</v>
      </c>
      <c r="G302" s="2">
        <v>0</v>
      </c>
      <c r="H302" s="2">
        <v>0</v>
      </c>
      <c r="S302" s="2"/>
      <c r="T302" s="2"/>
      <c r="U302" s="2"/>
      <c r="V302" s="2"/>
      <c r="AB302" s="7"/>
      <c r="AC302" s="7"/>
      <c r="AD302" s="7"/>
      <c r="AE302" s="7"/>
      <c r="AF302" s="7"/>
      <c r="AG302" s="7"/>
      <c r="AH302" s="7"/>
      <c r="AI302" s="7"/>
    </row>
    <row r="303" spans="1:35" x14ac:dyDescent="0.2">
      <c r="A303" s="5">
        <v>2021</v>
      </c>
      <c r="B303" s="2" t="s">
        <v>724</v>
      </c>
      <c r="C303" s="2" t="s">
        <v>726</v>
      </c>
      <c r="D303" s="2" t="s">
        <v>679</v>
      </c>
      <c r="E303" s="2">
        <v>0</v>
      </c>
      <c r="G303" s="2">
        <v>0</v>
      </c>
      <c r="H303" s="2">
        <v>0</v>
      </c>
      <c r="S303" s="2"/>
      <c r="T303" s="2"/>
      <c r="U303" s="2"/>
      <c r="V303" s="2"/>
      <c r="AB303" s="7"/>
      <c r="AC303" s="7"/>
      <c r="AD303" s="7"/>
      <c r="AE303" s="7"/>
      <c r="AF303" s="7"/>
      <c r="AG303" s="7"/>
      <c r="AH303" s="7"/>
      <c r="AI303" s="7"/>
    </row>
    <row r="304" spans="1:35" x14ac:dyDescent="0.2">
      <c r="A304" s="5">
        <v>2021</v>
      </c>
      <c r="B304" s="2" t="s">
        <v>724</v>
      </c>
      <c r="C304" s="2" t="s">
        <v>727</v>
      </c>
      <c r="D304" s="2" t="s">
        <v>679</v>
      </c>
      <c r="E304" s="2">
        <v>0</v>
      </c>
      <c r="G304" s="2">
        <v>0</v>
      </c>
      <c r="H304" s="2">
        <v>0</v>
      </c>
      <c r="S304" s="2"/>
      <c r="T304" s="2"/>
      <c r="U304" s="2"/>
      <c r="V304" s="2"/>
      <c r="AB304" s="7"/>
      <c r="AC304" s="7"/>
      <c r="AD304" s="7"/>
      <c r="AE304" s="7"/>
      <c r="AF304" s="7"/>
      <c r="AG304" s="7"/>
      <c r="AH304" s="7"/>
      <c r="AI304" s="7"/>
    </row>
    <row r="305" spans="1:35" x14ac:dyDescent="0.2">
      <c r="A305" s="5">
        <v>2021</v>
      </c>
      <c r="B305" s="2" t="s">
        <v>724</v>
      </c>
      <c r="C305" s="2" t="s">
        <v>728</v>
      </c>
      <c r="D305" s="2" t="s">
        <v>679</v>
      </c>
      <c r="E305" s="2">
        <v>0</v>
      </c>
      <c r="G305" s="2">
        <v>0</v>
      </c>
      <c r="H305" s="2">
        <v>0</v>
      </c>
      <c r="S305" s="2"/>
      <c r="T305" s="2"/>
      <c r="U305" s="2"/>
      <c r="V305" s="2"/>
      <c r="AB305" s="7"/>
      <c r="AC305" s="7"/>
      <c r="AD305" s="7"/>
      <c r="AE305" s="7"/>
      <c r="AF305" s="7"/>
      <c r="AG305" s="7"/>
      <c r="AH305" s="7"/>
      <c r="AI305" s="7"/>
    </row>
    <row r="306" spans="1:35" x14ac:dyDescent="0.2">
      <c r="A306" s="5">
        <v>2021</v>
      </c>
      <c r="B306" s="2" t="s">
        <v>724</v>
      </c>
      <c r="C306" s="2" t="s">
        <v>729</v>
      </c>
      <c r="D306" s="2" t="s">
        <v>679</v>
      </c>
      <c r="E306" s="2">
        <v>0</v>
      </c>
      <c r="G306" s="2">
        <v>0</v>
      </c>
      <c r="H306" s="2">
        <v>0</v>
      </c>
      <c r="S306" s="2"/>
      <c r="T306" s="2"/>
      <c r="U306" s="2"/>
      <c r="V306" s="2"/>
      <c r="AB306" s="7"/>
      <c r="AC306" s="7"/>
      <c r="AD306" s="7"/>
      <c r="AE306" s="7"/>
      <c r="AF306" s="7"/>
      <c r="AG306" s="7"/>
      <c r="AH306" s="7"/>
      <c r="AI306" s="7"/>
    </row>
    <row r="307" spans="1:35" x14ac:dyDescent="0.2">
      <c r="A307" s="5">
        <v>2021</v>
      </c>
      <c r="B307" s="2" t="s">
        <v>724</v>
      </c>
      <c r="C307" s="2" t="s">
        <v>348</v>
      </c>
      <c r="D307" s="2" t="s">
        <v>679</v>
      </c>
      <c r="E307" s="2">
        <v>0</v>
      </c>
      <c r="G307" s="2">
        <v>0</v>
      </c>
      <c r="H307" s="2">
        <v>0</v>
      </c>
      <c r="S307" s="2"/>
      <c r="T307" s="2"/>
      <c r="U307" s="2"/>
      <c r="V307" s="2"/>
      <c r="AB307" s="7"/>
      <c r="AC307" s="7"/>
      <c r="AD307" s="7"/>
      <c r="AE307" s="7"/>
      <c r="AF307" s="7"/>
      <c r="AG307" s="7"/>
      <c r="AH307" s="7"/>
      <c r="AI307" s="7"/>
    </row>
    <row r="308" spans="1:35" x14ac:dyDescent="0.2">
      <c r="A308" s="5">
        <v>2021</v>
      </c>
      <c r="B308" s="2" t="s">
        <v>724</v>
      </c>
      <c r="C308" s="2" t="s">
        <v>730</v>
      </c>
      <c r="D308" s="2" t="s">
        <v>679</v>
      </c>
      <c r="E308" s="2">
        <v>0</v>
      </c>
      <c r="G308" s="2">
        <v>0</v>
      </c>
      <c r="H308" s="2">
        <v>0</v>
      </c>
      <c r="S308" s="2"/>
      <c r="T308" s="2"/>
      <c r="U308" s="2"/>
      <c r="V308" s="2"/>
      <c r="AB308" s="7"/>
      <c r="AC308" s="7"/>
      <c r="AD308" s="7"/>
      <c r="AE308" s="7"/>
      <c r="AF308" s="7"/>
      <c r="AG308" s="7"/>
      <c r="AH308" s="7"/>
      <c r="AI308" s="7"/>
    </row>
    <row r="309" spans="1:35" x14ac:dyDescent="0.2">
      <c r="A309" s="5">
        <v>2021</v>
      </c>
      <c r="B309" s="2" t="s">
        <v>724</v>
      </c>
      <c r="C309" s="2" t="s">
        <v>731</v>
      </c>
      <c r="D309" s="2" t="s">
        <v>679</v>
      </c>
      <c r="E309" s="2">
        <v>0</v>
      </c>
      <c r="G309" s="2">
        <v>0</v>
      </c>
      <c r="H309" s="2">
        <v>0</v>
      </c>
      <c r="S309" s="2"/>
      <c r="T309" s="2"/>
      <c r="U309" s="2"/>
      <c r="V309" s="2"/>
      <c r="AB309" s="7"/>
      <c r="AC309" s="7"/>
      <c r="AD309" s="7"/>
      <c r="AE309" s="7"/>
      <c r="AF309" s="7"/>
      <c r="AG309" s="7"/>
      <c r="AH309" s="7"/>
      <c r="AI309" s="7"/>
    </row>
    <row r="310" spans="1:35" x14ac:dyDescent="0.2">
      <c r="A310" s="5">
        <v>2021</v>
      </c>
      <c r="B310" s="2" t="s">
        <v>724</v>
      </c>
      <c r="C310" s="2" t="s">
        <v>732</v>
      </c>
      <c r="D310" s="2" t="s">
        <v>679</v>
      </c>
      <c r="E310" s="2">
        <v>0</v>
      </c>
      <c r="G310" s="2">
        <v>0</v>
      </c>
      <c r="H310" s="2">
        <v>0</v>
      </c>
      <c r="S310" s="2"/>
      <c r="T310" s="2"/>
      <c r="U310" s="2"/>
      <c r="V310" s="2"/>
      <c r="AB310" s="7"/>
      <c r="AC310" s="7"/>
      <c r="AD310" s="7"/>
      <c r="AE310" s="7"/>
      <c r="AF310" s="7"/>
      <c r="AG310" s="7"/>
      <c r="AH310" s="7"/>
      <c r="AI310" s="7"/>
    </row>
    <row r="311" spans="1:35" x14ac:dyDescent="0.2">
      <c r="A311" s="5">
        <v>2021</v>
      </c>
      <c r="B311" s="2" t="s">
        <v>724</v>
      </c>
      <c r="C311" s="2" t="s">
        <v>733</v>
      </c>
      <c r="D311" s="2" t="s">
        <v>679</v>
      </c>
      <c r="E311" s="2">
        <v>0</v>
      </c>
      <c r="G311" s="2">
        <v>0</v>
      </c>
      <c r="H311" s="2">
        <v>0</v>
      </c>
      <c r="S311" s="2"/>
      <c r="T311" s="2"/>
      <c r="U311" s="2"/>
      <c r="V311" s="2"/>
      <c r="AB311" s="7"/>
      <c r="AC311" s="7"/>
      <c r="AD311" s="7"/>
      <c r="AE311" s="7"/>
      <c r="AF311" s="7"/>
      <c r="AG311" s="7"/>
      <c r="AH311" s="7"/>
      <c r="AI311" s="7"/>
    </row>
    <row r="312" spans="1:35" x14ac:dyDescent="0.2">
      <c r="A312" s="5">
        <v>2021</v>
      </c>
      <c r="B312" s="2" t="s">
        <v>724</v>
      </c>
      <c r="C312" s="2" t="s">
        <v>734</v>
      </c>
      <c r="D312" s="2" t="s">
        <v>679</v>
      </c>
      <c r="E312" s="2">
        <v>0</v>
      </c>
      <c r="G312" s="2">
        <v>0</v>
      </c>
      <c r="H312" s="2">
        <v>0</v>
      </c>
      <c r="S312" s="2"/>
      <c r="T312" s="2"/>
      <c r="U312" s="2"/>
      <c r="V312" s="2"/>
      <c r="AB312" s="7"/>
      <c r="AC312" s="7"/>
      <c r="AD312" s="7"/>
      <c r="AE312" s="7"/>
      <c r="AF312" s="7"/>
      <c r="AG312" s="7"/>
      <c r="AH312" s="7"/>
      <c r="AI312" s="7"/>
    </row>
    <row r="313" spans="1:35" x14ac:dyDescent="0.2">
      <c r="A313" s="5">
        <v>2021</v>
      </c>
      <c r="B313" s="2" t="s">
        <v>724</v>
      </c>
      <c r="C313" s="2" t="s">
        <v>735</v>
      </c>
      <c r="D313" s="2" t="s">
        <v>679</v>
      </c>
      <c r="E313" s="2">
        <v>0</v>
      </c>
      <c r="G313" s="2">
        <v>0</v>
      </c>
      <c r="H313" s="2">
        <v>100000</v>
      </c>
      <c r="S313" s="2"/>
      <c r="T313" s="2"/>
      <c r="U313" s="2"/>
      <c r="V313" s="2"/>
      <c r="AB313" s="7"/>
      <c r="AC313" s="7"/>
      <c r="AD313" s="7"/>
      <c r="AE313" s="7"/>
      <c r="AF313" s="7"/>
      <c r="AG313" s="7"/>
      <c r="AH313" s="7"/>
      <c r="AI313" s="7"/>
    </row>
    <row r="314" spans="1:35" x14ac:dyDescent="0.2">
      <c r="A314" s="5">
        <v>2021</v>
      </c>
      <c r="B314" s="2" t="s">
        <v>724</v>
      </c>
      <c r="C314" s="2" t="s">
        <v>736</v>
      </c>
      <c r="D314" s="2" t="s">
        <v>679</v>
      </c>
      <c r="E314" s="2">
        <v>0</v>
      </c>
      <c r="G314" s="2">
        <v>0</v>
      </c>
      <c r="H314" s="2">
        <v>0</v>
      </c>
      <c r="S314" s="2"/>
      <c r="T314" s="2"/>
      <c r="U314" s="2"/>
      <c r="V314" s="2"/>
      <c r="AB314" s="7"/>
      <c r="AC314" s="7"/>
      <c r="AD314" s="7"/>
      <c r="AE314" s="7"/>
      <c r="AF314" s="7"/>
      <c r="AG314" s="7"/>
      <c r="AH314" s="7"/>
      <c r="AI314" s="7"/>
    </row>
    <row r="315" spans="1:35" x14ac:dyDescent="0.2">
      <c r="A315" s="5">
        <v>2021</v>
      </c>
      <c r="B315" s="2" t="s">
        <v>724</v>
      </c>
      <c r="C315" s="2" t="s">
        <v>737</v>
      </c>
      <c r="D315" s="2" t="s">
        <v>679</v>
      </c>
      <c r="E315" s="2">
        <v>0</v>
      </c>
      <c r="G315" s="2">
        <v>0</v>
      </c>
      <c r="H315" s="2">
        <v>0</v>
      </c>
      <c r="S315" s="2"/>
      <c r="T315" s="2"/>
      <c r="U315" s="2"/>
      <c r="V315" s="2"/>
      <c r="AB315" s="7"/>
      <c r="AC315" s="7"/>
      <c r="AD315" s="7"/>
      <c r="AE315" s="7"/>
      <c r="AF315" s="7"/>
      <c r="AG315" s="7"/>
      <c r="AH315" s="7"/>
      <c r="AI315" s="7"/>
    </row>
    <row r="316" spans="1:35" x14ac:dyDescent="0.2">
      <c r="A316" s="5">
        <v>2021</v>
      </c>
      <c r="B316" s="2" t="s">
        <v>606</v>
      </c>
      <c r="C316" s="2" t="s">
        <v>738</v>
      </c>
      <c r="D316" s="2" t="s">
        <v>679</v>
      </c>
      <c r="E316" s="2">
        <v>0</v>
      </c>
      <c r="G316" s="2">
        <v>0</v>
      </c>
      <c r="H316" s="2">
        <v>0</v>
      </c>
      <c r="S316" s="2"/>
      <c r="T316" s="2"/>
      <c r="U316" s="2"/>
      <c r="V316" s="2"/>
      <c r="AB316" s="7"/>
      <c r="AC316" s="7"/>
      <c r="AD316" s="7"/>
      <c r="AE316" s="7"/>
      <c r="AF316" s="7"/>
      <c r="AG316" s="7"/>
      <c r="AH316" s="7"/>
      <c r="AI316" s="7"/>
    </row>
    <row r="317" spans="1:35" x14ac:dyDescent="0.2">
      <c r="A317" s="5">
        <v>2021</v>
      </c>
      <c r="B317" s="2" t="s">
        <v>606</v>
      </c>
      <c r="C317" s="2" t="s">
        <v>606</v>
      </c>
      <c r="D317" s="2" t="s">
        <v>679</v>
      </c>
      <c r="E317" s="2">
        <v>0</v>
      </c>
      <c r="G317" s="2">
        <v>0</v>
      </c>
      <c r="H317" s="2">
        <v>0</v>
      </c>
      <c r="S317" s="2"/>
      <c r="T317" s="2"/>
      <c r="U317" s="2"/>
      <c r="V317" s="2"/>
      <c r="AB317" s="7"/>
      <c r="AC317" s="7"/>
      <c r="AD317" s="7"/>
      <c r="AE317" s="7"/>
      <c r="AF317" s="7"/>
      <c r="AG317" s="7"/>
      <c r="AH317" s="7"/>
      <c r="AI317" s="7"/>
    </row>
    <row r="318" spans="1:35" x14ac:dyDescent="0.2">
      <c r="A318" s="5">
        <v>2021</v>
      </c>
      <c r="B318" s="2" t="s">
        <v>606</v>
      </c>
      <c r="C318" s="2" t="s">
        <v>609</v>
      </c>
      <c r="D318" s="2" t="s">
        <v>679</v>
      </c>
      <c r="E318" s="2">
        <v>0</v>
      </c>
      <c r="G318" s="2">
        <v>0</v>
      </c>
      <c r="H318" s="2">
        <v>0</v>
      </c>
      <c r="S318" s="2"/>
      <c r="T318" s="2"/>
      <c r="U318" s="2"/>
      <c r="V318" s="2"/>
      <c r="AB318" s="7"/>
      <c r="AC318" s="7"/>
      <c r="AD318" s="7"/>
      <c r="AE318" s="7"/>
      <c r="AF318" s="7"/>
      <c r="AG318" s="7"/>
      <c r="AH318" s="7"/>
      <c r="AI318" s="7"/>
    </row>
    <row r="319" spans="1:35" x14ac:dyDescent="0.2">
      <c r="A319" s="5">
        <v>2021</v>
      </c>
      <c r="B319" s="2" t="s">
        <v>606</v>
      </c>
      <c r="C319" s="2" t="s">
        <v>739</v>
      </c>
      <c r="D319" s="2" t="s">
        <v>679</v>
      </c>
      <c r="E319" s="2">
        <v>0</v>
      </c>
      <c r="G319" s="2">
        <v>0</v>
      </c>
      <c r="H319" s="2">
        <v>0</v>
      </c>
      <c r="S319" s="2"/>
      <c r="T319" s="2"/>
      <c r="U319" s="2"/>
      <c r="V319" s="2"/>
      <c r="AB319" s="7"/>
      <c r="AC319" s="7"/>
      <c r="AD319" s="7"/>
      <c r="AE319" s="7"/>
      <c r="AF319" s="7"/>
      <c r="AG319" s="7"/>
      <c r="AH319" s="7"/>
      <c r="AI319" s="7"/>
    </row>
    <row r="320" spans="1:35" x14ac:dyDescent="0.2">
      <c r="A320" s="5">
        <v>2021</v>
      </c>
      <c r="B320" s="2" t="s">
        <v>606</v>
      </c>
      <c r="C320" s="2" t="s">
        <v>740</v>
      </c>
      <c r="D320" s="2" t="s">
        <v>679</v>
      </c>
      <c r="E320" s="2">
        <v>0</v>
      </c>
      <c r="G320" s="2">
        <v>0</v>
      </c>
      <c r="H320" s="2">
        <v>100000</v>
      </c>
      <c r="S320" s="2"/>
      <c r="T320" s="2"/>
      <c r="U320" s="2"/>
      <c r="V320" s="2"/>
      <c r="AB320" s="7"/>
      <c r="AC320" s="7"/>
      <c r="AD320" s="7"/>
      <c r="AE320" s="7"/>
      <c r="AF320" s="7"/>
      <c r="AG320" s="7"/>
      <c r="AH320" s="7"/>
      <c r="AI320" s="7"/>
    </row>
    <row r="321" spans="1:35" x14ac:dyDescent="0.2">
      <c r="A321" s="5">
        <v>2021</v>
      </c>
      <c r="B321" s="2" t="s">
        <v>606</v>
      </c>
      <c r="C321" s="2" t="s">
        <v>741</v>
      </c>
      <c r="D321" s="2" t="s">
        <v>679</v>
      </c>
      <c r="E321" s="2">
        <v>0</v>
      </c>
      <c r="G321" s="2">
        <v>0</v>
      </c>
      <c r="H321" s="2">
        <v>0</v>
      </c>
      <c r="S321" s="2"/>
      <c r="T321" s="2"/>
      <c r="U321" s="2"/>
      <c r="V321" s="2"/>
      <c r="AB321" s="7"/>
      <c r="AC321" s="7"/>
      <c r="AD321" s="7"/>
      <c r="AE321" s="7"/>
      <c r="AF321" s="7"/>
      <c r="AG321" s="7"/>
      <c r="AH321" s="7"/>
      <c r="AI321" s="7"/>
    </row>
    <row r="322" spans="1:35" x14ac:dyDescent="0.2">
      <c r="A322" s="5">
        <v>2021</v>
      </c>
      <c r="B322" s="2" t="s">
        <v>724</v>
      </c>
      <c r="C322" s="2" t="s">
        <v>725</v>
      </c>
      <c r="D322" s="2" t="s">
        <v>677</v>
      </c>
      <c r="E322" s="2">
        <v>0</v>
      </c>
      <c r="G322" s="2">
        <v>0</v>
      </c>
      <c r="H322" s="2">
        <v>335173</v>
      </c>
      <c r="S322" s="2"/>
      <c r="T322" s="2"/>
      <c r="U322" s="2"/>
      <c r="V322" s="2"/>
      <c r="W322" s="7">
        <v>11492</v>
      </c>
      <c r="X322" s="7">
        <v>4.16</v>
      </c>
      <c r="Y322" s="7">
        <v>63.48</v>
      </c>
      <c r="AB322" s="7"/>
      <c r="AC322" s="7"/>
      <c r="AD322" s="7"/>
      <c r="AE322" s="7"/>
      <c r="AF322" s="7"/>
      <c r="AG322" s="7"/>
      <c r="AH322" s="7"/>
      <c r="AI322" s="7"/>
    </row>
    <row r="323" spans="1:35" x14ac:dyDescent="0.2">
      <c r="A323" s="5">
        <v>2021</v>
      </c>
      <c r="B323" s="2" t="s">
        <v>724</v>
      </c>
      <c r="C323" s="2" t="s">
        <v>726</v>
      </c>
      <c r="D323" s="2" t="s">
        <v>677</v>
      </c>
      <c r="E323" s="2">
        <v>0</v>
      </c>
      <c r="F323" s="2">
        <v>2200214</v>
      </c>
      <c r="G323" s="2">
        <v>0</v>
      </c>
      <c r="H323" s="2">
        <v>335173</v>
      </c>
      <c r="S323" s="2"/>
      <c r="T323" s="2"/>
      <c r="U323" s="2"/>
      <c r="V323" s="2"/>
      <c r="W323" s="7">
        <v>9951</v>
      </c>
      <c r="X323" s="7">
        <v>5.14</v>
      </c>
      <c r="Y323" s="7">
        <v>70.45</v>
      </c>
      <c r="AB323" s="7"/>
      <c r="AC323" s="7"/>
      <c r="AD323" s="7"/>
      <c r="AE323" s="7"/>
      <c r="AF323" s="7"/>
      <c r="AG323" s="7"/>
      <c r="AH323" s="7"/>
      <c r="AI323" s="7"/>
    </row>
    <row r="324" spans="1:35" x14ac:dyDescent="0.2">
      <c r="A324" s="5">
        <v>2021</v>
      </c>
      <c r="B324" s="2" t="s">
        <v>724</v>
      </c>
      <c r="C324" s="2" t="s">
        <v>727</v>
      </c>
      <c r="D324" s="2" t="s">
        <v>677</v>
      </c>
      <c r="E324" s="2">
        <v>0</v>
      </c>
      <c r="F324" s="2">
        <v>0</v>
      </c>
      <c r="G324" s="2">
        <v>0</v>
      </c>
      <c r="H324" s="2">
        <v>335173</v>
      </c>
      <c r="S324" s="2"/>
      <c r="T324" s="2"/>
      <c r="U324" s="2"/>
      <c r="V324" s="2"/>
      <c r="W324" s="7">
        <v>11148</v>
      </c>
      <c r="X324" s="7">
        <v>4.91</v>
      </c>
      <c r="Y324" s="7">
        <v>70.23</v>
      </c>
      <c r="AB324" s="7"/>
      <c r="AC324" s="7"/>
      <c r="AD324" s="7"/>
      <c r="AE324" s="7"/>
      <c r="AF324" s="7"/>
      <c r="AG324" s="7"/>
      <c r="AH324" s="7"/>
      <c r="AI324" s="7"/>
    </row>
    <row r="325" spans="1:35" x14ac:dyDescent="0.2">
      <c r="A325" s="5">
        <v>2021</v>
      </c>
      <c r="B325" s="2" t="s">
        <v>724</v>
      </c>
      <c r="C325" s="2" t="s">
        <v>728</v>
      </c>
      <c r="D325" s="2" t="s">
        <v>677</v>
      </c>
      <c r="E325" s="2">
        <v>0</v>
      </c>
      <c r="F325" s="2">
        <v>312430</v>
      </c>
      <c r="G325" s="2">
        <v>0</v>
      </c>
      <c r="H325" s="2">
        <v>725477</v>
      </c>
      <c r="S325" s="2"/>
      <c r="T325" s="2"/>
      <c r="U325" s="2"/>
      <c r="V325" s="2"/>
      <c r="W325" s="7">
        <v>13117</v>
      </c>
      <c r="X325" s="7">
        <v>4.7</v>
      </c>
      <c r="Y325" s="7">
        <v>70.010000000000005</v>
      </c>
      <c r="AB325" s="7"/>
      <c r="AC325" s="7"/>
      <c r="AD325" s="7"/>
      <c r="AE325" s="7"/>
      <c r="AF325" s="7"/>
      <c r="AG325" s="7"/>
      <c r="AH325" s="7"/>
      <c r="AI325" s="7"/>
    </row>
    <row r="326" spans="1:35" x14ac:dyDescent="0.2">
      <c r="A326" s="5">
        <v>2021</v>
      </c>
      <c r="B326" s="2" t="s">
        <v>724</v>
      </c>
      <c r="C326" s="2" t="s">
        <v>729</v>
      </c>
      <c r="D326" s="2" t="s">
        <v>677</v>
      </c>
      <c r="E326" s="2">
        <v>0</v>
      </c>
      <c r="F326" s="2">
        <v>0</v>
      </c>
      <c r="G326" s="2">
        <v>0</v>
      </c>
      <c r="H326" s="2">
        <v>725477</v>
      </c>
      <c r="S326" s="2"/>
      <c r="T326" s="2"/>
      <c r="U326" s="2"/>
      <c r="V326" s="2"/>
      <c r="W326" s="7">
        <v>11866</v>
      </c>
      <c r="X326" s="7">
        <v>5.15</v>
      </c>
      <c r="Y326" s="7">
        <v>66.569999999999993</v>
      </c>
      <c r="AB326" s="7"/>
      <c r="AC326" s="7"/>
      <c r="AD326" s="7"/>
      <c r="AE326" s="7"/>
      <c r="AF326" s="7"/>
      <c r="AG326" s="7"/>
      <c r="AH326" s="7"/>
      <c r="AI326" s="7"/>
    </row>
    <row r="327" spans="1:35" x14ac:dyDescent="0.2">
      <c r="A327" s="5">
        <v>2021</v>
      </c>
      <c r="B327" s="2" t="s">
        <v>724</v>
      </c>
      <c r="C327" s="2" t="s">
        <v>348</v>
      </c>
      <c r="D327" s="2" t="s">
        <v>677</v>
      </c>
      <c r="E327" s="2">
        <v>0</v>
      </c>
      <c r="F327" s="2">
        <v>0</v>
      </c>
      <c r="G327" s="2">
        <v>0</v>
      </c>
      <c r="H327" s="2">
        <v>725477</v>
      </c>
      <c r="S327" s="2"/>
      <c r="T327" s="2"/>
      <c r="U327" s="2"/>
      <c r="V327" s="2"/>
      <c r="W327" s="7">
        <v>14070</v>
      </c>
      <c r="X327" s="7">
        <v>5.86</v>
      </c>
      <c r="Y327" s="7">
        <v>63.3</v>
      </c>
      <c r="AB327" s="7"/>
      <c r="AC327" s="7"/>
      <c r="AD327" s="7"/>
      <c r="AE327" s="7"/>
      <c r="AF327" s="7"/>
      <c r="AG327" s="7"/>
      <c r="AH327" s="7"/>
      <c r="AI327" s="7"/>
    </row>
    <row r="328" spans="1:35" x14ac:dyDescent="0.2">
      <c r="A328" s="5">
        <v>2021</v>
      </c>
      <c r="B328" s="2" t="s">
        <v>724</v>
      </c>
      <c r="C328" s="2" t="s">
        <v>730</v>
      </c>
      <c r="D328" s="2" t="s">
        <v>677</v>
      </c>
      <c r="E328" s="2">
        <v>0</v>
      </c>
      <c r="F328" s="2">
        <v>0</v>
      </c>
      <c r="G328" s="2">
        <v>0</v>
      </c>
      <c r="H328" s="2">
        <v>725477</v>
      </c>
      <c r="S328" s="2"/>
      <c r="T328" s="2"/>
      <c r="U328" s="2"/>
      <c r="V328" s="2"/>
      <c r="W328" s="7">
        <v>10568</v>
      </c>
      <c r="X328" s="7">
        <v>5.5</v>
      </c>
      <c r="Y328" s="7">
        <v>64.38</v>
      </c>
      <c r="AB328" s="7"/>
      <c r="AC328" s="7"/>
      <c r="AD328" s="7"/>
      <c r="AE328" s="7"/>
      <c r="AF328" s="7"/>
      <c r="AG328" s="7"/>
      <c r="AH328" s="7"/>
      <c r="AI328" s="7"/>
    </row>
    <row r="329" spans="1:35" x14ac:dyDescent="0.2">
      <c r="A329" s="5">
        <v>2021</v>
      </c>
      <c r="B329" s="2" t="s">
        <v>724</v>
      </c>
      <c r="C329" s="2" t="s">
        <v>731</v>
      </c>
      <c r="D329" s="2" t="s">
        <v>677</v>
      </c>
      <c r="E329" s="2">
        <v>0</v>
      </c>
      <c r="F329" s="2">
        <v>11508201</v>
      </c>
      <c r="G329" s="2">
        <v>0</v>
      </c>
      <c r="H329" s="2">
        <v>381383</v>
      </c>
      <c r="S329" s="2"/>
      <c r="T329" s="2"/>
      <c r="U329" s="2"/>
      <c r="V329" s="2"/>
      <c r="W329" s="7">
        <v>9420</v>
      </c>
      <c r="X329" s="7">
        <v>4.25</v>
      </c>
      <c r="Y329" s="7">
        <v>71.459999999999994</v>
      </c>
      <c r="AB329" s="7"/>
      <c r="AC329" s="7"/>
      <c r="AD329" s="7"/>
      <c r="AE329" s="7"/>
      <c r="AF329" s="7"/>
      <c r="AG329" s="7"/>
      <c r="AH329" s="7"/>
      <c r="AI329" s="7"/>
    </row>
    <row r="330" spans="1:35" x14ac:dyDescent="0.2">
      <c r="A330" s="5">
        <v>2021</v>
      </c>
      <c r="B330" s="2" t="s">
        <v>724</v>
      </c>
      <c r="C330" s="2" t="s">
        <v>732</v>
      </c>
      <c r="D330" s="2" t="s">
        <v>677</v>
      </c>
      <c r="E330" s="2">
        <v>0</v>
      </c>
      <c r="F330" s="2">
        <v>0</v>
      </c>
      <c r="G330" s="2">
        <v>0</v>
      </c>
      <c r="H330" s="2">
        <v>335173</v>
      </c>
      <c r="S330" s="2"/>
      <c r="T330" s="2"/>
      <c r="U330" s="2"/>
      <c r="V330" s="2"/>
      <c r="W330" s="7">
        <v>8773</v>
      </c>
      <c r="X330" s="7">
        <v>4.6500000000000004</v>
      </c>
      <c r="Y330" s="7">
        <v>71.819999999999993</v>
      </c>
      <c r="AB330" s="7"/>
      <c r="AC330" s="7"/>
      <c r="AD330" s="7"/>
      <c r="AE330" s="7"/>
      <c r="AF330" s="7"/>
      <c r="AG330" s="7"/>
      <c r="AH330" s="7"/>
      <c r="AI330" s="7"/>
    </row>
    <row r="331" spans="1:35" x14ac:dyDescent="0.2">
      <c r="A331" s="5">
        <v>2021</v>
      </c>
      <c r="B331" s="2" t="s">
        <v>724</v>
      </c>
      <c r="C331" s="2" t="s">
        <v>733</v>
      </c>
      <c r="D331" s="2" t="s">
        <v>677</v>
      </c>
      <c r="E331" s="2">
        <v>0</v>
      </c>
      <c r="F331" s="2">
        <v>0</v>
      </c>
      <c r="G331" s="2">
        <v>0</v>
      </c>
      <c r="H331" s="2">
        <v>335173</v>
      </c>
      <c r="S331" s="2"/>
      <c r="T331" s="2"/>
      <c r="U331" s="2"/>
      <c r="V331" s="2"/>
      <c r="W331" s="7">
        <v>11234</v>
      </c>
      <c r="X331" s="7">
        <v>2.2999999999999998</v>
      </c>
      <c r="Y331" s="7">
        <v>70.44</v>
      </c>
      <c r="AB331" s="7"/>
      <c r="AC331" s="7"/>
      <c r="AD331" s="7"/>
      <c r="AE331" s="7"/>
      <c r="AF331" s="7"/>
      <c r="AG331" s="7"/>
      <c r="AH331" s="7"/>
      <c r="AI331" s="7"/>
    </row>
    <row r="332" spans="1:35" x14ac:dyDescent="0.2">
      <c r="A332" s="5">
        <v>2021</v>
      </c>
      <c r="B332" s="2" t="s">
        <v>724</v>
      </c>
      <c r="C332" s="2" t="s">
        <v>734</v>
      </c>
      <c r="D332" s="2" t="s">
        <v>677</v>
      </c>
      <c r="E332" s="2">
        <v>0</v>
      </c>
      <c r="F332" s="2">
        <v>0</v>
      </c>
      <c r="G332" s="2">
        <v>0</v>
      </c>
      <c r="H332" s="2">
        <v>335173</v>
      </c>
      <c r="S332" s="2"/>
      <c r="T332" s="2"/>
      <c r="U332" s="2"/>
      <c r="V332" s="2"/>
      <c r="W332" s="7">
        <v>10809</v>
      </c>
      <c r="X332" s="7">
        <v>3.11</v>
      </c>
      <c r="Y332" s="7">
        <v>69.7</v>
      </c>
      <c r="AB332" s="7"/>
      <c r="AC332" s="7"/>
      <c r="AD332" s="7"/>
      <c r="AE332" s="7"/>
      <c r="AF332" s="7"/>
      <c r="AG332" s="7"/>
      <c r="AH332" s="7"/>
      <c r="AI332" s="7"/>
    </row>
    <row r="333" spans="1:35" x14ac:dyDescent="0.2">
      <c r="A333" s="5">
        <v>2021</v>
      </c>
      <c r="B333" s="2" t="s">
        <v>724</v>
      </c>
      <c r="C333" s="2" t="s">
        <v>735</v>
      </c>
      <c r="D333" s="2" t="s">
        <v>677</v>
      </c>
      <c r="E333" s="2">
        <v>0</v>
      </c>
      <c r="F333" s="2">
        <v>0</v>
      </c>
      <c r="G333" s="2">
        <v>0</v>
      </c>
      <c r="H333" s="2">
        <v>335173</v>
      </c>
      <c r="S333" s="2"/>
      <c r="T333" s="2"/>
      <c r="U333" s="2"/>
      <c r="V333" s="2"/>
      <c r="W333" s="7">
        <v>10082</v>
      </c>
      <c r="X333" s="7">
        <v>2.6</v>
      </c>
      <c r="Y333" s="7">
        <v>73.45</v>
      </c>
      <c r="AB333" s="7"/>
      <c r="AC333" s="7"/>
      <c r="AD333" s="7"/>
      <c r="AE333" s="7"/>
      <c r="AF333" s="7"/>
      <c r="AG333" s="7"/>
      <c r="AH333" s="7"/>
      <c r="AI333" s="7"/>
    </row>
    <row r="334" spans="1:35" x14ac:dyDescent="0.2">
      <c r="A334" s="5">
        <v>2021</v>
      </c>
      <c r="B334" s="2" t="s">
        <v>724</v>
      </c>
      <c r="C334" s="2" t="s">
        <v>736</v>
      </c>
      <c r="D334" s="2" t="s">
        <v>677</v>
      </c>
      <c r="E334" s="2">
        <v>0</v>
      </c>
      <c r="F334" s="2">
        <v>4142403</v>
      </c>
      <c r="G334" s="2">
        <v>0</v>
      </c>
      <c r="H334" s="2">
        <v>381383</v>
      </c>
      <c r="S334" s="2"/>
      <c r="T334" s="2"/>
      <c r="U334" s="2"/>
      <c r="V334" s="2"/>
      <c r="W334" s="7">
        <v>10449</v>
      </c>
      <c r="X334" s="7">
        <v>3.03</v>
      </c>
      <c r="Y334" s="7">
        <v>67.62</v>
      </c>
      <c r="AB334" s="7"/>
      <c r="AC334" s="7"/>
      <c r="AD334" s="7"/>
      <c r="AE334" s="7"/>
      <c r="AF334" s="7"/>
      <c r="AG334" s="7"/>
      <c r="AH334" s="7"/>
      <c r="AI334" s="7"/>
    </row>
    <row r="335" spans="1:35" x14ac:dyDescent="0.2">
      <c r="A335" s="5">
        <v>2021</v>
      </c>
      <c r="B335" s="2" t="s">
        <v>724</v>
      </c>
      <c r="C335" s="2" t="s">
        <v>737</v>
      </c>
      <c r="D335" s="2" t="s">
        <v>677</v>
      </c>
      <c r="E335" s="2">
        <v>0</v>
      </c>
      <c r="F335" s="2">
        <v>0</v>
      </c>
      <c r="G335" s="2">
        <v>0</v>
      </c>
      <c r="H335" s="2">
        <v>725477</v>
      </c>
      <c r="S335" s="2"/>
      <c r="T335" s="2"/>
      <c r="U335" s="2"/>
      <c r="V335" s="2"/>
      <c r="W335" s="7">
        <v>11322</v>
      </c>
      <c r="X335" s="7">
        <v>3.22</v>
      </c>
      <c r="Y335" s="7">
        <v>78.400000000000006</v>
      </c>
      <c r="AB335" s="7"/>
      <c r="AC335" s="7"/>
      <c r="AD335" s="7"/>
      <c r="AE335" s="7"/>
      <c r="AF335" s="7"/>
      <c r="AG335" s="7"/>
      <c r="AH335" s="7"/>
      <c r="AI335" s="7"/>
    </row>
    <row r="336" spans="1:35" x14ac:dyDescent="0.2">
      <c r="A336" s="5">
        <v>2021</v>
      </c>
      <c r="B336" s="2" t="s">
        <v>606</v>
      </c>
      <c r="C336" s="2" t="s">
        <v>738</v>
      </c>
      <c r="D336" s="2" t="s">
        <v>677</v>
      </c>
      <c r="E336" s="2">
        <v>0</v>
      </c>
      <c r="F336" s="2">
        <v>0</v>
      </c>
      <c r="G336" s="2">
        <v>0</v>
      </c>
      <c r="H336" s="2">
        <v>322573</v>
      </c>
      <c r="S336" s="2"/>
      <c r="T336" s="2"/>
      <c r="U336" s="2"/>
      <c r="V336" s="2"/>
      <c r="W336" s="7">
        <v>8940</v>
      </c>
      <c r="X336" s="24">
        <v>3.57</v>
      </c>
      <c r="Y336" s="24">
        <v>65.56</v>
      </c>
      <c r="AB336" s="7"/>
      <c r="AC336" s="7"/>
      <c r="AD336" s="7"/>
      <c r="AE336" s="7"/>
      <c r="AF336" s="7"/>
      <c r="AG336" s="7"/>
      <c r="AH336" s="7"/>
      <c r="AI336" s="7"/>
    </row>
    <row r="337" spans="1:35" x14ac:dyDescent="0.2">
      <c r="A337" s="5">
        <v>2021</v>
      </c>
      <c r="B337" s="2" t="s">
        <v>606</v>
      </c>
      <c r="C337" s="2" t="s">
        <v>606</v>
      </c>
      <c r="D337" s="2" t="s">
        <v>677</v>
      </c>
      <c r="E337" s="2">
        <v>0</v>
      </c>
      <c r="F337" s="2">
        <v>16401597</v>
      </c>
      <c r="G337" s="2">
        <v>0</v>
      </c>
      <c r="H337" s="2">
        <v>712877</v>
      </c>
      <c r="S337" s="2"/>
      <c r="T337" s="2"/>
      <c r="U337" s="2"/>
      <c r="V337" s="2"/>
      <c r="W337" s="24">
        <v>9412</v>
      </c>
      <c r="X337" s="24">
        <v>2.12</v>
      </c>
      <c r="Y337" s="24">
        <v>65.13</v>
      </c>
      <c r="AB337" s="7"/>
      <c r="AC337" s="7"/>
      <c r="AD337" s="7"/>
      <c r="AE337" s="7"/>
      <c r="AF337" s="7"/>
      <c r="AG337" s="7"/>
      <c r="AH337" s="7"/>
      <c r="AI337" s="7"/>
    </row>
    <row r="338" spans="1:35" x14ac:dyDescent="0.2">
      <c r="A338" s="5">
        <v>2021</v>
      </c>
      <c r="B338" s="2" t="s">
        <v>606</v>
      </c>
      <c r="C338" s="2" t="s">
        <v>609</v>
      </c>
      <c r="D338" s="2" t="s">
        <v>677</v>
      </c>
      <c r="E338" s="2">
        <v>0</v>
      </c>
      <c r="F338" s="2">
        <v>850082</v>
      </c>
      <c r="G338" s="2">
        <v>0</v>
      </c>
      <c r="H338" s="2">
        <v>712877</v>
      </c>
      <c r="S338" s="2"/>
      <c r="T338" s="2"/>
      <c r="U338" s="2"/>
      <c r="V338" s="2"/>
      <c r="W338" s="7">
        <v>12390</v>
      </c>
      <c r="X338" s="24">
        <v>4.55</v>
      </c>
      <c r="Y338" s="24">
        <v>63.97</v>
      </c>
      <c r="AB338" s="7"/>
      <c r="AC338" s="7"/>
      <c r="AD338" s="7"/>
      <c r="AE338" s="7"/>
      <c r="AF338" s="7"/>
      <c r="AG338" s="7"/>
      <c r="AH338" s="7"/>
      <c r="AI338" s="7"/>
    </row>
    <row r="339" spans="1:35" x14ac:dyDescent="0.2">
      <c r="A339" s="5">
        <v>2021</v>
      </c>
      <c r="B339" s="2" t="s">
        <v>606</v>
      </c>
      <c r="C339" s="2" t="s">
        <v>739</v>
      </c>
      <c r="D339" s="2" t="s">
        <v>677</v>
      </c>
      <c r="E339" s="2">
        <v>0</v>
      </c>
      <c r="F339" s="2">
        <v>1078305</v>
      </c>
      <c r="G339" s="2">
        <v>0</v>
      </c>
      <c r="H339" s="2">
        <v>322573</v>
      </c>
      <c r="S339" s="2"/>
      <c r="T339" s="2"/>
      <c r="U339" s="2"/>
      <c r="V339" s="2"/>
      <c r="W339" s="7">
        <v>10409</v>
      </c>
      <c r="X339" s="24">
        <v>2.4500000000000002</v>
      </c>
      <c r="Y339" s="24">
        <v>70.09</v>
      </c>
      <c r="AB339" s="7"/>
      <c r="AC339" s="7"/>
      <c r="AD339" s="7"/>
      <c r="AE339" s="7"/>
      <c r="AF339" s="7"/>
      <c r="AG339" s="7"/>
      <c r="AH339" s="7"/>
      <c r="AI339" s="7"/>
    </row>
    <row r="340" spans="1:35" x14ac:dyDescent="0.2">
      <c r="A340" s="5">
        <v>2021</v>
      </c>
      <c r="B340" s="2" t="s">
        <v>606</v>
      </c>
      <c r="C340" s="2" t="s">
        <v>740</v>
      </c>
      <c r="D340" s="2" t="s">
        <v>677</v>
      </c>
      <c r="E340" s="2">
        <v>0</v>
      </c>
      <c r="F340" s="2">
        <v>2640257</v>
      </c>
      <c r="G340" s="2">
        <v>0</v>
      </c>
      <c r="H340" s="2">
        <v>322573</v>
      </c>
      <c r="S340" s="2"/>
      <c r="T340" s="2"/>
      <c r="U340" s="2"/>
      <c r="V340" s="2"/>
      <c r="W340" s="7">
        <v>10198</v>
      </c>
      <c r="X340" s="24">
        <v>3.45</v>
      </c>
      <c r="Y340" s="24">
        <v>65.09</v>
      </c>
      <c r="AB340" s="7"/>
      <c r="AC340" s="7"/>
      <c r="AD340" s="7"/>
      <c r="AE340" s="7"/>
      <c r="AF340" s="7"/>
      <c r="AG340" s="7"/>
      <c r="AH340" s="7"/>
      <c r="AI340" s="7"/>
    </row>
    <row r="341" spans="1:35" x14ac:dyDescent="0.2">
      <c r="A341" s="5">
        <v>2021</v>
      </c>
      <c r="B341" s="2" t="s">
        <v>606</v>
      </c>
      <c r="C341" s="2" t="s">
        <v>741</v>
      </c>
      <c r="D341" s="2" t="s">
        <v>677</v>
      </c>
      <c r="E341" s="2">
        <v>0</v>
      </c>
      <c r="F341" s="2">
        <v>0</v>
      </c>
      <c r="G341" s="2">
        <v>0</v>
      </c>
      <c r="H341" s="2">
        <v>322573</v>
      </c>
      <c r="S341" s="2"/>
      <c r="T341" s="2"/>
      <c r="U341" s="2"/>
      <c r="V341" s="2"/>
      <c r="W341" s="7">
        <v>9064</v>
      </c>
      <c r="X341" s="24">
        <v>2.2999999999999998</v>
      </c>
      <c r="Y341" s="24">
        <v>68.569999999999993</v>
      </c>
      <c r="AB341" s="7"/>
      <c r="AC341" s="7"/>
      <c r="AD341" s="7"/>
      <c r="AE341" s="7"/>
      <c r="AF341" s="7"/>
      <c r="AG341" s="7"/>
      <c r="AH341" s="7"/>
      <c r="AI341" s="7"/>
    </row>
    <row r="342" spans="1:35" x14ac:dyDescent="0.2">
      <c r="A342" s="5">
        <v>2021</v>
      </c>
      <c r="B342" s="2" t="s">
        <v>724</v>
      </c>
      <c r="C342" s="2" t="s">
        <v>725</v>
      </c>
      <c r="D342" s="2" t="s">
        <v>676</v>
      </c>
      <c r="E342" s="2">
        <v>0</v>
      </c>
      <c r="F342" s="21">
        <v>6585410</v>
      </c>
      <c r="G342" s="2">
        <v>0</v>
      </c>
      <c r="H342" s="2">
        <v>201500</v>
      </c>
      <c r="S342" s="2"/>
      <c r="T342" s="2"/>
      <c r="U342" s="2"/>
      <c r="V342" s="2"/>
      <c r="AB342" s="7"/>
      <c r="AC342" s="7"/>
      <c r="AD342" s="7"/>
      <c r="AE342" s="7"/>
      <c r="AF342" s="7"/>
      <c r="AG342" s="7"/>
      <c r="AH342" s="7"/>
      <c r="AI342" s="7"/>
    </row>
    <row r="343" spans="1:35" x14ac:dyDescent="0.2">
      <c r="A343" s="5">
        <v>2021</v>
      </c>
      <c r="B343" s="2" t="s">
        <v>724</v>
      </c>
      <c r="C343" s="2" t="s">
        <v>726</v>
      </c>
      <c r="D343" s="2" t="s">
        <v>676</v>
      </c>
      <c r="E343" s="2">
        <v>0</v>
      </c>
      <c r="F343" s="21">
        <v>7021801</v>
      </c>
      <c r="G343" s="2">
        <v>0</v>
      </c>
      <c r="H343" s="2">
        <v>621500</v>
      </c>
      <c r="S343" s="2"/>
      <c r="T343" s="2"/>
      <c r="U343" s="2"/>
      <c r="V343" s="2"/>
      <c r="AB343" s="7"/>
      <c r="AC343" s="7"/>
      <c r="AD343" s="7"/>
      <c r="AE343" s="7"/>
      <c r="AF343" s="7"/>
      <c r="AG343" s="7"/>
      <c r="AH343" s="7"/>
      <c r="AI343" s="7"/>
    </row>
    <row r="344" spans="1:35" x14ac:dyDescent="0.2">
      <c r="A344" s="5">
        <v>2021</v>
      </c>
      <c r="B344" s="2" t="s">
        <v>724</v>
      </c>
      <c r="C344" s="2" t="s">
        <v>727</v>
      </c>
      <c r="D344" s="2" t="s">
        <v>676</v>
      </c>
      <c r="E344" s="2">
        <v>0</v>
      </c>
      <c r="F344" s="21">
        <v>6162559</v>
      </c>
      <c r="G344" s="2">
        <v>0</v>
      </c>
      <c r="H344" s="2">
        <v>273250</v>
      </c>
      <c r="S344" s="2"/>
      <c r="T344" s="2"/>
      <c r="U344" s="2"/>
      <c r="V344" s="2"/>
      <c r="AB344" s="7"/>
      <c r="AC344" s="7"/>
      <c r="AD344" s="7"/>
      <c r="AE344" s="7"/>
      <c r="AF344" s="7"/>
      <c r="AG344" s="7"/>
      <c r="AH344" s="7"/>
      <c r="AI344" s="7"/>
    </row>
    <row r="345" spans="1:35" x14ac:dyDescent="0.2">
      <c r="A345" s="5">
        <v>2021</v>
      </c>
      <c r="B345" s="2" t="s">
        <v>724</v>
      </c>
      <c r="C345" s="2" t="s">
        <v>728</v>
      </c>
      <c r="D345" s="2" t="s">
        <v>676</v>
      </c>
      <c r="E345" s="2">
        <v>0</v>
      </c>
      <c r="F345" s="21">
        <v>7000000</v>
      </c>
      <c r="G345" s="2">
        <v>0</v>
      </c>
      <c r="H345" s="2">
        <v>621500</v>
      </c>
      <c r="S345" s="2"/>
      <c r="T345" s="2"/>
      <c r="U345" s="2"/>
      <c r="V345" s="2"/>
      <c r="AB345" s="7"/>
      <c r="AC345" s="7"/>
      <c r="AD345" s="7"/>
      <c r="AE345" s="7"/>
      <c r="AF345" s="7"/>
      <c r="AG345" s="7"/>
      <c r="AH345" s="7"/>
      <c r="AI345" s="7"/>
    </row>
    <row r="346" spans="1:35" x14ac:dyDescent="0.2">
      <c r="A346" s="5">
        <v>2021</v>
      </c>
      <c r="B346" s="2" t="s">
        <v>724</v>
      </c>
      <c r="C346" s="2" t="s">
        <v>729</v>
      </c>
      <c r="D346" s="2" t="s">
        <v>676</v>
      </c>
      <c r="E346" s="2">
        <v>0</v>
      </c>
      <c r="F346" s="21">
        <v>8746044</v>
      </c>
      <c r="G346" s="2">
        <v>0</v>
      </c>
      <c r="H346" s="2">
        <v>263000</v>
      </c>
      <c r="S346" s="2"/>
      <c r="T346" s="2"/>
      <c r="U346" s="2"/>
      <c r="V346" s="2"/>
      <c r="AB346" s="7"/>
      <c r="AC346" s="7"/>
      <c r="AD346" s="7"/>
      <c r="AE346" s="7"/>
      <c r="AF346" s="7"/>
      <c r="AG346" s="7"/>
      <c r="AH346" s="7"/>
      <c r="AI346" s="7"/>
    </row>
    <row r="347" spans="1:35" x14ac:dyDescent="0.2">
      <c r="A347" s="5">
        <v>2021</v>
      </c>
      <c r="B347" s="2" t="s">
        <v>724</v>
      </c>
      <c r="C347" s="2" t="s">
        <v>348</v>
      </c>
      <c r="D347" s="2" t="s">
        <v>676</v>
      </c>
      <c r="E347" s="2">
        <v>0</v>
      </c>
      <c r="F347" s="21">
        <v>2593390</v>
      </c>
      <c r="G347" s="2">
        <v>0</v>
      </c>
      <c r="H347" s="2">
        <v>560000</v>
      </c>
      <c r="S347" s="2"/>
      <c r="T347" s="2"/>
      <c r="U347" s="2"/>
      <c r="V347" s="2"/>
      <c r="AB347" s="7"/>
      <c r="AC347" s="7"/>
      <c r="AD347" s="7"/>
      <c r="AE347" s="7"/>
      <c r="AF347" s="7"/>
      <c r="AG347" s="7"/>
      <c r="AH347" s="7"/>
      <c r="AI347" s="7"/>
    </row>
    <row r="348" spans="1:35" x14ac:dyDescent="0.2">
      <c r="A348" s="5">
        <v>2021</v>
      </c>
      <c r="B348" s="2" t="s">
        <v>724</v>
      </c>
      <c r="C348" s="2" t="s">
        <v>730</v>
      </c>
      <c r="D348" s="2" t="s">
        <v>676</v>
      </c>
      <c r="E348" s="2">
        <v>0</v>
      </c>
      <c r="F348" s="21">
        <v>1306400</v>
      </c>
      <c r="G348" s="2">
        <v>0</v>
      </c>
      <c r="H348" s="2">
        <v>693250</v>
      </c>
      <c r="S348" s="2"/>
      <c r="T348" s="2"/>
      <c r="U348" s="2"/>
      <c r="V348" s="2"/>
      <c r="AB348" s="7"/>
      <c r="AC348" s="7"/>
      <c r="AD348" s="7"/>
      <c r="AE348" s="7"/>
      <c r="AF348" s="7"/>
      <c r="AG348" s="7"/>
      <c r="AH348" s="7"/>
      <c r="AI348" s="7"/>
    </row>
    <row r="349" spans="1:35" x14ac:dyDescent="0.2">
      <c r="A349" s="5">
        <v>2021</v>
      </c>
      <c r="B349" s="2" t="s">
        <v>724</v>
      </c>
      <c r="C349" s="2" t="s">
        <v>731</v>
      </c>
      <c r="D349" s="2" t="s">
        <v>676</v>
      </c>
      <c r="E349" s="2">
        <v>0</v>
      </c>
      <c r="F349" s="21">
        <v>3580000</v>
      </c>
      <c r="G349" s="2">
        <v>0</v>
      </c>
      <c r="H349" s="2">
        <v>242500</v>
      </c>
      <c r="S349" s="2"/>
      <c r="T349" s="2"/>
      <c r="U349" s="2"/>
      <c r="V349" s="2"/>
      <c r="AB349" s="7"/>
      <c r="AC349" s="7"/>
      <c r="AD349" s="7"/>
      <c r="AE349" s="7"/>
      <c r="AF349" s="7"/>
      <c r="AG349" s="7"/>
      <c r="AH349" s="7"/>
      <c r="AI349" s="7"/>
    </row>
    <row r="350" spans="1:35" x14ac:dyDescent="0.2">
      <c r="A350" s="5">
        <v>2021</v>
      </c>
      <c r="B350" s="2" t="s">
        <v>724</v>
      </c>
      <c r="C350" s="2" t="s">
        <v>732</v>
      </c>
      <c r="D350" s="2" t="s">
        <v>676</v>
      </c>
      <c r="E350" s="2">
        <v>0</v>
      </c>
      <c r="F350" s="21">
        <v>4360093</v>
      </c>
      <c r="G350" s="2">
        <v>0</v>
      </c>
      <c r="H350" s="2">
        <v>611250</v>
      </c>
      <c r="S350" s="2"/>
      <c r="T350" s="2"/>
      <c r="U350" s="2"/>
      <c r="V350" s="2"/>
      <c r="AB350" s="7"/>
      <c r="AC350" s="7"/>
      <c r="AD350" s="7"/>
      <c r="AE350" s="7"/>
      <c r="AF350" s="7"/>
      <c r="AG350" s="7"/>
      <c r="AH350" s="7"/>
      <c r="AI350" s="7"/>
    </row>
    <row r="351" spans="1:35" x14ac:dyDescent="0.2">
      <c r="A351" s="5">
        <v>2021</v>
      </c>
      <c r="B351" s="2" t="s">
        <v>724</v>
      </c>
      <c r="C351" s="2" t="s">
        <v>733</v>
      </c>
      <c r="D351" s="2" t="s">
        <v>676</v>
      </c>
      <c r="E351" s="2">
        <v>0</v>
      </c>
      <c r="F351" s="21">
        <v>1020000</v>
      </c>
      <c r="G351" s="2">
        <v>0</v>
      </c>
      <c r="H351" s="2">
        <v>642000</v>
      </c>
      <c r="S351" s="2"/>
      <c r="T351" s="2"/>
      <c r="U351" s="2"/>
      <c r="V351" s="2"/>
      <c r="AB351" s="7"/>
      <c r="AC351" s="7"/>
      <c r="AD351" s="7"/>
      <c r="AE351" s="7"/>
      <c r="AF351" s="7"/>
      <c r="AG351" s="7"/>
      <c r="AH351" s="7"/>
      <c r="AI351" s="7"/>
    </row>
    <row r="352" spans="1:35" x14ac:dyDescent="0.2">
      <c r="A352" s="5">
        <v>2021</v>
      </c>
      <c r="B352" s="2" t="s">
        <v>724</v>
      </c>
      <c r="C352" s="2" t="s">
        <v>734</v>
      </c>
      <c r="D352" s="2" t="s">
        <v>676</v>
      </c>
      <c r="E352" s="2">
        <v>0</v>
      </c>
      <c r="F352" s="21">
        <v>16777947</v>
      </c>
      <c r="G352" s="2">
        <v>0</v>
      </c>
      <c r="H352" s="2">
        <v>560000</v>
      </c>
      <c r="S352" s="2"/>
      <c r="T352" s="2"/>
      <c r="U352" s="2"/>
      <c r="V352" s="2"/>
      <c r="AB352" s="7"/>
      <c r="AC352" s="7"/>
      <c r="AD352" s="7"/>
      <c r="AE352" s="7"/>
      <c r="AF352" s="7"/>
      <c r="AG352" s="7"/>
      <c r="AH352" s="7"/>
      <c r="AI352" s="7"/>
    </row>
    <row r="353" spans="1:35" x14ac:dyDescent="0.2">
      <c r="A353" s="5">
        <v>2021</v>
      </c>
      <c r="B353" s="2" t="s">
        <v>724</v>
      </c>
      <c r="C353" s="2" t="s">
        <v>735</v>
      </c>
      <c r="D353" s="2" t="s">
        <v>676</v>
      </c>
      <c r="E353" s="2">
        <v>0</v>
      </c>
      <c r="F353" s="21">
        <v>14940000</v>
      </c>
      <c r="G353" s="2">
        <v>0</v>
      </c>
      <c r="H353" s="2">
        <v>222000</v>
      </c>
      <c r="S353" s="2"/>
      <c r="T353" s="2"/>
      <c r="U353" s="2"/>
      <c r="V353" s="2"/>
      <c r="AB353" s="7"/>
      <c r="AC353" s="7"/>
      <c r="AD353" s="7"/>
      <c r="AE353" s="7"/>
      <c r="AF353" s="7"/>
      <c r="AG353" s="7"/>
      <c r="AH353" s="7"/>
      <c r="AI353" s="7"/>
    </row>
    <row r="354" spans="1:35" x14ac:dyDescent="0.2">
      <c r="A354" s="5">
        <v>2021</v>
      </c>
      <c r="B354" s="2" t="s">
        <v>724</v>
      </c>
      <c r="C354" s="2" t="s">
        <v>736</v>
      </c>
      <c r="D354" s="2" t="s">
        <v>676</v>
      </c>
      <c r="E354" s="2">
        <v>0</v>
      </c>
      <c r="F354" s="21">
        <v>0</v>
      </c>
      <c r="G354" s="2">
        <v>0</v>
      </c>
      <c r="H354" s="2">
        <v>560000</v>
      </c>
      <c r="S354" s="2"/>
      <c r="T354" s="2"/>
      <c r="U354" s="2"/>
      <c r="V354" s="2"/>
      <c r="AB354" s="7"/>
      <c r="AC354" s="7"/>
      <c r="AD354" s="7"/>
      <c r="AE354" s="7"/>
      <c r="AF354" s="7"/>
      <c r="AG354" s="7"/>
      <c r="AH354" s="7"/>
      <c r="AI354" s="7"/>
    </row>
    <row r="355" spans="1:35" x14ac:dyDescent="0.2">
      <c r="A355" s="5">
        <v>2021</v>
      </c>
      <c r="B355" s="2" t="s">
        <v>724</v>
      </c>
      <c r="C355" s="2" t="s">
        <v>737</v>
      </c>
      <c r="D355" s="2" t="s">
        <v>676</v>
      </c>
      <c r="E355" s="2">
        <v>0</v>
      </c>
      <c r="F355" s="21">
        <v>7136471</v>
      </c>
      <c r="G355" s="2">
        <v>0</v>
      </c>
      <c r="H355" s="2">
        <v>662500</v>
      </c>
      <c r="S355" s="2"/>
      <c r="T355" s="2"/>
      <c r="U355" s="2"/>
      <c r="V355" s="2"/>
      <c r="AB355" s="7"/>
      <c r="AC355" s="7"/>
      <c r="AD355" s="7"/>
      <c r="AE355" s="7"/>
      <c r="AF355" s="7"/>
      <c r="AG355" s="7"/>
      <c r="AH355" s="7"/>
      <c r="AI355" s="7"/>
    </row>
    <row r="356" spans="1:35" x14ac:dyDescent="0.2">
      <c r="A356" s="5">
        <v>2021</v>
      </c>
      <c r="B356" s="2" t="s">
        <v>606</v>
      </c>
      <c r="C356" s="2" t="s">
        <v>738</v>
      </c>
      <c r="D356" s="2" t="s">
        <v>676</v>
      </c>
      <c r="E356" s="2">
        <v>0</v>
      </c>
      <c r="F356" s="23">
        <v>7390549</v>
      </c>
      <c r="G356" s="2">
        <v>0</v>
      </c>
      <c r="H356" s="2">
        <v>631750</v>
      </c>
      <c r="S356" s="2"/>
      <c r="T356" s="2"/>
      <c r="U356" s="2"/>
      <c r="V356" s="2"/>
      <c r="AB356" s="7"/>
      <c r="AC356" s="7"/>
      <c r="AD356" s="7"/>
      <c r="AE356" s="7"/>
      <c r="AF356" s="7"/>
      <c r="AG356" s="7"/>
      <c r="AH356" s="7"/>
      <c r="AI356" s="7"/>
    </row>
    <row r="357" spans="1:35" x14ac:dyDescent="0.2">
      <c r="A357" s="5">
        <v>2021</v>
      </c>
      <c r="B357" s="2" t="s">
        <v>606</v>
      </c>
      <c r="C357" s="2" t="s">
        <v>606</v>
      </c>
      <c r="D357" s="2" t="s">
        <v>676</v>
      </c>
      <c r="E357" s="2">
        <v>0</v>
      </c>
      <c r="F357" s="23">
        <v>18604325</v>
      </c>
      <c r="G357" s="2">
        <v>0</v>
      </c>
      <c r="H357" s="2">
        <v>334750</v>
      </c>
      <c r="S357" s="2"/>
      <c r="T357" s="2"/>
      <c r="U357" s="2"/>
      <c r="V357" s="2"/>
      <c r="AB357" s="7"/>
      <c r="AC357" s="7"/>
      <c r="AD357" s="7"/>
      <c r="AE357" s="7"/>
      <c r="AF357" s="7"/>
      <c r="AG357" s="7"/>
      <c r="AH357" s="7"/>
      <c r="AI357" s="7"/>
    </row>
    <row r="358" spans="1:35" x14ac:dyDescent="0.2">
      <c r="A358" s="5">
        <v>2021</v>
      </c>
      <c r="B358" s="2" t="s">
        <v>606</v>
      </c>
      <c r="C358" s="2" t="s">
        <v>609</v>
      </c>
      <c r="D358" s="2" t="s">
        <v>676</v>
      </c>
      <c r="E358" s="2">
        <v>0</v>
      </c>
      <c r="F358" s="23">
        <v>0</v>
      </c>
      <c r="G358" s="2">
        <v>0</v>
      </c>
      <c r="H358" s="2">
        <v>560000</v>
      </c>
      <c r="S358" s="2"/>
      <c r="T358" s="2"/>
      <c r="U358" s="2"/>
      <c r="V358" s="2"/>
      <c r="AB358" s="7"/>
      <c r="AC358" s="7"/>
      <c r="AD358" s="7"/>
      <c r="AE358" s="7"/>
      <c r="AF358" s="7"/>
      <c r="AG358" s="7"/>
      <c r="AH358" s="7"/>
      <c r="AI358" s="7"/>
    </row>
    <row r="359" spans="1:35" x14ac:dyDescent="0.2">
      <c r="A359" s="5">
        <v>2021</v>
      </c>
      <c r="B359" s="2" t="s">
        <v>606</v>
      </c>
      <c r="C359" s="2" t="s">
        <v>739</v>
      </c>
      <c r="D359" s="2" t="s">
        <v>676</v>
      </c>
      <c r="E359" s="2">
        <v>0</v>
      </c>
      <c r="F359" s="23">
        <v>4850000</v>
      </c>
      <c r="G359" s="2">
        <v>0</v>
      </c>
      <c r="H359" s="2">
        <v>273250</v>
      </c>
      <c r="S359" s="2"/>
      <c r="T359" s="2"/>
      <c r="U359" s="2"/>
      <c r="V359" s="2"/>
      <c r="AB359" s="7"/>
      <c r="AC359" s="7"/>
      <c r="AD359" s="7"/>
      <c r="AE359" s="7"/>
      <c r="AF359" s="7"/>
      <c r="AG359" s="7"/>
      <c r="AH359" s="7"/>
      <c r="AI359" s="7"/>
    </row>
    <row r="360" spans="1:35" x14ac:dyDescent="0.2">
      <c r="A360" s="5">
        <v>2021</v>
      </c>
      <c r="B360" s="2" t="s">
        <v>606</v>
      </c>
      <c r="C360" s="2" t="s">
        <v>740</v>
      </c>
      <c r="D360" s="2" t="s">
        <v>676</v>
      </c>
      <c r="E360" s="2">
        <v>0</v>
      </c>
      <c r="F360" s="23">
        <v>7489962</v>
      </c>
      <c r="G360" s="2">
        <v>0</v>
      </c>
      <c r="H360" s="2">
        <v>0</v>
      </c>
      <c r="S360" s="2"/>
      <c r="T360" s="2"/>
      <c r="U360" s="2"/>
      <c r="V360" s="2"/>
      <c r="AB360" s="7"/>
      <c r="AC360" s="7"/>
      <c r="AD360" s="7"/>
      <c r="AE360" s="7"/>
      <c r="AF360" s="7"/>
      <c r="AG360" s="7"/>
      <c r="AH360" s="7"/>
      <c r="AI360" s="7"/>
    </row>
    <row r="361" spans="1:35" x14ac:dyDescent="0.2">
      <c r="A361" s="5">
        <v>2021</v>
      </c>
      <c r="B361" s="2" t="s">
        <v>606</v>
      </c>
      <c r="C361" s="2" t="s">
        <v>741</v>
      </c>
      <c r="D361" s="2" t="s">
        <v>676</v>
      </c>
      <c r="E361" s="2">
        <v>0</v>
      </c>
      <c r="F361" s="23">
        <v>15405125</v>
      </c>
      <c r="G361" s="2">
        <v>0</v>
      </c>
      <c r="H361" s="2">
        <v>672750</v>
      </c>
      <c r="S361" s="2"/>
      <c r="T361" s="2"/>
      <c r="U361" s="2"/>
      <c r="V361" s="2"/>
      <c r="AB361" s="7"/>
      <c r="AC361" s="7"/>
      <c r="AD361" s="7"/>
      <c r="AE361" s="7"/>
      <c r="AF361" s="7"/>
      <c r="AG361" s="7"/>
      <c r="AH361" s="7"/>
      <c r="AI361" s="7"/>
    </row>
    <row r="362" spans="1:35" x14ac:dyDescent="0.2">
      <c r="A362" s="5">
        <v>2021</v>
      </c>
      <c r="B362" s="2" t="s">
        <v>724</v>
      </c>
      <c r="C362" s="2" t="s">
        <v>725</v>
      </c>
      <c r="D362" s="2" t="s">
        <v>675</v>
      </c>
      <c r="E362" s="2">
        <v>17086797</v>
      </c>
      <c r="F362" s="21"/>
      <c r="G362" s="2">
        <v>0</v>
      </c>
      <c r="H362" s="2">
        <v>0</v>
      </c>
      <c r="S362" s="2"/>
      <c r="T362" s="2"/>
      <c r="U362" s="2"/>
      <c r="V362" s="2"/>
      <c r="AB362" s="7"/>
      <c r="AC362" s="7"/>
      <c r="AD362" s="7"/>
      <c r="AE362" s="7"/>
      <c r="AF362" s="7"/>
      <c r="AG362" s="7"/>
      <c r="AH362" s="7"/>
      <c r="AI362" s="7"/>
    </row>
    <row r="363" spans="1:35" x14ac:dyDescent="0.2">
      <c r="A363" s="5">
        <v>2021</v>
      </c>
      <c r="B363" s="2" t="s">
        <v>724</v>
      </c>
      <c r="C363" s="2" t="s">
        <v>726</v>
      </c>
      <c r="D363" s="2" t="s">
        <v>675</v>
      </c>
      <c r="E363" s="2">
        <v>16830782</v>
      </c>
      <c r="F363" s="21"/>
      <c r="G363" s="2">
        <v>0</v>
      </c>
      <c r="H363" s="2">
        <v>0</v>
      </c>
      <c r="S363" s="2"/>
      <c r="T363" s="2"/>
      <c r="U363" s="2"/>
      <c r="V363" s="2"/>
      <c r="AB363" s="7"/>
      <c r="AC363" s="7"/>
      <c r="AD363" s="7"/>
      <c r="AE363" s="7"/>
      <c r="AF363" s="7"/>
      <c r="AG363" s="7"/>
      <c r="AH363" s="7"/>
      <c r="AI363" s="7"/>
    </row>
    <row r="364" spans="1:35" x14ac:dyDescent="0.2">
      <c r="A364" s="5">
        <v>2021</v>
      </c>
      <c r="B364" s="2" t="s">
        <v>724</v>
      </c>
      <c r="C364" s="2" t="s">
        <v>727</v>
      </c>
      <c r="D364" s="2" t="s">
        <v>675</v>
      </c>
      <c r="E364" s="2">
        <v>41715894</v>
      </c>
      <c r="F364" s="21"/>
      <c r="G364" s="2">
        <v>0</v>
      </c>
      <c r="H364" s="2">
        <v>0</v>
      </c>
      <c r="S364" s="2"/>
      <c r="T364" s="2"/>
      <c r="U364" s="2"/>
      <c r="V364" s="2"/>
      <c r="AB364" s="7"/>
      <c r="AC364" s="7"/>
      <c r="AD364" s="7"/>
      <c r="AE364" s="7"/>
      <c r="AF364" s="7"/>
      <c r="AG364" s="7"/>
      <c r="AH364" s="7"/>
      <c r="AI364" s="7"/>
    </row>
    <row r="365" spans="1:35" x14ac:dyDescent="0.2">
      <c r="A365" s="5">
        <v>2021</v>
      </c>
      <c r="B365" s="2" t="s">
        <v>724</v>
      </c>
      <c r="C365" s="2" t="s">
        <v>728</v>
      </c>
      <c r="D365" s="2" t="s">
        <v>675</v>
      </c>
      <c r="E365" s="2">
        <v>44199671</v>
      </c>
      <c r="F365" s="21">
        <v>20041329</v>
      </c>
      <c r="G365" s="2">
        <v>0</v>
      </c>
      <c r="H365" s="2">
        <v>0</v>
      </c>
      <c r="S365" s="2"/>
      <c r="T365" s="2"/>
      <c r="U365" s="2"/>
      <c r="V365" s="2"/>
      <c r="AB365" s="7"/>
      <c r="AC365" s="7"/>
      <c r="AD365" s="7"/>
      <c r="AE365" s="7"/>
      <c r="AF365" s="7"/>
      <c r="AG365" s="7"/>
      <c r="AH365" s="7"/>
      <c r="AI365" s="7"/>
    </row>
    <row r="366" spans="1:35" x14ac:dyDescent="0.2">
      <c r="A366" s="5">
        <v>2021</v>
      </c>
      <c r="B366" s="2" t="s">
        <v>724</v>
      </c>
      <c r="C366" s="2" t="s">
        <v>729</v>
      </c>
      <c r="D366" s="2" t="s">
        <v>675</v>
      </c>
      <c r="E366" s="2">
        <v>23878306</v>
      </c>
      <c r="F366" s="21"/>
      <c r="G366" s="2">
        <v>0</v>
      </c>
      <c r="H366" s="2">
        <v>0</v>
      </c>
      <c r="S366" s="2"/>
      <c r="T366" s="2"/>
      <c r="U366" s="2"/>
      <c r="V366" s="2"/>
      <c r="AB366" s="7"/>
      <c r="AC366" s="7"/>
      <c r="AD366" s="7"/>
      <c r="AE366" s="7"/>
      <c r="AF366" s="7"/>
      <c r="AG366" s="7"/>
      <c r="AH366" s="7"/>
      <c r="AI366" s="7"/>
    </row>
    <row r="367" spans="1:35" x14ac:dyDescent="0.2">
      <c r="A367" s="5">
        <v>2021</v>
      </c>
      <c r="B367" s="2" t="s">
        <v>724</v>
      </c>
      <c r="C367" s="2" t="s">
        <v>348</v>
      </c>
      <c r="D367" s="2" t="s">
        <v>675</v>
      </c>
      <c r="E367" s="2">
        <v>11300295</v>
      </c>
      <c r="F367" s="21"/>
      <c r="G367" s="2">
        <v>0</v>
      </c>
      <c r="H367" s="2">
        <v>0</v>
      </c>
      <c r="S367" s="2"/>
      <c r="T367" s="2"/>
      <c r="U367" s="2"/>
      <c r="V367" s="2"/>
      <c r="AB367" s="7"/>
      <c r="AC367" s="7"/>
      <c r="AD367" s="7"/>
      <c r="AE367" s="7"/>
      <c r="AF367" s="7"/>
      <c r="AG367" s="7"/>
      <c r="AH367" s="7"/>
      <c r="AI367" s="7"/>
    </row>
    <row r="368" spans="1:35" x14ac:dyDescent="0.2">
      <c r="A368" s="5">
        <v>2021</v>
      </c>
      <c r="B368" s="2" t="s">
        <v>724</v>
      </c>
      <c r="C368" s="2" t="s">
        <v>730</v>
      </c>
      <c r="D368" s="2" t="s">
        <v>675</v>
      </c>
      <c r="E368" s="2">
        <v>33822774</v>
      </c>
      <c r="F368" s="21"/>
      <c r="G368" s="2">
        <v>0</v>
      </c>
      <c r="H368" s="2">
        <v>0</v>
      </c>
      <c r="S368" s="2"/>
      <c r="T368" s="2"/>
      <c r="U368" s="2"/>
      <c r="V368" s="2"/>
      <c r="AB368" s="7"/>
      <c r="AC368" s="7"/>
      <c r="AD368" s="7"/>
      <c r="AE368" s="7"/>
      <c r="AF368" s="7"/>
      <c r="AG368" s="7"/>
      <c r="AH368" s="7"/>
      <c r="AI368" s="7"/>
    </row>
    <row r="369" spans="1:35" x14ac:dyDescent="0.2">
      <c r="A369" s="5">
        <v>2021</v>
      </c>
      <c r="B369" s="2" t="s">
        <v>724</v>
      </c>
      <c r="C369" s="2" t="s">
        <v>731</v>
      </c>
      <c r="D369" s="2" t="s">
        <v>675</v>
      </c>
      <c r="E369" s="2">
        <v>21532534</v>
      </c>
      <c r="F369" s="21"/>
      <c r="G369" s="2">
        <v>0</v>
      </c>
      <c r="H369" s="2">
        <v>0</v>
      </c>
      <c r="S369" s="2"/>
      <c r="T369" s="2"/>
      <c r="U369" s="2"/>
      <c r="V369" s="2"/>
      <c r="AB369" s="7"/>
      <c r="AC369" s="7"/>
      <c r="AD369" s="7"/>
      <c r="AE369" s="7"/>
      <c r="AF369" s="7"/>
      <c r="AG369" s="7"/>
      <c r="AH369" s="7"/>
      <c r="AI369" s="7"/>
    </row>
    <row r="370" spans="1:35" x14ac:dyDescent="0.2">
      <c r="A370" s="5">
        <v>2021</v>
      </c>
      <c r="B370" s="2" t="s">
        <v>724</v>
      </c>
      <c r="C370" s="2" t="s">
        <v>732</v>
      </c>
      <c r="D370" s="2" t="s">
        <v>675</v>
      </c>
      <c r="E370" s="2">
        <v>12166419</v>
      </c>
      <c r="F370" s="21"/>
      <c r="G370" s="2">
        <v>0</v>
      </c>
      <c r="H370" s="2">
        <v>0</v>
      </c>
      <c r="S370" s="2"/>
      <c r="T370" s="2"/>
      <c r="U370" s="2"/>
      <c r="V370" s="2"/>
      <c r="AB370" s="7"/>
      <c r="AC370" s="7"/>
      <c r="AD370" s="7"/>
      <c r="AE370" s="7"/>
      <c r="AF370" s="7"/>
      <c r="AG370" s="7"/>
      <c r="AH370" s="7"/>
      <c r="AI370" s="7"/>
    </row>
    <row r="371" spans="1:35" x14ac:dyDescent="0.2">
      <c r="A371" s="5">
        <v>2021</v>
      </c>
      <c r="B371" s="2" t="s">
        <v>724</v>
      </c>
      <c r="C371" s="2" t="s">
        <v>733</v>
      </c>
      <c r="D371" s="2" t="s">
        <v>675</v>
      </c>
      <c r="E371" s="2">
        <v>12771104</v>
      </c>
      <c r="F371" s="21">
        <v>4947964</v>
      </c>
      <c r="G371" s="2">
        <v>0</v>
      </c>
      <c r="H371" s="2">
        <v>0</v>
      </c>
      <c r="S371" s="2"/>
      <c r="T371" s="2"/>
      <c r="U371" s="2"/>
      <c r="V371" s="2"/>
      <c r="AB371" s="7"/>
      <c r="AC371" s="7"/>
      <c r="AD371" s="7"/>
      <c r="AE371" s="7"/>
      <c r="AF371" s="7"/>
      <c r="AG371" s="7"/>
      <c r="AH371" s="7"/>
      <c r="AI371" s="7"/>
    </row>
    <row r="372" spans="1:35" x14ac:dyDescent="0.2">
      <c r="A372" s="5">
        <v>2021</v>
      </c>
      <c r="B372" s="2" t="s">
        <v>724</v>
      </c>
      <c r="C372" s="2" t="s">
        <v>734</v>
      </c>
      <c r="D372" s="2" t="s">
        <v>675</v>
      </c>
      <c r="E372" s="2">
        <v>15334091</v>
      </c>
      <c r="F372" s="21"/>
      <c r="G372" s="2">
        <v>0</v>
      </c>
      <c r="H372" s="2">
        <v>0</v>
      </c>
      <c r="S372" s="2"/>
      <c r="T372" s="2"/>
      <c r="U372" s="2"/>
      <c r="V372" s="2"/>
      <c r="AB372" s="7"/>
      <c r="AC372" s="7"/>
      <c r="AD372" s="7"/>
      <c r="AE372" s="7"/>
      <c r="AF372" s="7"/>
      <c r="AG372" s="7"/>
      <c r="AH372" s="7"/>
      <c r="AI372" s="7"/>
    </row>
    <row r="373" spans="1:35" x14ac:dyDescent="0.2">
      <c r="A373" s="5">
        <v>2021</v>
      </c>
      <c r="B373" s="2" t="s">
        <v>724</v>
      </c>
      <c r="C373" s="2" t="s">
        <v>735</v>
      </c>
      <c r="D373" s="2" t="s">
        <v>675</v>
      </c>
      <c r="E373" s="2">
        <v>11274908</v>
      </c>
      <c r="F373" s="21"/>
      <c r="G373" s="2">
        <v>0</v>
      </c>
      <c r="H373" s="2">
        <v>0</v>
      </c>
      <c r="S373" s="2"/>
      <c r="T373" s="2"/>
      <c r="U373" s="2"/>
      <c r="V373" s="2"/>
      <c r="AB373" s="7"/>
      <c r="AC373" s="7"/>
      <c r="AD373" s="7"/>
      <c r="AE373" s="7"/>
      <c r="AF373" s="7"/>
      <c r="AG373" s="7"/>
      <c r="AH373" s="7"/>
      <c r="AI373" s="7"/>
    </row>
    <row r="374" spans="1:35" x14ac:dyDescent="0.2">
      <c r="A374" s="5">
        <v>2021</v>
      </c>
      <c r="B374" s="2" t="s">
        <v>724</v>
      </c>
      <c r="C374" s="2" t="s">
        <v>736</v>
      </c>
      <c r="D374" s="2" t="s">
        <v>675</v>
      </c>
      <c r="E374" s="2">
        <v>21506703</v>
      </c>
      <c r="F374" s="21"/>
      <c r="G374" s="2">
        <v>0</v>
      </c>
      <c r="H374" s="2">
        <v>0</v>
      </c>
      <c r="S374" s="2"/>
      <c r="T374" s="2"/>
      <c r="U374" s="2"/>
      <c r="V374" s="2"/>
      <c r="AB374" s="7"/>
      <c r="AC374" s="7"/>
      <c r="AD374" s="7"/>
      <c r="AE374" s="7"/>
      <c r="AF374" s="7"/>
      <c r="AG374" s="7"/>
      <c r="AH374" s="7"/>
      <c r="AI374" s="7"/>
    </row>
    <row r="375" spans="1:35" x14ac:dyDescent="0.2">
      <c r="A375" s="5">
        <v>2021</v>
      </c>
      <c r="B375" s="2" t="s">
        <v>724</v>
      </c>
      <c r="C375" s="2" t="s">
        <v>737</v>
      </c>
      <c r="D375" s="2" t="s">
        <v>675</v>
      </c>
      <c r="E375" s="2">
        <v>9669703</v>
      </c>
      <c r="F375" s="21"/>
      <c r="G375" s="2">
        <v>0</v>
      </c>
      <c r="H375" s="2">
        <v>0</v>
      </c>
      <c r="S375" s="2"/>
      <c r="T375" s="2"/>
      <c r="U375" s="2"/>
      <c r="V375" s="2"/>
      <c r="AB375" s="7"/>
      <c r="AC375" s="7"/>
      <c r="AD375" s="7"/>
      <c r="AE375" s="7"/>
      <c r="AF375" s="7"/>
      <c r="AG375" s="7"/>
      <c r="AH375" s="7"/>
      <c r="AI375" s="7"/>
    </row>
    <row r="376" spans="1:35" x14ac:dyDescent="0.2">
      <c r="A376" s="5">
        <v>2021</v>
      </c>
      <c r="B376" s="2" t="s">
        <v>606</v>
      </c>
      <c r="C376" s="2" t="s">
        <v>738</v>
      </c>
      <c r="D376" s="2" t="s">
        <v>675</v>
      </c>
      <c r="E376" s="2">
        <v>12959400</v>
      </c>
      <c r="F376" s="22">
        <v>6447262</v>
      </c>
      <c r="G376" s="2">
        <v>0</v>
      </c>
      <c r="H376" s="2">
        <v>0</v>
      </c>
      <c r="S376" s="2"/>
      <c r="T376" s="2"/>
      <c r="U376" s="2"/>
      <c r="V376" s="2"/>
      <c r="AB376" s="7"/>
      <c r="AC376" s="7"/>
      <c r="AD376" s="7"/>
      <c r="AE376" s="7"/>
      <c r="AF376" s="7"/>
      <c r="AG376" s="7"/>
      <c r="AH376" s="7"/>
      <c r="AI376" s="7"/>
    </row>
    <row r="377" spans="1:35" x14ac:dyDescent="0.2">
      <c r="A377" s="5">
        <v>2021</v>
      </c>
      <c r="B377" s="2" t="s">
        <v>606</v>
      </c>
      <c r="C377" s="2" t="s">
        <v>606</v>
      </c>
      <c r="D377" s="2" t="s">
        <v>675</v>
      </c>
      <c r="E377" s="2">
        <v>22353267</v>
      </c>
      <c r="F377" s="22">
        <v>11285304</v>
      </c>
      <c r="G377" s="2">
        <v>0</v>
      </c>
      <c r="H377" s="2">
        <v>0</v>
      </c>
      <c r="S377" s="2"/>
      <c r="T377" s="2"/>
      <c r="U377" s="2"/>
      <c r="V377" s="2"/>
      <c r="AB377" s="7"/>
      <c r="AC377" s="7"/>
      <c r="AD377" s="7"/>
      <c r="AE377" s="7"/>
      <c r="AF377" s="7"/>
      <c r="AG377" s="7"/>
      <c r="AH377" s="7"/>
      <c r="AI377" s="7"/>
    </row>
    <row r="378" spans="1:35" x14ac:dyDescent="0.2">
      <c r="A378" s="5">
        <v>2021</v>
      </c>
      <c r="B378" s="2" t="s">
        <v>606</v>
      </c>
      <c r="C378" s="2" t="s">
        <v>609</v>
      </c>
      <c r="D378" s="2" t="s">
        <v>675</v>
      </c>
      <c r="E378" s="2">
        <v>5041618</v>
      </c>
      <c r="F378" s="22"/>
      <c r="G378" s="2">
        <v>0</v>
      </c>
      <c r="H378" s="2">
        <v>0</v>
      </c>
      <c r="S378" s="2"/>
      <c r="T378" s="2"/>
      <c r="U378" s="2"/>
      <c r="V378" s="2"/>
      <c r="AB378" s="7"/>
      <c r="AC378" s="7"/>
      <c r="AD378" s="7"/>
      <c r="AE378" s="7"/>
      <c r="AF378" s="7"/>
      <c r="AG378" s="7"/>
      <c r="AH378" s="7"/>
      <c r="AI378" s="7"/>
    </row>
    <row r="379" spans="1:35" x14ac:dyDescent="0.2">
      <c r="A379" s="5">
        <v>2021</v>
      </c>
      <c r="B379" s="2" t="s">
        <v>606</v>
      </c>
      <c r="C379" s="2" t="s">
        <v>739</v>
      </c>
      <c r="D379" s="2" t="s">
        <v>675</v>
      </c>
      <c r="E379" s="2">
        <v>14312445</v>
      </c>
      <c r="F379" s="22"/>
      <c r="G379" s="2">
        <v>0</v>
      </c>
      <c r="H379" s="2">
        <v>0</v>
      </c>
      <c r="S379" s="2"/>
      <c r="T379" s="2"/>
      <c r="U379" s="2"/>
      <c r="V379" s="2"/>
      <c r="AB379" s="7"/>
      <c r="AC379" s="7"/>
      <c r="AD379" s="7"/>
      <c r="AE379" s="7"/>
      <c r="AF379" s="7"/>
      <c r="AG379" s="7"/>
      <c r="AH379" s="7"/>
      <c r="AI379" s="7"/>
    </row>
    <row r="380" spans="1:35" x14ac:dyDescent="0.2">
      <c r="A380" s="5">
        <v>2021</v>
      </c>
      <c r="B380" s="2" t="s">
        <v>606</v>
      </c>
      <c r="C380" s="2" t="s">
        <v>740</v>
      </c>
      <c r="D380" s="2" t="s">
        <v>675</v>
      </c>
      <c r="E380" s="2">
        <v>9458902</v>
      </c>
      <c r="F380" s="22"/>
      <c r="G380" s="2">
        <v>0</v>
      </c>
      <c r="H380" s="2">
        <v>0</v>
      </c>
      <c r="S380" s="2"/>
      <c r="T380" s="2"/>
      <c r="U380" s="2"/>
      <c r="V380" s="2"/>
      <c r="AB380" s="7"/>
      <c r="AC380" s="7"/>
      <c r="AD380" s="7"/>
      <c r="AE380" s="7"/>
      <c r="AF380" s="7"/>
      <c r="AG380" s="7"/>
      <c r="AH380" s="7"/>
      <c r="AI380" s="7"/>
    </row>
    <row r="381" spans="1:35" x14ac:dyDescent="0.2">
      <c r="A381" s="5">
        <v>2021</v>
      </c>
      <c r="B381" s="2" t="s">
        <v>606</v>
      </c>
      <c r="C381" s="2" t="s">
        <v>741</v>
      </c>
      <c r="D381" s="2" t="s">
        <v>675</v>
      </c>
      <c r="E381" s="2">
        <v>14750423</v>
      </c>
      <c r="F381" s="22">
        <v>7907537</v>
      </c>
      <c r="G381" s="2">
        <v>0</v>
      </c>
      <c r="H381" s="2">
        <v>0</v>
      </c>
      <c r="S381" s="2"/>
      <c r="T381" s="2"/>
      <c r="U381" s="2"/>
      <c r="V381" s="2"/>
      <c r="AB381" s="7"/>
      <c r="AC381" s="7"/>
      <c r="AD381" s="7"/>
      <c r="AE381" s="7"/>
      <c r="AF381" s="7"/>
      <c r="AG381" s="7"/>
      <c r="AH381" s="7"/>
      <c r="AI381" s="7"/>
    </row>
    <row r="382" spans="1:35" x14ac:dyDescent="0.2">
      <c r="A382" s="5">
        <v>2021</v>
      </c>
      <c r="B382" s="2" t="s">
        <v>724</v>
      </c>
      <c r="C382" s="2" t="s">
        <v>725</v>
      </c>
      <c r="D382" s="2" t="s">
        <v>678</v>
      </c>
      <c r="E382" s="2">
        <v>0</v>
      </c>
      <c r="F382" s="2">
        <v>946800</v>
      </c>
      <c r="G382" s="2">
        <v>0</v>
      </c>
      <c r="H382" s="2">
        <v>0</v>
      </c>
      <c r="S382" s="2"/>
      <c r="T382" s="2"/>
      <c r="U382" s="2"/>
      <c r="V382" s="2"/>
      <c r="AB382" s="7"/>
      <c r="AC382" s="7"/>
      <c r="AD382" s="7"/>
      <c r="AE382" s="7"/>
      <c r="AF382" s="7"/>
      <c r="AG382" s="7"/>
      <c r="AH382" s="7"/>
      <c r="AI382" s="7"/>
    </row>
    <row r="383" spans="1:35" x14ac:dyDescent="0.2">
      <c r="A383" s="5">
        <v>2021</v>
      </c>
      <c r="B383" s="2" t="s">
        <v>724</v>
      </c>
      <c r="C383" s="2" t="s">
        <v>726</v>
      </c>
      <c r="D383" s="2" t="s">
        <v>678</v>
      </c>
      <c r="E383" s="2">
        <v>0</v>
      </c>
      <c r="F383" s="2">
        <v>1052000</v>
      </c>
      <c r="G383" s="2">
        <v>0</v>
      </c>
      <c r="H383" s="2">
        <v>0</v>
      </c>
      <c r="S383" s="2"/>
      <c r="T383" s="2"/>
      <c r="U383" s="2"/>
      <c r="V383" s="2"/>
      <c r="AB383" s="7"/>
      <c r="AC383" s="7"/>
      <c r="AD383" s="7"/>
      <c r="AE383" s="7"/>
      <c r="AF383" s="7"/>
      <c r="AG383" s="7"/>
      <c r="AH383" s="7"/>
      <c r="AI383" s="7"/>
    </row>
    <row r="384" spans="1:35" x14ac:dyDescent="0.2">
      <c r="A384" s="5">
        <v>2021</v>
      </c>
      <c r="B384" s="2" t="s">
        <v>724</v>
      </c>
      <c r="C384" s="2" t="s">
        <v>727</v>
      </c>
      <c r="D384" s="2" t="s">
        <v>678</v>
      </c>
      <c r="E384" s="2">
        <v>0</v>
      </c>
      <c r="F384" s="2">
        <v>1645000</v>
      </c>
      <c r="G384" s="2">
        <v>0</v>
      </c>
      <c r="H384" s="2">
        <v>0</v>
      </c>
      <c r="S384" s="2"/>
      <c r="T384" s="2"/>
      <c r="U384" s="2"/>
      <c r="V384" s="2"/>
      <c r="AB384" s="7"/>
      <c r="AC384" s="7"/>
      <c r="AD384" s="7"/>
      <c r="AE384" s="7"/>
      <c r="AF384" s="7"/>
      <c r="AG384" s="7"/>
      <c r="AH384" s="7"/>
      <c r="AI384" s="7"/>
    </row>
    <row r="385" spans="1:35" x14ac:dyDescent="0.2">
      <c r="A385" s="5">
        <v>2021</v>
      </c>
      <c r="B385" s="2" t="s">
        <v>724</v>
      </c>
      <c r="C385" s="2" t="s">
        <v>728</v>
      </c>
      <c r="D385" s="2" t="s">
        <v>678</v>
      </c>
      <c r="E385" s="2">
        <v>0</v>
      </c>
      <c r="F385" s="2">
        <v>1208000</v>
      </c>
      <c r="G385" s="2">
        <v>0</v>
      </c>
      <c r="H385" s="2">
        <v>0</v>
      </c>
      <c r="S385" s="2"/>
      <c r="T385" s="2"/>
      <c r="U385" s="2"/>
      <c r="V385" s="2"/>
      <c r="AB385" s="7"/>
      <c r="AC385" s="7"/>
      <c r="AD385" s="7"/>
      <c r="AE385" s="7"/>
      <c r="AF385" s="7"/>
      <c r="AG385" s="7"/>
      <c r="AH385" s="7"/>
      <c r="AI385" s="7"/>
    </row>
    <row r="386" spans="1:35" x14ac:dyDescent="0.2">
      <c r="A386" s="5">
        <v>2021</v>
      </c>
      <c r="B386" s="2" t="s">
        <v>724</v>
      </c>
      <c r="C386" s="2" t="s">
        <v>729</v>
      </c>
      <c r="D386" s="2" t="s">
        <v>678</v>
      </c>
      <c r="E386" s="2">
        <v>0</v>
      </c>
      <c r="F386" s="2">
        <v>1506250</v>
      </c>
      <c r="G386" s="2">
        <v>0</v>
      </c>
      <c r="H386" s="2">
        <v>0</v>
      </c>
      <c r="S386" s="2"/>
      <c r="T386" s="2"/>
      <c r="U386" s="2"/>
      <c r="V386" s="2"/>
      <c r="AB386" s="7"/>
      <c r="AC386" s="7"/>
      <c r="AD386" s="7"/>
      <c r="AE386" s="7"/>
      <c r="AF386" s="7"/>
      <c r="AG386" s="7"/>
      <c r="AH386" s="7"/>
      <c r="AI386" s="7"/>
    </row>
    <row r="387" spans="1:35" x14ac:dyDescent="0.2">
      <c r="A387" s="5">
        <v>2021</v>
      </c>
      <c r="B387" s="2" t="s">
        <v>724</v>
      </c>
      <c r="C387" s="2" t="s">
        <v>348</v>
      </c>
      <c r="D387" s="2" t="s">
        <v>678</v>
      </c>
      <c r="E387" s="2">
        <v>0</v>
      </c>
      <c r="F387" s="2">
        <v>570750</v>
      </c>
      <c r="G387" s="2">
        <v>0</v>
      </c>
      <c r="H387" s="2">
        <v>0</v>
      </c>
      <c r="S387" s="2"/>
      <c r="T387" s="2"/>
      <c r="U387" s="2"/>
      <c r="V387" s="2"/>
      <c r="AB387" s="7"/>
      <c r="AC387" s="7"/>
      <c r="AD387" s="7"/>
      <c r="AE387" s="7"/>
      <c r="AF387" s="7"/>
      <c r="AG387" s="7"/>
      <c r="AH387" s="7"/>
      <c r="AI387" s="7"/>
    </row>
    <row r="388" spans="1:35" x14ac:dyDescent="0.2">
      <c r="A388" s="5">
        <v>2021</v>
      </c>
      <c r="B388" s="2" t="s">
        <v>724</v>
      </c>
      <c r="C388" s="2" t="s">
        <v>730</v>
      </c>
      <c r="D388" s="2" t="s">
        <v>678</v>
      </c>
      <c r="E388" s="2">
        <v>0</v>
      </c>
      <c r="F388" s="2">
        <v>946118</v>
      </c>
      <c r="G388" s="2">
        <v>0</v>
      </c>
      <c r="H388" s="2">
        <v>0</v>
      </c>
      <c r="S388" s="2"/>
      <c r="T388" s="2"/>
      <c r="U388" s="2"/>
      <c r="V388" s="2"/>
      <c r="AB388" s="7"/>
      <c r="AC388" s="7"/>
      <c r="AD388" s="7"/>
      <c r="AE388" s="7"/>
      <c r="AF388" s="7"/>
      <c r="AG388" s="7"/>
      <c r="AH388" s="7"/>
      <c r="AI388" s="7"/>
    </row>
    <row r="389" spans="1:35" x14ac:dyDescent="0.2">
      <c r="A389" s="5">
        <v>2021</v>
      </c>
      <c r="B389" s="2" t="s">
        <v>724</v>
      </c>
      <c r="C389" s="2" t="s">
        <v>731</v>
      </c>
      <c r="D389" s="2" t="s">
        <v>678</v>
      </c>
      <c r="E389" s="2">
        <v>0</v>
      </c>
      <c r="F389" s="2">
        <v>567000</v>
      </c>
      <c r="G389" s="2">
        <v>0</v>
      </c>
      <c r="H389" s="2">
        <v>0</v>
      </c>
      <c r="S389" s="2"/>
      <c r="T389" s="2"/>
      <c r="U389" s="2"/>
      <c r="V389" s="2"/>
      <c r="AB389" s="7"/>
      <c r="AC389" s="7"/>
      <c r="AD389" s="7"/>
      <c r="AE389" s="7"/>
      <c r="AF389" s="7"/>
      <c r="AG389" s="7"/>
      <c r="AH389" s="7"/>
      <c r="AI389" s="7"/>
    </row>
    <row r="390" spans="1:35" x14ac:dyDescent="0.2">
      <c r="A390" s="5">
        <v>2021</v>
      </c>
      <c r="B390" s="2" t="s">
        <v>724</v>
      </c>
      <c r="C390" s="2" t="s">
        <v>732</v>
      </c>
      <c r="D390" s="2" t="s">
        <v>678</v>
      </c>
      <c r="E390" s="2">
        <v>0</v>
      </c>
      <c r="F390" s="2">
        <v>1156000</v>
      </c>
      <c r="G390" s="2">
        <v>0</v>
      </c>
      <c r="H390" s="2">
        <v>0</v>
      </c>
      <c r="S390" s="2"/>
      <c r="T390" s="2"/>
      <c r="U390" s="2"/>
      <c r="V390" s="2"/>
      <c r="AB390" s="7"/>
      <c r="AC390" s="7"/>
      <c r="AD390" s="7"/>
      <c r="AE390" s="7"/>
      <c r="AF390" s="7"/>
      <c r="AG390" s="7"/>
      <c r="AH390" s="7"/>
      <c r="AI390" s="7"/>
    </row>
    <row r="391" spans="1:35" x14ac:dyDescent="0.2">
      <c r="A391" s="5">
        <v>2021</v>
      </c>
      <c r="B391" s="2" t="s">
        <v>724</v>
      </c>
      <c r="C391" s="2" t="s">
        <v>733</v>
      </c>
      <c r="D391" s="2" t="s">
        <v>678</v>
      </c>
      <c r="E391" s="2">
        <v>0</v>
      </c>
      <c r="F391" s="2">
        <v>0</v>
      </c>
      <c r="G391" s="2">
        <v>0</v>
      </c>
      <c r="H391" s="2">
        <v>0</v>
      </c>
      <c r="S391" s="2"/>
      <c r="T391" s="2"/>
      <c r="U391" s="2"/>
      <c r="V391" s="2"/>
      <c r="AB391" s="7"/>
      <c r="AC391" s="7"/>
      <c r="AD391" s="7"/>
      <c r="AE391" s="7"/>
      <c r="AF391" s="7"/>
      <c r="AG391" s="7"/>
      <c r="AH391" s="7"/>
      <c r="AI391" s="7"/>
    </row>
    <row r="392" spans="1:35" x14ac:dyDescent="0.2">
      <c r="A392" s="5">
        <v>2021</v>
      </c>
      <c r="B392" s="2" t="s">
        <v>724</v>
      </c>
      <c r="C392" s="2" t="s">
        <v>734</v>
      </c>
      <c r="D392" s="2" t="s">
        <v>678</v>
      </c>
      <c r="E392" s="2">
        <v>0</v>
      </c>
      <c r="F392" s="2">
        <v>999400</v>
      </c>
      <c r="G392" s="2">
        <v>0</v>
      </c>
      <c r="H392" s="2">
        <v>0</v>
      </c>
      <c r="S392" s="2"/>
      <c r="T392" s="2"/>
      <c r="U392" s="2"/>
      <c r="V392" s="2"/>
      <c r="AB392" s="7"/>
      <c r="AC392" s="7"/>
      <c r="AD392" s="7"/>
      <c r="AE392" s="7"/>
      <c r="AF392" s="7"/>
      <c r="AG392" s="7"/>
      <c r="AH392" s="7"/>
      <c r="AI392" s="7"/>
    </row>
    <row r="393" spans="1:35" x14ac:dyDescent="0.2">
      <c r="A393" s="5">
        <v>2021</v>
      </c>
      <c r="B393" s="2" t="s">
        <v>724</v>
      </c>
      <c r="C393" s="2" t="s">
        <v>735</v>
      </c>
      <c r="D393" s="2" t="s">
        <v>678</v>
      </c>
      <c r="E393" s="2">
        <v>0</v>
      </c>
      <c r="F393" s="2">
        <v>1034000</v>
      </c>
      <c r="G393" s="2">
        <v>0</v>
      </c>
      <c r="H393" s="2">
        <v>0</v>
      </c>
      <c r="S393" s="2"/>
      <c r="T393" s="2"/>
      <c r="U393" s="2"/>
      <c r="V393" s="2"/>
      <c r="AB393" s="7"/>
      <c r="AC393" s="7"/>
      <c r="AD393" s="7"/>
      <c r="AE393" s="7"/>
      <c r="AF393" s="7"/>
      <c r="AG393" s="7"/>
      <c r="AH393" s="7"/>
      <c r="AI393" s="7"/>
    </row>
    <row r="394" spans="1:35" x14ac:dyDescent="0.2">
      <c r="A394" s="5">
        <v>2021</v>
      </c>
      <c r="B394" s="2" t="s">
        <v>724</v>
      </c>
      <c r="C394" s="2" t="s">
        <v>736</v>
      </c>
      <c r="D394" s="2" t="s">
        <v>678</v>
      </c>
      <c r="E394" s="2">
        <v>0</v>
      </c>
      <c r="F394" s="2">
        <v>0</v>
      </c>
      <c r="G394" s="2">
        <v>0</v>
      </c>
      <c r="H394" s="2">
        <v>0</v>
      </c>
      <c r="S394" s="2"/>
      <c r="T394" s="2"/>
      <c r="U394" s="2"/>
      <c r="V394" s="2"/>
      <c r="AB394" s="7"/>
      <c r="AC394" s="7"/>
      <c r="AD394" s="7"/>
      <c r="AE394" s="7"/>
      <c r="AF394" s="7"/>
      <c r="AG394" s="7"/>
      <c r="AH394" s="7"/>
      <c r="AI394" s="7"/>
    </row>
    <row r="395" spans="1:35" x14ac:dyDescent="0.2">
      <c r="A395" s="5">
        <v>2021</v>
      </c>
      <c r="B395" s="2" t="s">
        <v>724</v>
      </c>
      <c r="C395" s="2" t="s">
        <v>737</v>
      </c>
      <c r="D395" s="2" t="s">
        <v>678</v>
      </c>
      <c r="E395" s="2">
        <v>0</v>
      </c>
      <c r="F395" s="2">
        <v>1046867</v>
      </c>
      <c r="G395" s="2">
        <v>0</v>
      </c>
      <c r="H395" s="2">
        <v>0</v>
      </c>
      <c r="S395" s="2"/>
      <c r="T395" s="2"/>
      <c r="U395" s="2"/>
      <c r="V395" s="2"/>
      <c r="AB395" s="7"/>
      <c r="AC395" s="7"/>
      <c r="AD395" s="7"/>
      <c r="AE395" s="7"/>
      <c r="AF395" s="7"/>
      <c r="AG395" s="7"/>
      <c r="AH395" s="7"/>
      <c r="AI395" s="7"/>
    </row>
    <row r="396" spans="1:35" x14ac:dyDescent="0.2">
      <c r="A396" s="5">
        <v>2021</v>
      </c>
      <c r="B396" s="2" t="s">
        <v>606</v>
      </c>
      <c r="C396" s="2" t="s">
        <v>738</v>
      </c>
      <c r="D396" s="2" t="s">
        <v>678</v>
      </c>
      <c r="E396" s="2">
        <v>0</v>
      </c>
      <c r="F396" s="2">
        <v>2028750</v>
      </c>
      <c r="G396" s="2">
        <v>0</v>
      </c>
      <c r="H396" s="2">
        <v>0</v>
      </c>
      <c r="S396" s="2"/>
      <c r="T396" s="2"/>
      <c r="U396" s="2"/>
      <c r="V396" s="2"/>
      <c r="AB396" s="7"/>
      <c r="AC396" s="7"/>
      <c r="AD396" s="7"/>
      <c r="AE396" s="7"/>
      <c r="AF396" s="7"/>
      <c r="AG396" s="7"/>
      <c r="AH396" s="7"/>
      <c r="AI396" s="7"/>
    </row>
    <row r="397" spans="1:35" x14ac:dyDescent="0.2">
      <c r="A397" s="5">
        <v>2021</v>
      </c>
      <c r="B397" s="2" t="s">
        <v>606</v>
      </c>
      <c r="C397" s="2" t="s">
        <v>606</v>
      </c>
      <c r="D397" s="2" t="s">
        <v>678</v>
      </c>
      <c r="E397" s="2">
        <v>0</v>
      </c>
      <c r="F397" s="2">
        <v>1866600</v>
      </c>
      <c r="G397" s="2">
        <v>0</v>
      </c>
      <c r="H397" s="2">
        <v>0</v>
      </c>
      <c r="S397" s="2"/>
      <c r="T397" s="2"/>
      <c r="U397" s="2"/>
      <c r="V397" s="2"/>
      <c r="AB397" s="7"/>
      <c r="AC397" s="7"/>
      <c r="AD397" s="7"/>
      <c r="AE397" s="7"/>
      <c r="AF397" s="7"/>
      <c r="AG397" s="7"/>
      <c r="AH397" s="7"/>
      <c r="AI397" s="7"/>
    </row>
    <row r="398" spans="1:35" x14ac:dyDescent="0.2">
      <c r="A398" s="5">
        <v>2021</v>
      </c>
      <c r="B398" s="2" t="s">
        <v>606</v>
      </c>
      <c r="C398" s="2" t="s">
        <v>609</v>
      </c>
      <c r="D398" s="2" t="s">
        <v>678</v>
      </c>
      <c r="E398" s="2">
        <v>0</v>
      </c>
      <c r="F398" s="2">
        <v>1104650</v>
      </c>
      <c r="G398" s="2">
        <v>0</v>
      </c>
      <c r="H398" s="2">
        <v>0</v>
      </c>
      <c r="S398" s="2"/>
      <c r="T398" s="2"/>
      <c r="U398" s="2"/>
      <c r="V398" s="2"/>
      <c r="AB398" s="7"/>
      <c r="AC398" s="7"/>
      <c r="AD398" s="7"/>
      <c r="AE398" s="7"/>
      <c r="AF398" s="7"/>
      <c r="AG398" s="7"/>
      <c r="AH398" s="7"/>
      <c r="AI398" s="7"/>
    </row>
    <row r="399" spans="1:35" x14ac:dyDescent="0.2">
      <c r="A399" s="5">
        <v>2021</v>
      </c>
      <c r="B399" s="2" t="s">
        <v>606</v>
      </c>
      <c r="C399" s="2" t="s">
        <v>739</v>
      </c>
      <c r="D399" s="2" t="s">
        <v>678</v>
      </c>
      <c r="E399" s="2">
        <v>0</v>
      </c>
      <c r="F399" s="2">
        <v>2215400</v>
      </c>
      <c r="G399" s="2">
        <v>0</v>
      </c>
      <c r="H399" s="2">
        <v>0</v>
      </c>
      <c r="S399" s="2"/>
      <c r="T399" s="2"/>
      <c r="U399" s="2"/>
      <c r="V399" s="2"/>
      <c r="AB399" s="7"/>
      <c r="AC399" s="7"/>
      <c r="AD399" s="7"/>
      <c r="AE399" s="7"/>
      <c r="AF399" s="7"/>
      <c r="AG399" s="7"/>
      <c r="AH399" s="7"/>
      <c r="AI399" s="7"/>
    </row>
    <row r="400" spans="1:35" x14ac:dyDescent="0.2">
      <c r="A400" s="5">
        <v>2021</v>
      </c>
      <c r="B400" s="2" t="s">
        <v>606</v>
      </c>
      <c r="C400" s="2" t="s">
        <v>740</v>
      </c>
      <c r="D400" s="2" t="s">
        <v>678</v>
      </c>
      <c r="E400" s="2">
        <v>0</v>
      </c>
      <c r="F400" s="2">
        <v>1295000</v>
      </c>
      <c r="G400" s="2">
        <v>0</v>
      </c>
      <c r="H400" s="2">
        <v>0</v>
      </c>
      <c r="S400" s="2"/>
      <c r="T400" s="2"/>
      <c r="U400" s="2"/>
      <c r="V400" s="2"/>
      <c r="AB400" s="7"/>
      <c r="AC400" s="7"/>
      <c r="AD400" s="7"/>
      <c r="AE400" s="7"/>
      <c r="AF400" s="7"/>
      <c r="AG400" s="7"/>
      <c r="AH400" s="7"/>
      <c r="AI400" s="7"/>
    </row>
    <row r="401" spans="1:35" x14ac:dyDescent="0.2">
      <c r="A401" s="5">
        <v>2021</v>
      </c>
      <c r="B401" s="2" t="s">
        <v>606</v>
      </c>
      <c r="C401" s="2" t="s">
        <v>741</v>
      </c>
      <c r="D401" s="2" t="s">
        <v>678</v>
      </c>
      <c r="E401" s="2">
        <v>0</v>
      </c>
      <c r="F401" s="2">
        <v>1605700</v>
      </c>
      <c r="G401" s="2">
        <v>0</v>
      </c>
      <c r="H401" s="2">
        <v>0</v>
      </c>
      <c r="S401" s="2"/>
      <c r="T401" s="2"/>
      <c r="U401" s="2"/>
      <c r="V401" s="2"/>
      <c r="AB401" s="7"/>
      <c r="AC401" s="7"/>
      <c r="AD401" s="7"/>
      <c r="AE401" s="7"/>
      <c r="AF401" s="7"/>
      <c r="AG401" s="7"/>
      <c r="AH401" s="7"/>
      <c r="AI401" s="7"/>
    </row>
    <row r="402" spans="1:35" x14ac:dyDescent="0.2">
      <c r="A402" s="5">
        <v>2021</v>
      </c>
      <c r="B402" s="2" t="s">
        <v>724</v>
      </c>
      <c r="C402" s="2" t="s">
        <v>725</v>
      </c>
      <c r="D402" s="2" t="s">
        <v>680</v>
      </c>
      <c r="E402" s="2">
        <v>0</v>
      </c>
      <c r="F402" s="21">
        <v>6888072</v>
      </c>
      <c r="G402" s="2">
        <v>0</v>
      </c>
      <c r="H402" s="2">
        <v>0</v>
      </c>
      <c r="S402" s="2"/>
      <c r="T402" s="2"/>
      <c r="U402" s="2"/>
      <c r="V402" s="2"/>
      <c r="AB402" s="7"/>
      <c r="AC402" s="7"/>
      <c r="AD402" s="7"/>
      <c r="AE402" s="7"/>
      <c r="AF402" s="7"/>
      <c r="AG402" s="7"/>
      <c r="AH402" s="7"/>
      <c r="AI402" s="7"/>
    </row>
    <row r="403" spans="1:35" x14ac:dyDescent="0.2">
      <c r="A403" s="5">
        <v>2021</v>
      </c>
      <c r="B403" s="2" t="s">
        <v>724</v>
      </c>
      <c r="C403" s="2" t="s">
        <v>726</v>
      </c>
      <c r="D403" s="2" t="s">
        <v>680</v>
      </c>
      <c r="E403" s="2">
        <v>0</v>
      </c>
      <c r="F403" s="21">
        <v>1956996</v>
      </c>
      <c r="G403" s="2">
        <v>0</v>
      </c>
      <c r="H403" s="2">
        <v>0</v>
      </c>
      <c r="S403" s="2"/>
      <c r="T403" s="2"/>
      <c r="U403" s="2"/>
      <c r="V403" s="2"/>
      <c r="AB403" s="7"/>
      <c r="AC403" s="7"/>
      <c r="AD403" s="7"/>
      <c r="AE403" s="7"/>
      <c r="AF403" s="7"/>
      <c r="AG403" s="7"/>
      <c r="AH403" s="7"/>
      <c r="AI403" s="7"/>
    </row>
    <row r="404" spans="1:35" x14ac:dyDescent="0.2">
      <c r="A404" s="5">
        <v>2021</v>
      </c>
      <c r="B404" s="2" t="s">
        <v>724</v>
      </c>
      <c r="C404" s="2" t="s">
        <v>727</v>
      </c>
      <c r="D404" s="2" t="s">
        <v>680</v>
      </c>
      <c r="E404" s="2">
        <v>0</v>
      </c>
      <c r="F404" s="21">
        <v>37444482</v>
      </c>
      <c r="G404" s="2">
        <v>0</v>
      </c>
      <c r="H404" s="2">
        <v>0</v>
      </c>
      <c r="S404" s="2"/>
      <c r="T404" s="2"/>
      <c r="U404" s="2"/>
      <c r="V404" s="2"/>
      <c r="AB404" s="7"/>
      <c r="AC404" s="7"/>
      <c r="AD404" s="7"/>
      <c r="AE404" s="7"/>
      <c r="AF404" s="7"/>
      <c r="AG404" s="7"/>
      <c r="AH404" s="7"/>
      <c r="AI404" s="7"/>
    </row>
    <row r="405" spans="1:35" x14ac:dyDescent="0.2">
      <c r="A405" s="5">
        <v>2021</v>
      </c>
      <c r="B405" s="2" t="s">
        <v>724</v>
      </c>
      <c r="C405" s="2" t="s">
        <v>728</v>
      </c>
      <c r="D405" s="2" t="s">
        <v>680</v>
      </c>
      <c r="E405" s="2">
        <v>0</v>
      </c>
      <c r="F405" s="21">
        <v>14435820</v>
      </c>
      <c r="G405" s="2">
        <v>0</v>
      </c>
      <c r="H405" s="2">
        <v>0</v>
      </c>
      <c r="S405" s="2"/>
      <c r="T405" s="2"/>
      <c r="U405" s="2"/>
      <c r="V405" s="2"/>
      <c r="AB405" s="7"/>
      <c r="AC405" s="7"/>
      <c r="AD405" s="7"/>
      <c r="AE405" s="7"/>
      <c r="AF405" s="7"/>
      <c r="AG405" s="7"/>
      <c r="AH405" s="7"/>
      <c r="AI405" s="7"/>
    </row>
    <row r="406" spans="1:35" x14ac:dyDescent="0.2">
      <c r="A406" s="5">
        <v>2021</v>
      </c>
      <c r="B406" s="2" t="s">
        <v>724</v>
      </c>
      <c r="C406" s="2" t="s">
        <v>729</v>
      </c>
      <c r="D406" s="2" t="s">
        <v>680</v>
      </c>
      <c r="E406" s="2">
        <v>0</v>
      </c>
      <c r="F406" s="21">
        <v>6635397</v>
      </c>
      <c r="G406" s="2">
        <v>0</v>
      </c>
      <c r="H406" s="2">
        <v>0</v>
      </c>
      <c r="S406" s="2"/>
      <c r="T406" s="2"/>
      <c r="U406" s="2"/>
      <c r="V406" s="2"/>
      <c r="AB406" s="7"/>
      <c r="AC406" s="7"/>
      <c r="AD406" s="7"/>
      <c r="AE406" s="7"/>
      <c r="AF406" s="7"/>
      <c r="AG406" s="7"/>
      <c r="AH406" s="7"/>
      <c r="AI406" s="7"/>
    </row>
    <row r="407" spans="1:35" x14ac:dyDescent="0.2">
      <c r="A407" s="5">
        <v>2021</v>
      </c>
      <c r="B407" s="2" t="s">
        <v>724</v>
      </c>
      <c r="C407" s="2" t="s">
        <v>348</v>
      </c>
      <c r="D407" s="2" t="s">
        <v>680</v>
      </c>
      <c r="E407" s="2">
        <v>0</v>
      </c>
      <c r="F407" s="21">
        <v>8033585</v>
      </c>
      <c r="G407" s="2">
        <v>0</v>
      </c>
      <c r="H407" s="2">
        <v>0</v>
      </c>
      <c r="S407" s="2"/>
      <c r="T407" s="2"/>
      <c r="U407" s="2"/>
      <c r="V407" s="2"/>
      <c r="AB407" s="7"/>
      <c r="AC407" s="7"/>
      <c r="AD407" s="7"/>
      <c r="AE407" s="7"/>
      <c r="AF407" s="7"/>
      <c r="AG407" s="7"/>
      <c r="AH407" s="7"/>
      <c r="AI407" s="7"/>
    </row>
    <row r="408" spans="1:35" x14ac:dyDescent="0.2">
      <c r="A408" s="5">
        <v>2021</v>
      </c>
      <c r="B408" s="2" t="s">
        <v>724</v>
      </c>
      <c r="C408" s="2" t="s">
        <v>730</v>
      </c>
      <c r="D408" s="2" t="s">
        <v>680</v>
      </c>
      <c r="E408" s="2">
        <v>0</v>
      </c>
      <c r="F408" s="21">
        <v>7232761</v>
      </c>
      <c r="G408" s="2">
        <v>0</v>
      </c>
      <c r="H408" s="2">
        <v>0</v>
      </c>
      <c r="S408" s="2"/>
      <c r="T408" s="2"/>
      <c r="U408" s="2"/>
      <c r="V408" s="2"/>
      <c r="AB408" s="7"/>
      <c r="AC408" s="7"/>
      <c r="AD408" s="7"/>
      <c r="AE408" s="7"/>
      <c r="AF408" s="7"/>
      <c r="AG408" s="7"/>
      <c r="AH408" s="7"/>
      <c r="AI408" s="7"/>
    </row>
    <row r="409" spans="1:35" x14ac:dyDescent="0.2">
      <c r="A409" s="5">
        <v>2021</v>
      </c>
      <c r="B409" s="2" t="s">
        <v>724</v>
      </c>
      <c r="C409" s="2" t="s">
        <v>731</v>
      </c>
      <c r="D409" s="2" t="s">
        <v>680</v>
      </c>
      <c r="E409" s="2">
        <v>0</v>
      </c>
      <c r="F409" s="21">
        <v>9752446</v>
      </c>
      <c r="G409" s="2">
        <v>0</v>
      </c>
      <c r="H409" s="2">
        <v>0</v>
      </c>
      <c r="S409" s="2"/>
      <c r="T409" s="2"/>
      <c r="U409" s="2"/>
      <c r="V409" s="2"/>
      <c r="AB409" s="7"/>
      <c r="AC409" s="7"/>
      <c r="AD409" s="7"/>
      <c r="AE409" s="7"/>
      <c r="AF409" s="7"/>
      <c r="AG409" s="7"/>
      <c r="AH409" s="7"/>
      <c r="AI409" s="7"/>
    </row>
    <row r="410" spans="1:35" x14ac:dyDescent="0.2">
      <c r="A410" s="5">
        <v>2021</v>
      </c>
      <c r="B410" s="2" t="s">
        <v>724</v>
      </c>
      <c r="C410" s="2" t="s">
        <v>732</v>
      </c>
      <c r="D410" s="2" t="s">
        <v>680</v>
      </c>
      <c r="E410" s="2">
        <v>0</v>
      </c>
      <c r="F410" s="21">
        <v>5546965</v>
      </c>
      <c r="G410" s="2">
        <v>0</v>
      </c>
      <c r="H410" s="2">
        <v>0</v>
      </c>
      <c r="S410" s="2"/>
      <c r="T410" s="2"/>
      <c r="U410" s="2"/>
      <c r="V410" s="2"/>
      <c r="AB410" s="7"/>
      <c r="AC410" s="7"/>
      <c r="AD410" s="7"/>
      <c r="AE410" s="7"/>
      <c r="AF410" s="7"/>
      <c r="AG410" s="7"/>
      <c r="AH410" s="7"/>
      <c r="AI410" s="7"/>
    </row>
    <row r="411" spans="1:35" x14ac:dyDescent="0.2">
      <c r="A411" s="5">
        <v>2021</v>
      </c>
      <c r="B411" s="2" t="s">
        <v>724</v>
      </c>
      <c r="C411" s="2" t="s">
        <v>733</v>
      </c>
      <c r="D411" s="2" t="s">
        <v>680</v>
      </c>
      <c r="E411" s="2">
        <v>0</v>
      </c>
      <c r="F411" s="21">
        <v>22083847</v>
      </c>
      <c r="G411" s="2">
        <v>0</v>
      </c>
      <c r="H411" s="2">
        <v>0</v>
      </c>
      <c r="S411" s="2"/>
      <c r="T411" s="2"/>
      <c r="U411" s="2"/>
      <c r="V411" s="2"/>
      <c r="AB411" s="7"/>
      <c r="AC411" s="7"/>
      <c r="AD411" s="7"/>
      <c r="AE411" s="7"/>
      <c r="AF411" s="7"/>
      <c r="AG411" s="7"/>
      <c r="AH411" s="7"/>
      <c r="AI411" s="7"/>
    </row>
    <row r="412" spans="1:35" x14ac:dyDescent="0.2">
      <c r="A412" s="5">
        <v>2021</v>
      </c>
      <c r="B412" s="2" t="s">
        <v>724</v>
      </c>
      <c r="C412" s="2" t="s">
        <v>734</v>
      </c>
      <c r="D412" s="2" t="s">
        <v>680</v>
      </c>
      <c r="E412" s="2">
        <v>0</v>
      </c>
      <c r="F412" s="21">
        <v>8986557</v>
      </c>
      <c r="G412" s="2">
        <v>0</v>
      </c>
      <c r="H412" s="2">
        <v>0</v>
      </c>
      <c r="S412" s="2"/>
      <c r="T412" s="2"/>
      <c r="U412" s="2"/>
      <c r="V412" s="2"/>
      <c r="AB412" s="7"/>
      <c r="AC412" s="7"/>
      <c r="AD412" s="7"/>
      <c r="AE412" s="7"/>
      <c r="AF412" s="7"/>
      <c r="AG412" s="7"/>
      <c r="AH412" s="7"/>
      <c r="AI412" s="7"/>
    </row>
    <row r="413" spans="1:35" x14ac:dyDescent="0.2">
      <c r="A413" s="5">
        <v>2021</v>
      </c>
      <c r="B413" s="2" t="s">
        <v>724</v>
      </c>
      <c r="C413" s="2" t="s">
        <v>735</v>
      </c>
      <c r="D413" s="2" t="s">
        <v>680</v>
      </c>
      <c r="E413" s="2">
        <v>0</v>
      </c>
      <c r="F413" s="21">
        <v>5741695</v>
      </c>
      <c r="G413" s="2">
        <v>0</v>
      </c>
      <c r="H413" s="2">
        <v>0</v>
      </c>
      <c r="S413" s="2"/>
      <c r="T413" s="2"/>
      <c r="U413" s="2"/>
      <c r="V413" s="2"/>
      <c r="AB413" s="7"/>
      <c r="AC413" s="7"/>
      <c r="AD413" s="7"/>
      <c r="AE413" s="7"/>
      <c r="AF413" s="7"/>
      <c r="AG413" s="7"/>
      <c r="AH413" s="7"/>
      <c r="AI413" s="7"/>
    </row>
    <row r="414" spans="1:35" x14ac:dyDescent="0.2">
      <c r="A414" s="5">
        <v>2021</v>
      </c>
      <c r="B414" s="2" t="s">
        <v>724</v>
      </c>
      <c r="C414" s="2" t="s">
        <v>736</v>
      </c>
      <c r="D414" s="2" t="s">
        <v>680</v>
      </c>
      <c r="E414" s="2">
        <v>0</v>
      </c>
      <c r="F414" s="21">
        <v>5260434</v>
      </c>
      <c r="G414" s="2">
        <v>0</v>
      </c>
      <c r="H414" s="2">
        <v>0</v>
      </c>
      <c r="S414" s="2"/>
      <c r="T414" s="2"/>
      <c r="U414" s="2"/>
      <c r="V414" s="2"/>
      <c r="AB414" s="7"/>
      <c r="AC414" s="7"/>
      <c r="AD414" s="7"/>
      <c r="AE414" s="7"/>
      <c r="AF414" s="7"/>
      <c r="AG414" s="7"/>
      <c r="AH414" s="7"/>
      <c r="AI414" s="7"/>
    </row>
    <row r="415" spans="1:35" x14ac:dyDescent="0.2">
      <c r="A415" s="5">
        <v>2021</v>
      </c>
      <c r="B415" s="2" t="s">
        <v>724</v>
      </c>
      <c r="C415" s="2" t="s">
        <v>737</v>
      </c>
      <c r="D415" s="2" t="s">
        <v>680</v>
      </c>
      <c r="E415" s="2">
        <v>0</v>
      </c>
      <c r="F415" s="21">
        <v>11624893</v>
      </c>
      <c r="G415" s="2">
        <v>0</v>
      </c>
      <c r="H415" s="2">
        <v>0</v>
      </c>
      <c r="S415" s="2"/>
      <c r="T415" s="2"/>
      <c r="U415" s="2"/>
      <c r="V415" s="2"/>
      <c r="AB415" s="7"/>
      <c r="AC415" s="7"/>
      <c r="AD415" s="7"/>
      <c r="AE415" s="7"/>
      <c r="AF415" s="7"/>
      <c r="AG415" s="7"/>
      <c r="AH415" s="7"/>
      <c r="AI415" s="7"/>
    </row>
    <row r="416" spans="1:35" x14ac:dyDescent="0.2">
      <c r="A416" s="5">
        <v>2021</v>
      </c>
      <c r="B416" s="2" t="s">
        <v>606</v>
      </c>
      <c r="C416" s="2" t="s">
        <v>738</v>
      </c>
      <c r="D416" s="2" t="s">
        <v>680</v>
      </c>
      <c r="E416" s="2">
        <v>0</v>
      </c>
      <c r="F416" s="23">
        <v>24321509</v>
      </c>
      <c r="G416" s="2">
        <v>0</v>
      </c>
      <c r="H416" s="2">
        <v>0</v>
      </c>
      <c r="S416" s="2"/>
      <c r="T416" s="2"/>
      <c r="U416" s="2"/>
      <c r="V416" s="2"/>
      <c r="AB416" s="7"/>
      <c r="AC416" s="7"/>
      <c r="AD416" s="7"/>
      <c r="AE416" s="7"/>
      <c r="AF416" s="7"/>
      <c r="AG416" s="7"/>
      <c r="AH416" s="7"/>
      <c r="AI416" s="7"/>
    </row>
    <row r="417" spans="1:35" x14ac:dyDescent="0.2">
      <c r="A417" s="5">
        <v>2021</v>
      </c>
      <c r="B417" s="2" t="s">
        <v>606</v>
      </c>
      <c r="C417" s="2" t="s">
        <v>606</v>
      </c>
      <c r="D417" s="2" t="s">
        <v>680</v>
      </c>
      <c r="E417" s="2">
        <v>0</v>
      </c>
      <c r="F417" s="23">
        <v>16441188</v>
      </c>
      <c r="G417" s="2">
        <v>0</v>
      </c>
      <c r="H417" s="2">
        <v>0</v>
      </c>
      <c r="S417" s="2"/>
      <c r="T417" s="2"/>
      <c r="U417" s="2"/>
      <c r="V417" s="2"/>
      <c r="AB417" s="7"/>
      <c r="AC417" s="7"/>
      <c r="AD417" s="7"/>
      <c r="AE417" s="7"/>
      <c r="AF417" s="7"/>
      <c r="AG417" s="7"/>
      <c r="AH417" s="7"/>
      <c r="AI417" s="7"/>
    </row>
    <row r="418" spans="1:35" x14ac:dyDescent="0.2">
      <c r="A418" s="5">
        <v>2021</v>
      </c>
      <c r="B418" s="2" t="s">
        <v>606</v>
      </c>
      <c r="C418" s="2" t="s">
        <v>609</v>
      </c>
      <c r="D418" s="2" t="s">
        <v>680</v>
      </c>
      <c r="E418" s="2">
        <v>0</v>
      </c>
      <c r="F418" s="23">
        <v>8604518</v>
      </c>
      <c r="G418" s="2">
        <v>0</v>
      </c>
      <c r="H418" s="2">
        <v>0</v>
      </c>
      <c r="S418" s="2"/>
      <c r="T418" s="2"/>
      <c r="U418" s="2"/>
      <c r="V418" s="2"/>
      <c r="AB418" s="7"/>
      <c r="AC418" s="7"/>
      <c r="AD418" s="7"/>
      <c r="AE418" s="7"/>
      <c r="AF418" s="7"/>
      <c r="AG418" s="7"/>
      <c r="AH418" s="7"/>
      <c r="AI418" s="7"/>
    </row>
    <row r="419" spans="1:35" x14ac:dyDescent="0.2">
      <c r="A419" s="5">
        <v>2021</v>
      </c>
      <c r="B419" s="2" t="s">
        <v>606</v>
      </c>
      <c r="C419" s="2" t="s">
        <v>739</v>
      </c>
      <c r="D419" s="2" t="s">
        <v>680</v>
      </c>
      <c r="E419" s="2">
        <v>0</v>
      </c>
      <c r="F419" s="23">
        <v>17987162</v>
      </c>
      <c r="G419" s="2">
        <v>0</v>
      </c>
      <c r="H419" s="2">
        <v>0</v>
      </c>
      <c r="S419" s="2"/>
      <c r="T419" s="2"/>
      <c r="U419" s="2"/>
      <c r="V419" s="2"/>
      <c r="AB419" s="7"/>
      <c r="AC419" s="7"/>
      <c r="AD419" s="7"/>
      <c r="AE419" s="7"/>
      <c r="AF419" s="7"/>
      <c r="AG419" s="7"/>
      <c r="AH419" s="7"/>
      <c r="AI419" s="7"/>
    </row>
    <row r="420" spans="1:35" x14ac:dyDescent="0.2">
      <c r="A420" s="5">
        <v>2021</v>
      </c>
      <c r="B420" s="2" t="s">
        <v>606</v>
      </c>
      <c r="C420" s="2" t="s">
        <v>740</v>
      </c>
      <c r="D420" s="2" t="s">
        <v>680</v>
      </c>
      <c r="E420" s="2">
        <v>0</v>
      </c>
      <c r="F420" s="23">
        <v>21049115</v>
      </c>
      <c r="G420" s="2">
        <v>0</v>
      </c>
      <c r="H420" s="2">
        <v>0</v>
      </c>
      <c r="S420" s="2"/>
      <c r="T420" s="2"/>
      <c r="U420" s="2"/>
      <c r="V420" s="2"/>
      <c r="AB420" s="7"/>
      <c r="AC420" s="7"/>
      <c r="AD420" s="7"/>
      <c r="AE420" s="7"/>
      <c r="AF420" s="7"/>
      <c r="AG420" s="7"/>
      <c r="AH420" s="7"/>
      <c r="AI420" s="7"/>
    </row>
    <row r="421" spans="1:35" x14ac:dyDescent="0.2">
      <c r="A421" s="5">
        <v>2021</v>
      </c>
      <c r="B421" s="2" t="s">
        <v>606</v>
      </c>
      <c r="C421" s="2" t="s">
        <v>741</v>
      </c>
      <c r="D421" s="2" t="s">
        <v>680</v>
      </c>
      <c r="E421" s="2">
        <v>0</v>
      </c>
      <c r="F421" s="23">
        <v>9731030</v>
      </c>
      <c r="G421" s="2">
        <v>0</v>
      </c>
      <c r="H421" s="2">
        <v>0</v>
      </c>
      <c r="S421" s="2"/>
      <c r="T421" s="2"/>
      <c r="U421" s="2"/>
      <c r="V421" s="2"/>
      <c r="AB421" s="7"/>
      <c r="AC421" s="7"/>
      <c r="AD421" s="7"/>
      <c r="AE421" s="7"/>
      <c r="AF421" s="7"/>
      <c r="AG421" s="7"/>
      <c r="AH421" s="7"/>
      <c r="AI421" s="7"/>
    </row>
    <row r="422" spans="1:35" hidden="1" x14ac:dyDescent="0.2">
      <c r="A422" s="5">
        <v>2020</v>
      </c>
      <c r="B422" s="2" t="s">
        <v>724</v>
      </c>
      <c r="C422" s="2" t="s">
        <v>725</v>
      </c>
      <c r="D422" s="2" t="s">
        <v>691</v>
      </c>
      <c r="P422" s="2">
        <v>0</v>
      </c>
      <c r="S422" s="2"/>
      <c r="T422" s="2"/>
      <c r="U422" s="2"/>
      <c r="V422" s="2"/>
      <c r="Z422" s="7">
        <v>6.12</v>
      </c>
      <c r="AA422" s="7">
        <v>4.45</v>
      </c>
      <c r="AB422" s="7"/>
      <c r="AC422" s="7"/>
      <c r="AD422" s="7"/>
      <c r="AE422" s="7"/>
      <c r="AF422" s="7"/>
      <c r="AG422" s="7"/>
      <c r="AH422" s="7"/>
    </row>
    <row r="423" spans="1:35" hidden="1" x14ac:dyDescent="0.2">
      <c r="A423" s="5">
        <v>2020</v>
      </c>
      <c r="B423" s="2" t="s">
        <v>724</v>
      </c>
      <c r="C423" s="2" t="s">
        <v>726</v>
      </c>
      <c r="D423" s="2" t="s">
        <v>691</v>
      </c>
      <c r="P423" s="2">
        <v>0</v>
      </c>
      <c r="S423" s="2"/>
      <c r="T423" s="2"/>
      <c r="U423" s="2"/>
      <c r="V423" s="2"/>
      <c r="Z423" s="7">
        <v>6.78</v>
      </c>
      <c r="AA423" s="7">
        <v>5.17</v>
      </c>
      <c r="AB423" s="7"/>
      <c r="AC423" s="7"/>
      <c r="AD423" s="7"/>
      <c r="AE423" s="7"/>
      <c r="AF423" s="7"/>
      <c r="AG423" s="7"/>
      <c r="AH423" s="7"/>
    </row>
    <row r="424" spans="1:35" hidden="1" x14ac:dyDescent="0.2">
      <c r="A424" s="5">
        <v>2020</v>
      </c>
      <c r="B424" s="2" t="s">
        <v>724</v>
      </c>
      <c r="C424" s="2" t="s">
        <v>727</v>
      </c>
      <c r="D424" s="2" t="s">
        <v>691</v>
      </c>
      <c r="P424" s="2">
        <v>0</v>
      </c>
      <c r="S424" s="2"/>
      <c r="T424" s="2"/>
      <c r="U424" s="2"/>
      <c r="V424" s="2"/>
      <c r="Z424" s="7">
        <v>18.170000000000002</v>
      </c>
      <c r="AA424" s="7">
        <v>5.04</v>
      </c>
      <c r="AB424" s="7"/>
      <c r="AC424" s="7"/>
      <c r="AD424" s="7"/>
      <c r="AE424" s="7"/>
      <c r="AF424" s="7"/>
      <c r="AG424" s="7"/>
      <c r="AH424" s="7"/>
    </row>
    <row r="425" spans="1:35" hidden="1" x14ac:dyDescent="0.2">
      <c r="A425" s="5">
        <v>2020</v>
      </c>
      <c r="B425" s="2" t="s">
        <v>724</v>
      </c>
      <c r="C425" s="2" t="s">
        <v>728</v>
      </c>
      <c r="D425" s="2" t="s">
        <v>691</v>
      </c>
      <c r="P425" s="2">
        <v>0</v>
      </c>
      <c r="S425" s="2"/>
      <c r="T425" s="2"/>
      <c r="U425" s="2"/>
      <c r="V425" s="2"/>
      <c r="Z425" s="7">
        <v>11.46</v>
      </c>
      <c r="AA425" s="7">
        <v>3.59</v>
      </c>
      <c r="AB425" s="7"/>
      <c r="AC425" s="7"/>
      <c r="AD425" s="7"/>
      <c r="AE425" s="7"/>
      <c r="AF425" s="7"/>
      <c r="AG425" s="7"/>
      <c r="AH425" s="7"/>
    </row>
    <row r="426" spans="1:35" hidden="1" x14ac:dyDescent="0.2">
      <c r="A426" s="5">
        <v>2020</v>
      </c>
      <c r="B426" s="2" t="s">
        <v>724</v>
      </c>
      <c r="C426" s="2" t="s">
        <v>729</v>
      </c>
      <c r="D426" s="2" t="s">
        <v>691</v>
      </c>
      <c r="P426" s="2">
        <v>0</v>
      </c>
      <c r="S426" s="2"/>
      <c r="T426" s="2"/>
      <c r="U426" s="2"/>
      <c r="V426" s="2"/>
      <c r="Z426" s="7">
        <v>26.64</v>
      </c>
      <c r="AA426" s="7">
        <v>5.62</v>
      </c>
      <c r="AB426" s="7"/>
      <c r="AC426" s="7"/>
      <c r="AD426" s="7"/>
      <c r="AE426" s="7"/>
      <c r="AF426" s="7"/>
      <c r="AG426" s="7"/>
      <c r="AH426" s="7"/>
    </row>
    <row r="427" spans="1:35" hidden="1" x14ac:dyDescent="0.2">
      <c r="A427" s="5">
        <v>2020</v>
      </c>
      <c r="B427" s="2" t="s">
        <v>724</v>
      </c>
      <c r="C427" s="2" t="s">
        <v>348</v>
      </c>
      <c r="D427" s="2" t="s">
        <v>691</v>
      </c>
      <c r="P427" s="2">
        <v>0</v>
      </c>
      <c r="S427" s="2"/>
      <c r="T427" s="2"/>
      <c r="U427" s="2"/>
      <c r="V427" s="2"/>
      <c r="Z427" s="7">
        <v>10.23</v>
      </c>
      <c r="AA427" s="7">
        <v>3.44</v>
      </c>
      <c r="AB427" s="7"/>
      <c r="AC427" s="7"/>
      <c r="AD427" s="7"/>
      <c r="AE427" s="7"/>
      <c r="AF427" s="7"/>
      <c r="AG427" s="7"/>
      <c r="AH427" s="7"/>
    </row>
    <row r="428" spans="1:35" hidden="1" x14ac:dyDescent="0.2">
      <c r="A428" s="5">
        <v>2020</v>
      </c>
      <c r="B428" s="2" t="s">
        <v>724</v>
      </c>
      <c r="C428" s="2" t="s">
        <v>730</v>
      </c>
      <c r="D428" s="2" t="s">
        <v>691</v>
      </c>
      <c r="P428" s="2">
        <v>0</v>
      </c>
      <c r="S428" s="2"/>
      <c r="T428" s="2"/>
      <c r="U428" s="2"/>
      <c r="V428" s="2"/>
      <c r="Z428" s="7">
        <v>8.23</v>
      </c>
      <c r="AA428" s="7">
        <v>4.79</v>
      </c>
      <c r="AB428" s="7"/>
      <c r="AC428" s="7"/>
      <c r="AD428" s="7"/>
      <c r="AE428" s="7"/>
      <c r="AF428" s="7"/>
      <c r="AG428" s="7"/>
      <c r="AH428" s="7"/>
    </row>
    <row r="429" spans="1:35" hidden="1" x14ac:dyDescent="0.2">
      <c r="A429" s="5">
        <v>2020</v>
      </c>
      <c r="B429" s="2" t="s">
        <v>724</v>
      </c>
      <c r="C429" s="2" t="s">
        <v>731</v>
      </c>
      <c r="D429" s="2" t="s">
        <v>691</v>
      </c>
      <c r="P429" s="2">
        <v>0</v>
      </c>
      <c r="S429" s="2"/>
      <c r="T429" s="2"/>
      <c r="U429" s="2"/>
      <c r="V429" s="2"/>
      <c r="Z429" s="7">
        <v>14.53</v>
      </c>
      <c r="AA429" s="7">
        <v>6.85</v>
      </c>
      <c r="AB429" s="7"/>
      <c r="AC429" s="7"/>
      <c r="AD429" s="7"/>
      <c r="AE429" s="7"/>
      <c r="AF429" s="7"/>
      <c r="AG429" s="7"/>
      <c r="AH429" s="7"/>
    </row>
    <row r="430" spans="1:35" hidden="1" x14ac:dyDescent="0.2">
      <c r="A430" s="5">
        <v>2020</v>
      </c>
      <c r="B430" s="2" t="s">
        <v>724</v>
      </c>
      <c r="C430" s="2" t="s">
        <v>732</v>
      </c>
      <c r="D430" s="2" t="s">
        <v>691</v>
      </c>
      <c r="P430" s="2">
        <v>0</v>
      </c>
      <c r="S430" s="2"/>
      <c r="T430" s="2"/>
      <c r="U430" s="2"/>
      <c r="V430" s="2"/>
      <c r="Z430" s="7">
        <v>2.13</v>
      </c>
      <c r="AA430" s="7">
        <v>3.23</v>
      </c>
      <c r="AB430" s="7"/>
      <c r="AC430" s="7"/>
      <c r="AD430" s="7"/>
      <c r="AE430" s="7"/>
      <c r="AF430" s="7"/>
      <c r="AG430" s="7"/>
      <c r="AH430" s="7"/>
    </row>
    <row r="431" spans="1:35" hidden="1" x14ac:dyDescent="0.2">
      <c r="A431" s="5">
        <v>2020</v>
      </c>
      <c r="B431" s="2" t="s">
        <v>724</v>
      </c>
      <c r="C431" s="2" t="s">
        <v>733</v>
      </c>
      <c r="D431" s="2" t="s">
        <v>691</v>
      </c>
      <c r="P431" s="2">
        <v>0</v>
      </c>
      <c r="S431" s="2"/>
      <c r="T431" s="2"/>
      <c r="U431" s="2"/>
      <c r="V431" s="2"/>
      <c r="Z431" s="7">
        <v>2.61</v>
      </c>
      <c r="AA431" s="7">
        <v>3.09</v>
      </c>
      <c r="AB431" s="7"/>
      <c r="AC431" s="7"/>
      <c r="AD431" s="7"/>
      <c r="AE431" s="7"/>
      <c r="AF431" s="7"/>
      <c r="AG431" s="7"/>
      <c r="AH431" s="7"/>
    </row>
    <row r="432" spans="1:35" hidden="1" x14ac:dyDescent="0.2">
      <c r="A432" s="5">
        <v>2020</v>
      </c>
      <c r="B432" s="2" t="s">
        <v>724</v>
      </c>
      <c r="C432" s="2" t="s">
        <v>734</v>
      </c>
      <c r="D432" s="2" t="s">
        <v>691</v>
      </c>
      <c r="P432" s="2">
        <v>0</v>
      </c>
      <c r="S432" s="2"/>
      <c r="T432" s="2"/>
      <c r="U432" s="2"/>
      <c r="V432" s="2"/>
      <c r="Z432" s="7">
        <v>5.78</v>
      </c>
      <c r="AA432" s="7">
        <v>4.75</v>
      </c>
      <c r="AB432" s="7"/>
      <c r="AC432" s="7"/>
      <c r="AD432" s="7"/>
      <c r="AE432" s="7"/>
      <c r="AF432" s="7"/>
      <c r="AG432" s="7"/>
      <c r="AH432" s="7"/>
    </row>
    <row r="433" spans="1:35" hidden="1" x14ac:dyDescent="0.2">
      <c r="A433" s="5">
        <v>2020</v>
      </c>
      <c r="B433" s="2" t="s">
        <v>724</v>
      </c>
      <c r="C433" s="2" t="s">
        <v>735</v>
      </c>
      <c r="D433" s="2" t="s">
        <v>691</v>
      </c>
      <c r="P433" s="2">
        <v>0</v>
      </c>
      <c r="S433" s="2"/>
      <c r="T433" s="2"/>
      <c r="U433" s="2"/>
      <c r="V433" s="2"/>
      <c r="Z433" s="7">
        <v>5.21</v>
      </c>
      <c r="AA433" s="7">
        <v>4.09</v>
      </c>
      <c r="AB433" s="7"/>
      <c r="AC433" s="7"/>
      <c r="AD433" s="7"/>
      <c r="AE433" s="7"/>
      <c r="AF433" s="7"/>
      <c r="AG433" s="7"/>
      <c r="AH433" s="7"/>
    </row>
    <row r="434" spans="1:35" hidden="1" x14ac:dyDescent="0.2">
      <c r="A434" s="5">
        <v>2020</v>
      </c>
      <c r="B434" s="2" t="s">
        <v>724</v>
      </c>
      <c r="C434" s="2" t="s">
        <v>736</v>
      </c>
      <c r="D434" s="2" t="s">
        <v>691</v>
      </c>
      <c r="P434" s="2">
        <v>0</v>
      </c>
      <c r="S434" s="2"/>
      <c r="T434" s="2"/>
      <c r="U434" s="2"/>
      <c r="V434" s="2"/>
      <c r="Z434" s="7">
        <v>7.18</v>
      </c>
      <c r="AA434" s="7">
        <v>5.85</v>
      </c>
      <c r="AB434" s="7"/>
      <c r="AC434" s="7"/>
      <c r="AD434" s="7"/>
      <c r="AE434" s="7"/>
      <c r="AF434" s="7"/>
      <c r="AG434" s="7"/>
      <c r="AH434" s="7"/>
    </row>
    <row r="435" spans="1:35" hidden="1" x14ac:dyDescent="0.2">
      <c r="A435" s="5">
        <v>2020</v>
      </c>
      <c r="B435" s="2" t="s">
        <v>724</v>
      </c>
      <c r="C435" s="2" t="s">
        <v>737</v>
      </c>
      <c r="D435" s="2" t="s">
        <v>691</v>
      </c>
      <c r="P435" s="2">
        <v>0</v>
      </c>
      <c r="S435" s="2"/>
      <c r="T435" s="2"/>
      <c r="U435" s="2"/>
      <c r="V435" s="2"/>
      <c r="Z435" s="7">
        <v>7.88</v>
      </c>
      <c r="AA435" s="7">
        <v>6.09</v>
      </c>
      <c r="AB435" s="7"/>
      <c r="AC435" s="7"/>
      <c r="AD435" s="7"/>
      <c r="AE435" s="7"/>
      <c r="AF435" s="7"/>
      <c r="AG435" s="7"/>
      <c r="AH435" s="7"/>
    </row>
    <row r="436" spans="1:35" hidden="1" x14ac:dyDescent="0.2">
      <c r="A436" s="5">
        <v>2020</v>
      </c>
      <c r="B436" s="2" t="s">
        <v>606</v>
      </c>
      <c r="C436" s="2" t="s">
        <v>738</v>
      </c>
      <c r="D436" s="2" t="s">
        <v>691</v>
      </c>
      <c r="P436" s="2">
        <v>0</v>
      </c>
      <c r="S436" s="2"/>
      <c r="T436" s="2"/>
      <c r="U436" s="2"/>
      <c r="V436" s="2"/>
      <c r="Z436" s="7">
        <v>31.63</v>
      </c>
      <c r="AA436" s="7">
        <v>18.57</v>
      </c>
      <c r="AB436" s="7"/>
      <c r="AC436" s="7"/>
      <c r="AD436" s="7"/>
      <c r="AE436" s="7"/>
      <c r="AF436" s="7"/>
      <c r="AG436" s="7"/>
      <c r="AH436" s="7"/>
    </row>
    <row r="437" spans="1:35" hidden="1" x14ac:dyDescent="0.2">
      <c r="A437" s="5">
        <v>2020</v>
      </c>
      <c r="B437" s="2" t="s">
        <v>606</v>
      </c>
      <c r="C437" s="2" t="s">
        <v>606</v>
      </c>
      <c r="D437" s="2" t="s">
        <v>691</v>
      </c>
      <c r="P437" s="2">
        <v>0</v>
      </c>
      <c r="S437" s="2"/>
      <c r="T437" s="2"/>
      <c r="U437" s="2"/>
      <c r="V437" s="2"/>
      <c r="Z437" s="7">
        <v>66.73</v>
      </c>
      <c r="AA437" s="7">
        <v>17.559999999999999</v>
      </c>
      <c r="AB437" s="7"/>
      <c r="AC437" s="7"/>
      <c r="AD437" s="7"/>
      <c r="AE437" s="7"/>
      <c r="AF437" s="7"/>
      <c r="AG437" s="7"/>
      <c r="AH437" s="7"/>
    </row>
    <row r="438" spans="1:35" hidden="1" x14ac:dyDescent="0.2">
      <c r="A438" s="5">
        <v>2020</v>
      </c>
      <c r="B438" s="2" t="s">
        <v>606</v>
      </c>
      <c r="C438" s="2" t="s">
        <v>609</v>
      </c>
      <c r="D438" s="2" t="s">
        <v>691</v>
      </c>
      <c r="P438" s="2">
        <v>0</v>
      </c>
      <c r="S438" s="2"/>
      <c r="T438" s="2"/>
      <c r="U438" s="2"/>
      <c r="V438" s="2"/>
      <c r="Z438" s="7">
        <v>12.46</v>
      </c>
      <c r="AA438" s="7">
        <v>5.59</v>
      </c>
      <c r="AB438" s="7"/>
      <c r="AC438" s="7"/>
      <c r="AD438" s="7"/>
      <c r="AE438" s="7"/>
      <c r="AF438" s="7"/>
      <c r="AG438" s="7"/>
      <c r="AH438" s="7"/>
    </row>
    <row r="439" spans="1:35" hidden="1" x14ac:dyDescent="0.2">
      <c r="A439" s="5">
        <v>2020</v>
      </c>
      <c r="B439" s="2" t="s">
        <v>606</v>
      </c>
      <c r="C439" s="2" t="s">
        <v>739</v>
      </c>
      <c r="D439" s="2" t="s">
        <v>691</v>
      </c>
      <c r="P439" s="2">
        <v>0</v>
      </c>
      <c r="S439" s="2"/>
      <c r="T439" s="2"/>
      <c r="U439" s="2"/>
      <c r="V439" s="2"/>
      <c r="Z439" s="7">
        <v>28.92</v>
      </c>
      <c r="AA439" s="7">
        <v>17.62</v>
      </c>
      <c r="AB439" s="7"/>
      <c r="AC439" s="7"/>
      <c r="AD439" s="7"/>
      <c r="AE439" s="7"/>
      <c r="AF439" s="7"/>
      <c r="AG439" s="7"/>
      <c r="AH439" s="7"/>
    </row>
    <row r="440" spans="1:35" hidden="1" x14ac:dyDescent="0.2">
      <c r="A440" s="5">
        <v>2020</v>
      </c>
      <c r="B440" s="2" t="s">
        <v>606</v>
      </c>
      <c r="C440" s="2" t="s">
        <v>740</v>
      </c>
      <c r="D440" s="2" t="s">
        <v>691</v>
      </c>
      <c r="P440" s="2">
        <v>0</v>
      </c>
      <c r="S440" s="2"/>
      <c r="T440" s="2"/>
      <c r="U440" s="2"/>
      <c r="V440" s="2"/>
      <c r="Z440" s="24">
        <v>25.72</v>
      </c>
      <c r="AA440" s="7">
        <v>15.81</v>
      </c>
      <c r="AB440" s="7"/>
      <c r="AC440" s="7"/>
      <c r="AD440" s="7"/>
      <c r="AE440" s="7"/>
      <c r="AF440" s="7"/>
      <c r="AG440" s="7"/>
      <c r="AH440" s="7"/>
    </row>
    <row r="441" spans="1:35" hidden="1" x14ac:dyDescent="0.2">
      <c r="A441" s="5">
        <v>2020</v>
      </c>
      <c r="B441" s="2" t="s">
        <v>606</v>
      </c>
      <c r="C441" s="2" t="s">
        <v>741</v>
      </c>
      <c r="D441" s="2" t="s">
        <v>691</v>
      </c>
      <c r="P441" s="2">
        <v>0</v>
      </c>
      <c r="S441" s="2"/>
      <c r="T441" s="2"/>
      <c r="U441" s="2"/>
      <c r="V441" s="2"/>
      <c r="Z441" s="24">
        <v>19.559999999999999</v>
      </c>
      <c r="AA441" s="7">
        <v>16.88</v>
      </c>
      <c r="AB441" s="7"/>
      <c r="AC441" s="7"/>
      <c r="AD441" s="7"/>
      <c r="AE441" s="7"/>
      <c r="AF441" s="7"/>
      <c r="AG441" s="7"/>
      <c r="AH441" s="7"/>
      <c r="AI441" s="7"/>
    </row>
    <row r="442" spans="1:35" x14ac:dyDescent="0.2">
      <c r="A442" s="5">
        <v>2021</v>
      </c>
      <c r="B442" s="2" t="s">
        <v>724</v>
      </c>
      <c r="C442" s="2" t="s">
        <v>725</v>
      </c>
      <c r="D442" s="2" t="s">
        <v>691</v>
      </c>
      <c r="S442" s="2"/>
      <c r="T442" s="2"/>
      <c r="U442" s="2"/>
      <c r="V442" s="2"/>
      <c r="Z442" s="7">
        <v>6.42</v>
      </c>
      <c r="AA442" s="7">
        <v>4.62</v>
      </c>
      <c r="AB442" s="7"/>
      <c r="AC442" s="7"/>
      <c r="AD442" s="7"/>
      <c r="AE442" s="7"/>
      <c r="AF442" s="7"/>
      <c r="AG442" s="7"/>
      <c r="AH442" s="7"/>
      <c r="AI442" s="7"/>
    </row>
    <row r="443" spans="1:35" x14ac:dyDescent="0.2">
      <c r="A443" s="5">
        <v>2021</v>
      </c>
      <c r="B443" s="2" t="s">
        <v>724</v>
      </c>
      <c r="C443" s="2" t="s">
        <v>726</v>
      </c>
      <c r="D443" s="2" t="s">
        <v>691</v>
      </c>
      <c r="S443" s="2"/>
      <c r="T443" s="2"/>
      <c r="U443" s="2"/>
      <c r="V443" s="2"/>
      <c r="Z443" s="7">
        <v>7.4</v>
      </c>
      <c r="AA443" s="7">
        <v>5.61</v>
      </c>
      <c r="AB443" s="7"/>
      <c r="AC443" s="7"/>
      <c r="AD443" s="7"/>
      <c r="AE443" s="7"/>
      <c r="AF443" s="7"/>
      <c r="AG443" s="7"/>
      <c r="AH443" s="7"/>
      <c r="AI443" s="7"/>
    </row>
    <row r="444" spans="1:35" x14ac:dyDescent="0.2">
      <c r="A444" s="5">
        <v>2021</v>
      </c>
      <c r="B444" s="2" t="s">
        <v>724</v>
      </c>
      <c r="C444" s="2" t="s">
        <v>727</v>
      </c>
      <c r="D444" s="2" t="s">
        <v>691</v>
      </c>
      <c r="S444" s="2"/>
      <c r="T444" s="2"/>
      <c r="U444" s="2"/>
      <c r="V444" s="2"/>
      <c r="Z444" s="7">
        <v>19.45</v>
      </c>
      <c r="AA444" s="7">
        <v>5.35</v>
      </c>
      <c r="AB444" s="7"/>
      <c r="AC444" s="7"/>
      <c r="AD444" s="7"/>
      <c r="AE444" s="7"/>
      <c r="AF444" s="7"/>
      <c r="AG444" s="7"/>
      <c r="AH444" s="7"/>
      <c r="AI444" s="7"/>
    </row>
    <row r="445" spans="1:35" x14ac:dyDescent="0.2">
      <c r="A445" s="5">
        <v>2021</v>
      </c>
      <c r="B445" s="2" t="s">
        <v>724</v>
      </c>
      <c r="C445" s="2" t="s">
        <v>728</v>
      </c>
      <c r="D445" s="2" t="s">
        <v>691</v>
      </c>
      <c r="S445" s="2"/>
      <c r="T445" s="2"/>
      <c r="U445" s="2"/>
      <c r="V445" s="2"/>
      <c r="Z445" s="7">
        <v>12.29</v>
      </c>
      <c r="AA445" s="7">
        <v>3.95</v>
      </c>
      <c r="AB445" s="7"/>
      <c r="AC445" s="7"/>
      <c r="AD445" s="7"/>
      <c r="AE445" s="7"/>
      <c r="AF445" s="7"/>
      <c r="AG445" s="7"/>
      <c r="AH445" s="7"/>
      <c r="AI445" s="7"/>
    </row>
    <row r="446" spans="1:35" x14ac:dyDescent="0.2">
      <c r="A446" s="5">
        <v>2021</v>
      </c>
      <c r="B446" s="2" t="s">
        <v>724</v>
      </c>
      <c r="C446" s="2" t="s">
        <v>729</v>
      </c>
      <c r="D446" s="2" t="s">
        <v>691</v>
      </c>
      <c r="S446" s="2"/>
      <c r="T446" s="2"/>
      <c r="U446" s="2"/>
      <c r="V446" s="2"/>
      <c r="Z446" s="7">
        <v>27.06</v>
      </c>
      <c r="AA446" s="7">
        <v>5.91</v>
      </c>
      <c r="AB446" s="7"/>
      <c r="AC446" s="7"/>
      <c r="AD446" s="7"/>
      <c r="AE446" s="7"/>
      <c r="AF446" s="7"/>
      <c r="AG446" s="7"/>
      <c r="AH446" s="7"/>
      <c r="AI446" s="7"/>
    </row>
    <row r="447" spans="1:35" x14ac:dyDescent="0.2">
      <c r="A447" s="5">
        <v>2021</v>
      </c>
      <c r="B447" s="2" t="s">
        <v>724</v>
      </c>
      <c r="C447" s="2" t="s">
        <v>348</v>
      </c>
      <c r="D447" s="2" t="s">
        <v>691</v>
      </c>
      <c r="S447" s="2"/>
      <c r="T447" s="2"/>
      <c r="U447" s="2"/>
      <c r="V447" s="2"/>
      <c r="Z447" s="7">
        <v>10.86</v>
      </c>
      <c r="AA447" s="7">
        <v>3.75</v>
      </c>
      <c r="AB447" s="7"/>
      <c r="AC447" s="7"/>
      <c r="AD447" s="7"/>
      <c r="AE447" s="7"/>
      <c r="AF447" s="7"/>
      <c r="AG447" s="7"/>
      <c r="AH447" s="7"/>
      <c r="AI447" s="7"/>
    </row>
    <row r="448" spans="1:35" x14ac:dyDescent="0.2">
      <c r="A448" s="5">
        <v>2021</v>
      </c>
      <c r="B448" s="2" t="s">
        <v>724</v>
      </c>
      <c r="C448" s="2" t="s">
        <v>730</v>
      </c>
      <c r="D448" s="2" t="s">
        <v>691</v>
      </c>
      <c r="S448" s="2"/>
      <c r="T448" s="2"/>
      <c r="U448" s="2"/>
      <c r="V448" s="2"/>
      <c r="Z448" s="7">
        <v>9.15</v>
      </c>
      <c r="AA448" s="7">
        <v>5.25</v>
      </c>
      <c r="AB448" s="7"/>
      <c r="AC448" s="7"/>
      <c r="AD448" s="7"/>
      <c r="AE448" s="7"/>
      <c r="AF448" s="7"/>
      <c r="AG448" s="7"/>
      <c r="AH448" s="7"/>
      <c r="AI448" s="7"/>
    </row>
    <row r="449" spans="1:35" x14ac:dyDescent="0.2">
      <c r="A449" s="5">
        <v>2021</v>
      </c>
      <c r="B449" s="2" t="s">
        <v>724</v>
      </c>
      <c r="C449" s="2" t="s">
        <v>731</v>
      </c>
      <c r="D449" s="2" t="s">
        <v>691</v>
      </c>
      <c r="S449" s="2"/>
      <c r="T449" s="2"/>
      <c r="U449" s="2"/>
      <c r="V449" s="2"/>
      <c r="Z449" s="7">
        <v>15.07</v>
      </c>
      <c r="AA449" s="7">
        <v>7.22</v>
      </c>
      <c r="AB449" s="7"/>
      <c r="AC449" s="7"/>
      <c r="AD449" s="7"/>
      <c r="AE449" s="7"/>
      <c r="AF449" s="7"/>
      <c r="AG449" s="7"/>
      <c r="AH449" s="7"/>
      <c r="AI449" s="7"/>
    </row>
    <row r="450" spans="1:35" x14ac:dyDescent="0.2">
      <c r="A450" s="5">
        <v>2021</v>
      </c>
      <c r="B450" s="2" t="s">
        <v>724</v>
      </c>
      <c r="C450" s="2" t="s">
        <v>732</v>
      </c>
      <c r="D450" s="2" t="s">
        <v>691</v>
      </c>
      <c r="S450" s="2"/>
      <c r="T450" s="2"/>
      <c r="U450" s="2"/>
      <c r="V450" s="2"/>
      <c r="Z450" s="7">
        <v>2.38</v>
      </c>
      <c r="AA450" s="7">
        <v>3.66</v>
      </c>
      <c r="AB450" s="7"/>
      <c r="AC450" s="7"/>
      <c r="AD450" s="7"/>
      <c r="AE450" s="7"/>
      <c r="AF450" s="7"/>
      <c r="AG450" s="7"/>
      <c r="AH450" s="7"/>
      <c r="AI450" s="7"/>
    </row>
    <row r="451" spans="1:35" x14ac:dyDescent="0.2">
      <c r="A451" s="5">
        <v>2021</v>
      </c>
      <c r="B451" s="2" t="s">
        <v>724</v>
      </c>
      <c r="C451" s="2" t="s">
        <v>733</v>
      </c>
      <c r="D451" s="2" t="s">
        <v>691</v>
      </c>
      <c r="S451" s="2"/>
      <c r="T451" s="2"/>
      <c r="U451" s="2"/>
      <c r="V451" s="2"/>
      <c r="Z451" s="7">
        <v>2.92</v>
      </c>
      <c r="AA451" s="7">
        <v>3.56</v>
      </c>
      <c r="AB451" s="7"/>
      <c r="AC451" s="7"/>
      <c r="AD451" s="7"/>
      <c r="AE451" s="7"/>
      <c r="AF451" s="7"/>
      <c r="AG451" s="7"/>
      <c r="AH451" s="7"/>
      <c r="AI451" s="7"/>
    </row>
    <row r="452" spans="1:35" x14ac:dyDescent="0.2">
      <c r="A452" s="5">
        <v>2021</v>
      </c>
      <c r="B452" s="2" t="s">
        <v>724</v>
      </c>
      <c r="C452" s="2" t="s">
        <v>734</v>
      </c>
      <c r="D452" s="2" t="s">
        <v>691</v>
      </c>
      <c r="S452" s="2"/>
      <c r="T452" s="2"/>
      <c r="U452" s="2"/>
      <c r="V452" s="2"/>
      <c r="Z452" s="7">
        <v>6.3</v>
      </c>
      <c r="AA452" s="7">
        <v>5.35</v>
      </c>
      <c r="AB452" s="7"/>
      <c r="AC452" s="7"/>
      <c r="AD452" s="7"/>
      <c r="AE452" s="7"/>
      <c r="AF452" s="7"/>
      <c r="AG452" s="7"/>
      <c r="AH452" s="7"/>
      <c r="AI452" s="7"/>
    </row>
    <row r="453" spans="1:35" x14ac:dyDescent="0.2">
      <c r="A453" s="5">
        <v>2021</v>
      </c>
      <c r="B453" s="2" t="s">
        <v>724</v>
      </c>
      <c r="C453" s="2" t="s">
        <v>735</v>
      </c>
      <c r="D453" s="2" t="s">
        <v>691</v>
      </c>
      <c r="S453" s="2"/>
      <c r="T453" s="2"/>
      <c r="U453" s="2"/>
      <c r="V453" s="2"/>
      <c r="Z453" s="7">
        <v>5.43</v>
      </c>
      <c r="AA453" s="7">
        <v>4.24</v>
      </c>
      <c r="AB453" s="7"/>
      <c r="AC453" s="7"/>
      <c r="AD453" s="7"/>
      <c r="AE453" s="7"/>
      <c r="AF453" s="7"/>
      <c r="AG453" s="7"/>
      <c r="AH453" s="7"/>
      <c r="AI453" s="7"/>
    </row>
    <row r="454" spans="1:35" x14ac:dyDescent="0.2">
      <c r="A454" s="5">
        <v>2021</v>
      </c>
      <c r="B454" s="2" t="s">
        <v>724</v>
      </c>
      <c r="C454" s="2" t="s">
        <v>736</v>
      </c>
      <c r="D454" s="2" t="s">
        <v>691</v>
      </c>
      <c r="S454" s="2"/>
      <c r="T454" s="2"/>
      <c r="U454" s="2"/>
      <c r="V454" s="2"/>
      <c r="Z454" s="7">
        <v>7.31</v>
      </c>
      <c r="AA454" s="7">
        <v>6.15</v>
      </c>
      <c r="AB454" s="7"/>
      <c r="AC454" s="7"/>
      <c r="AD454" s="7"/>
      <c r="AE454" s="7"/>
      <c r="AF454" s="7"/>
      <c r="AG454" s="7"/>
      <c r="AH454" s="7"/>
      <c r="AI454" s="7"/>
    </row>
    <row r="455" spans="1:35" x14ac:dyDescent="0.2">
      <c r="A455" s="5">
        <v>2021</v>
      </c>
      <c r="B455" s="2" t="s">
        <v>724</v>
      </c>
      <c r="C455" s="2" t="s">
        <v>737</v>
      </c>
      <c r="D455" s="2" t="s">
        <v>691</v>
      </c>
      <c r="S455" s="2"/>
      <c r="T455" s="2"/>
      <c r="U455" s="2"/>
      <c r="V455" s="2"/>
      <c r="Z455" s="7">
        <v>8.02</v>
      </c>
      <c r="AA455" s="7">
        <v>6.38</v>
      </c>
      <c r="AB455" s="7"/>
      <c r="AC455" s="7"/>
      <c r="AD455" s="7"/>
      <c r="AE455" s="7"/>
      <c r="AF455" s="7"/>
      <c r="AG455" s="7"/>
      <c r="AH455" s="7"/>
      <c r="AI455" s="7"/>
    </row>
    <row r="456" spans="1:35" x14ac:dyDescent="0.2">
      <c r="A456" s="5">
        <v>2021</v>
      </c>
      <c r="B456" s="2" t="s">
        <v>606</v>
      </c>
      <c r="C456" s="2" t="s">
        <v>738</v>
      </c>
      <c r="D456" s="2" t="s">
        <v>691</v>
      </c>
      <c r="S456" s="2"/>
      <c r="T456" s="2"/>
      <c r="U456" s="2"/>
      <c r="V456" s="2"/>
      <c r="Z456" s="7">
        <v>31.83</v>
      </c>
      <c r="AA456" s="7">
        <v>19</v>
      </c>
      <c r="AB456" s="7"/>
      <c r="AC456" s="7"/>
      <c r="AD456" s="7"/>
      <c r="AE456" s="7"/>
      <c r="AF456" s="7"/>
      <c r="AG456" s="7"/>
      <c r="AH456" s="7"/>
      <c r="AI456" s="7"/>
    </row>
    <row r="457" spans="1:35" x14ac:dyDescent="0.2">
      <c r="A457" s="5">
        <v>2021</v>
      </c>
      <c r="B457" s="2" t="s">
        <v>606</v>
      </c>
      <c r="C457" s="2" t="s">
        <v>606</v>
      </c>
      <c r="D457" s="2" t="s">
        <v>691</v>
      </c>
      <c r="S457" s="2"/>
      <c r="T457" s="2"/>
      <c r="U457" s="2"/>
      <c r="V457" s="2"/>
      <c r="Z457" s="7">
        <v>67.209999999999994</v>
      </c>
      <c r="AA457" s="7">
        <v>17.89</v>
      </c>
      <c r="AB457" s="7"/>
      <c r="AC457" s="7"/>
      <c r="AD457" s="7"/>
      <c r="AE457" s="7"/>
      <c r="AF457" s="7"/>
      <c r="AG457" s="7"/>
      <c r="AH457" s="7"/>
      <c r="AI457" s="7"/>
    </row>
    <row r="458" spans="1:35" x14ac:dyDescent="0.2">
      <c r="A458" s="5">
        <v>2021</v>
      </c>
      <c r="B458" s="2" t="s">
        <v>606</v>
      </c>
      <c r="C458" s="2" t="s">
        <v>609</v>
      </c>
      <c r="D458" s="2" t="s">
        <v>691</v>
      </c>
      <c r="S458" s="2"/>
      <c r="T458" s="2"/>
      <c r="U458" s="2"/>
      <c r="V458" s="2"/>
      <c r="Z458" s="7">
        <v>12.94</v>
      </c>
      <c r="AA458" s="7">
        <v>5.93</v>
      </c>
      <c r="AB458" s="7"/>
      <c r="AC458" s="7"/>
      <c r="AD458" s="7"/>
      <c r="AE458" s="7"/>
      <c r="AF458" s="7"/>
      <c r="AG458" s="7"/>
      <c r="AH458" s="7"/>
      <c r="AI458" s="7"/>
    </row>
    <row r="459" spans="1:35" x14ac:dyDescent="0.2">
      <c r="A459" s="5">
        <v>2021</v>
      </c>
      <c r="B459" s="2" t="s">
        <v>606</v>
      </c>
      <c r="C459" s="2" t="s">
        <v>739</v>
      </c>
      <c r="D459" s="2" t="s">
        <v>691</v>
      </c>
      <c r="S459" s="2"/>
      <c r="T459" s="2"/>
      <c r="U459" s="2"/>
      <c r="V459" s="2"/>
      <c r="Z459" s="7">
        <v>29.22</v>
      </c>
      <c r="AA459" s="7">
        <v>18.079999999999998</v>
      </c>
      <c r="AB459" s="7"/>
      <c r="AC459" s="7"/>
      <c r="AD459" s="7"/>
      <c r="AE459" s="7"/>
      <c r="AF459" s="7"/>
      <c r="AG459" s="7"/>
      <c r="AH459" s="7"/>
      <c r="AI459" s="7"/>
    </row>
    <row r="460" spans="1:35" x14ac:dyDescent="0.2">
      <c r="A460" s="5">
        <v>2021</v>
      </c>
      <c r="B460" s="2" t="s">
        <v>606</v>
      </c>
      <c r="C460" s="2" t="s">
        <v>740</v>
      </c>
      <c r="D460" s="2" t="s">
        <v>691</v>
      </c>
      <c r="S460" s="2"/>
      <c r="T460" s="2"/>
      <c r="U460" s="2"/>
      <c r="V460" s="2"/>
      <c r="Z460" s="7">
        <v>25.76</v>
      </c>
      <c r="AA460" s="7">
        <v>16.3</v>
      </c>
      <c r="AB460" s="7"/>
      <c r="AC460" s="7"/>
      <c r="AD460" s="7"/>
      <c r="AE460" s="7"/>
      <c r="AF460" s="7"/>
      <c r="AG460" s="7"/>
      <c r="AH460" s="7"/>
      <c r="AI460" s="7"/>
    </row>
    <row r="461" spans="1:35" x14ac:dyDescent="0.2">
      <c r="A461" s="5">
        <v>2021</v>
      </c>
      <c r="B461" s="2" t="s">
        <v>606</v>
      </c>
      <c r="C461" s="2" t="s">
        <v>741</v>
      </c>
      <c r="D461" s="2" t="s">
        <v>691</v>
      </c>
      <c r="S461" s="2"/>
      <c r="T461" s="2"/>
      <c r="U461" s="2"/>
      <c r="V461" s="2"/>
      <c r="Z461" s="7">
        <v>19.34</v>
      </c>
      <c r="AA461" s="7">
        <v>17.23</v>
      </c>
      <c r="AB461" s="7"/>
      <c r="AC461" s="7"/>
      <c r="AD461" s="7"/>
      <c r="AE461" s="7"/>
      <c r="AF461" s="7"/>
      <c r="AG461" s="7"/>
      <c r="AH461" s="7"/>
      <c r="AI461" s="7"/>
    </row>
    <row r="462" spans="1:35" x14ac:dyDescent="0.2">
      <c r="A462" s="5">
        <v>2021</v>
      </c>
      <c r="B462" s="2" t="s">
        <v>724</v>
      </c>
      <c r="C462" s="2" t="s">
        <v>725</v>
      </c>
      <c r="D462" s="2" t="s">
        <v>674</v>
      </c>
      <c r="H462" s="2">
        <v>0</v>
      </c>
      <c r="S462" s="2"/>
      <c r="T462" s="2"/>
      <c r="U462" s="2"/>
      <c r="V462" s="2"/>
      <c r="AB462" s="7"/>
      <c r="AC462" s="7"/>
      <c r="AD462" s="7"/>
      <c r="AE462" s="7"/>
      <c r="AF462" s="7"/>
      <c r="AG462" s="7"/>
      <c r="AH462" s="7"/>
      <c r="AI462" s="7"/>
    </row>
    <row r="463" spans="1:35" x14ac:dyDescent="0.2">
      <c r="A463" s="5">
        <v>2021</v>
      </c>
      <c r="B463" s="2" t="s">
        <v>724</v>
      </c>
      <c r="C463" s="2" t="s">
        <v>726</v>
      </c>
      <c r="D463" s="2" t="s">
        <v>674</v>
      </c>
      <c r="H463" s="2">
        <v>374195</v>
      </c>
      <c r="S463" s="2"/>
      <c r="T463" s="2"/>
      <c r="U463" s="2"/>
      <c r="V463" s="2"/>
      <c r="AB463" s="7"/>
      <c r="AC463" s="7"/>
      <c r="AD463" s="7"/>
      <c r="AE463" s="7"/>
      <c r="AF463" s="7"/>
      <c r="AG463" s="7"/>
      <c r="AH463" s="7"/>
      <c r="AI463" s="7"/>
    </row>
    <row r="464" spans="1:35" x14ac:dyDescent="0.2">
      <c r="A464" s="5">
        <v>2021</v>
      </c>
      <c r="B464" s="2" t="s">
        <v>724</v>
      </c>
      <c r="C464" s="2" t="s">
        <v>727</v>
      </c>
      <c r="D464" s="2" t="s">
        <v>674</v>
      </c>
      <c r="H464" s="2">
        <v>0</v>
      </c>
      <c r="S464" s="2"/>
      <c r="T464" s="2"/>
      <c r="U464" s="2"/>
      <c r="V464" s="2"/>
      <c r="AB464" s="7"/>
      <c r="AC464" s="7"/>
      <c r="AD464" s="7"/>
      <c r="AE464" s="7"/>
      <c r="AF464" s="7"/>
      <c r="AG464" s="7"/>
      <c r="AH464" s="7"/>
      <c r="AI464" s="7"/>
    </row>
    <row r="465" spans="1:35" x14ac:dyDescent="0.2">
      <c r="A465" s="5">
        <v>2021</v>
      </c>
      <c r="B465" s="2" t="s">
        <v>724</v>
      </c>
      <c r="C465" s="2" t="s">
        <v>728</v>
      </c>
      <c r="D465" s="2" t="s">
        <v>674</v>
      </c>
      <c r="H465" s="2">
        <v>0</v>
      </c>
      <c r="S465" s="2"/>
      <c r="T465" s="2"/>
      <c r="U465" s="2"/>
      <c r="V465" s="2"/>
      <c r="AB465" s="7"/>
      <c r="AC465" s="7"/>
      <c r="AD465" s="7"/>
      <c r="AE465" s="7"/>
      <c r="AF465" s="7"/>
      <c r="AG465" s="7"/>
      <c r="AH465" s="7"/>
      <c r="AI465" s="7"/>
    </row>
    <row r="466" spans="1:35" x14ac:dyDescent="0.2">
      <c r="A466" s="5">
        <v>2021</v>
      </c>
      <c r="B466" s="2" t="s">
        <v>724</v>
      </c>
      <c r="C466" s="2" t="s">
        <v>729</v>
      </c>
      <c r="D466" s="2" t="s">
        <v>674</v>
      </c>
      <c r="H466" s="2">
        <v>323604</v>
      </c>
      <c r="S466" s="2"/>
      <c r="T466" s="2"/>
      <c r="U466" s="2"/>
      <c r="V466" s="2"/>
      <c r="AB466" s="7"/>
      <c r="AC466" s="7"/>
      <c r="AD466" s="7"/>
      <c r="AE466" s="7"/>
      <c r="AF466" s="7"/>
      <c r="AG466" s="7"/>
      <c r="AH466" s="7"/>
      <c r="AI466" s="7"/>
    </row>
    <row r="467" spans="1:35" x14ac:dyDescent="0.2">
      <c r="A467" s="5">
        <v>2021</v>
      </c>
      <c r="B467" s="2" t="s">
        <v>724</v>
      </c>
      <c r="C467" s="2" t="s">
        <v>348</v>
      </c>
      <c r="D467" s="2" t="s">
        <v>674</v>
      </c>
      <c r="H467" s="2">
        <v>293992</v>
      </c>
      <c r="S467" s="2"/>
      <c r="T467" s="2"/>
      <c r="U467" s="2"/>
      <c r="V467" s="2"/>
      <c r="AB467" s="7"/>
      <c r="AC467" s="7"/>
      <c r="AD467" s="7"/>
      <c r="AE467" s="7"/>
      <c r="AF467" s="7"/>
      <c r="AG467" s="7"/>
      <c r="AH467" s="7"/>
      <c r="AI467" s="7"/>
    </row>
    <row r="468" spans="1:35" x14ac:dyDescent="0.2">
      <c r="A468" s="5">
        <v>2021</v>
      </c>
      <c r="B468" s="2" t="s">
        <v>724</v>
      </c>
      <c r="C468" s="2" t="s">
        <v>730</v>
      </c>
      <c r="D468" s="2" t="s">
        <v>674</v>
      </c>
      <c r="H468" s="2">
        <v>0</v>
      </c>
      <c r="S468" s="2"/>
      <c r="T468" s="2"/>
      <c r="U468" s="2"/>
      <c r="V468" s="2"/>
      <c r="AB468" s="7"/>
      <c r="AC468" s="7"/>
      <c r="AD468" s="7"/>
      <c r="AE468" s="7"/>
      <c r="AF468" s="7"/>
      <c r="AG468" s="7"/>
      <c r="AH468" s="7"/>
      <c r="AI468" s="7"/>
    </row>
    <row r="469" spans="1:35" x14ac:dyDescent="0.2">
      <c r="A469" s="5">
        <v>2021</v>
      </c>
      <c r="B469" s="2" t="s">
        <v>724</v>
      </c>
      <c r="C469" s="2" t="s">
        <v>731</v>
      </c>
      <c r="D469" s="2" t="s">
        <v>674</v>
      </c>
      <c r="H469" s="2">
        <v>0</v>
      </c>
      <c r="S469" s="2"/>
      <c r="T469" s="2"/>
      <c r="U469" s="2"/>
      <c r="V469" s="2"/>
      <c r="AB469" s="7"/>
      <c r="AC469" s="7"/>
      <c r="AD469" s="7"/>
      <c r="AE469" s="7"/>
      <c r="AF469" s="7"/>
      <c r="AG469" s="7"/>
      <c r="AH469" s="7"/>
      <c r="AI469" s="7"/>
    </row>
    <row r="470" spans="1:35" x14ac:dyDescent="0.2">
      <c r="A470" s="5">
        <v>2021</v>
      </c>
      <c r="B470" s="2" t="s">
        <v>724</v>
      </c>
      <c r="C470" s="2" t="s">
        <v>732</v>
      </c>
      <c r="D470" s="2" t="s">
        <v>674</v>
      </c>
      <c r="H470" s="2">
        <v>0</v>
      </c>
      <c r="S470" s="2"/>
      <c r="T470" s="2"/>
      <c r="U470" s="2"/>
      <c r="V470" s="2"/>
      <c r="AB470" s="7"/>
      <c r="AC470" s="7"/>
      <c r="AD470" s="7"/>
      <c r="AE470" s="7"/>
      <c r="AF470" s="7"/>
      <c r="AG470" s="7"/>
      <c r="AH470" s="7"/>
      <c r="AI470" s="7"/>
    </row>
    <row r="471" spans="1:35" x14ac:dyDescent="0.2">
      <c r="A471" s="5">
        <v>2021</v>
      </c>
      <c r="B471" s="2" t="s">
        <v>724</v>
      </c>
      <c r="C471" s="2" t="s">
        <v>733</v>
      </c>
      <c r="D471" s="2" t="s">
        <v>674</v>
      </c>
      <c r="H471" s="2">
        <v>0</v>
      </c>
      <c r="S471" s="2"/>
      <c r="T471" s="2"/>
      <c r="U471" s="2"/>
      <c r="V471" s="2"/>
      <c r="AB471" s="7"/>
      <c r="AC471" s="7"/>
      <c r="AD471" s="7"/>
      <c r="AE471" s="7"/>
      <c r="AF471" s="7"/>
      <c r="AG471" s="7"/>
      <c r="AH471" s="7"/>
      <c r="AI471" s="7"/>
    </row>
    <row r="472" spans="1:35" x14ac:dyDescent="0.2">
      <c r="A472" s="5">
        <v>2021</v>
      </c>
      <c r="B472" s="2" t="s">
        <v>724</v>
      </c>
      <c r="C472" s="2" t="s">
        <v>734</v>
      </c>
      <c r="D472" s="2" t="s">
        <v>674</v>
      </c>
      <c r="H472" s="2">
        <v>0</v>
      </c>
      <c r="S472" s="2"/>
      <c r="T472" s="2"/>
      <c r="U472" s="2"/>
      <c r="V472" s="2"/>
      <c r="AB472" s="7"/>
      <c r="AC472" s="7"/>
      <c r="AD472" s="7"/>
      <c r="AE472" s="7"/>
      <c r="AF472" s="7"/>
      <c r="AG472" s="7"/>
      <c r="AH472" s="7"/>
      <c r="AI472" s="7"/>
    </row>
    <row r="473" spans="1:35" x14ac:dyDescent="0.2">
      <c r="A473" s="5">
        <v>2021</v>
      </c>
      <c r="B473" s="2" t="s">
        <v>724</v>
      </c>
      <c r="C473" s="2" t="s">
        <v>735</v>
      </c>
      <c r="D473" s="2" t="s">
        <v>674</v>
      </c>
      <c r="H473" s="2">
        <v>0</v>
      </c>
      <c r="S473" s="2"/>
      <c r="T473" s="2"/>
      <c r="U473" s="2"/>
      <c r="V473" s="2"/>
      <c r="AB473" s="7"/>
      <c r="AC473" s="7"/>
      <c r="AD473" s="7"/>
      <c r="AE473" s="7"/>
      <c r="AF473" s="7"/>
      <c r="AG473" s="7"/>
      <c r="AH473" s="7"/>
      <c r="AI473" s="7"/>
    </row>
    <row r="474" spans="1:35" x14ac:dyDescent="0.2">
      <c r="A474" s="5">
        <v>2021</v>
      </c>
      <c r="B474" s="2" t="s">
        <v>724</v>
      </c>
      <c r="C474" s="2" t="s">
        <v>736</v>
      </c>
      <c r="D474" s="2" t="s">
        <v>674</v>
      </c>
      <c r="H474" s="2">
        <v>0</v>
      </c>
      <c r="S474" s="2"/>
      <c r="T474" s="2"/>
      <c r="U474" s="2"/>
      <c r="V474" s="2"/>
      <c r="AB474" s="7"/>
      <c r="AC474" s="7"/>
      <c r="AD474" s="7"/>
      <c r="AE474" s="7"/>
      <c r="AF474" s="7"/>
      <c r="AG474" s="7"/>
      <c r="AH474" s="7"/>
      <c r="AI474" s="7"/>
    </row>
    <row r="475" spans="1:35" x14ac:dyDescent="0.2">
      <c r="A475" s="5">
        <v>2021</v>
      </c>
      <c r="B475" s="2" t="s">
        <v>724</v>
      </c>
      <c r="C475" s="2" t="s">
        <v>737</v>
      </c>
      <c r="D475" s="2" t="s">
        <v>674</v>
      </c>
      <c r="H475" s="2">
        <v>0</v>
      </c>
      <c r="S475" s="2"/>
      <c r="T475" s="2"/>
      <c r="U475" s="2"/>
      <c r="V475" s="2"/>
      <c r="AB475" s="7"/>
      <c r="AC475" s="7"/>
      <c r="AD475" s="7"/>
      <c r="AE475" s="7"/>
      <c r="AF475" s="7"/>
      <c r="AG475" s="7"/>
      <c r="AH475" s="7"/>
      <c r="AI475" s="7"/>
    </row>
    <row r="476" spans="1:35" x14ac:dyDescent="0.2">
      <c r="A476" s="5">
        <v>2021</v>
      </c>
      <c r="B476" s="2" t="s">
        <v>606</v>
      </c>
      <c r="C476" s="2" t="s">
        <v>738</v>
      </c>
      <c r="D476" s="2" t="s">
        <v>674</v>
      </c>
      <c r="H476" s="2">
        <v>292150</v>
      </c>
      <c r="S476" s="2"/>
      <c r="T476" s="2"/>
      <c r="U476" s="2"/>
      <c r="V476" s="2"/>
      <c r="AB476" s="7"/>
      <c r="AC476" s="7"/>
      <c r="AD476" s="7"/>
      <c r="AE476" s="7"/>
      <c r="AF476" s="7"/>
      <c r="AG476" s="7"/>
      <c r="AH476" s="7"/>
      <c r="AI476" s="7"/>
    </row>
    <row r="477" spans="1:35" x14ac:dyDescent="0.2">
      <c r="A477" s="5">
        <v>2021</v>
      </c>
      <c r="B477" s="2" t="s">
        <v>606</v>
      </c>
      <c r="C477" s="2" t="s">
        <v>606</v>
      </c>
      <c r="D477" s="2" t="s">
        <v>674</v>
      </c>
      <c r="H477" s="2">
        <v>288296</v>
      </c>
      <c r="S477" s="2"/>
      <c r="T477" s="2"/>
      <c r="U477" s="2"/>
      <c r="V477" s="2"/>
      <c r="AB477" s="7"/>
      <c r="AC477" s="7"/>
      <c r="AD477" s="7"/>
      <c r="AE477" s="7"/>
      <c r="AF477" s="7"/>
      <c r="AG477" s="7"/>
      <c r="AH477" s="7"/>
      <c r="AI477" s="7"/>
    </row>
    <row r="478" spans="1:35" x14ac:dyDescent="0.2">
      <c r="A478" s="5">
        <v>2021</v>
      </c>
      <c r="B478" s="2" t="s">
        <v>606</v>
      </c>
      <c r="C478" s="2" t="s">
        <v>609</v>
      </c>
      <c r="D478" s="2" t="s">
        <v>674</v>
      </c>
      <c r="H478" s="2">
        <v>441195</v>
      </c>
      <c r="S478" s="2"/>
      <c r="T478" s="2"/>
      <c r="U478" s="2"/>
      <c r="V478" s="2"/>
      <c r="AB478" s="7"/>
      <c r="AC478" s="7"/>
      <c r="AD478" s="7"/>
      <c r="AE478" s="7"/>
      <c r="AF478" s="7"/>
      <c r="AG478" s="7"/>
      <c r="AH478" s="7"/>
      <c r="AI478" s="7"/>
    </row>
    <row r="479" spans="1:35" x14ac:dyDescent="0.2">
      <c r="A479" s="5">
        <v>2021</v>
      </c>
      <c r="B479" s="2" t="s">
        <v>606</v>
      </c>
      <c r="C479" s="2" t="s">
        <v>739</v>
      </c>
      <c r="D479" s="2" t="s">
        <v>674</v>
      </c>
      <c r="H479" s="2">
        <v>0</v>
      </c>
      <c r="S479" s="2"/>
      <c r="T479" s="2"/>
      <c r="U479" s="2"/>
      <c r="V479" s="2"/>
      <c r="AB479" s="7"/>
      <c r="AC479" s="7"/>
      <c r="AD479" s="7"/>
      <c r="AE479" s="7"/>
      <c r="AF479" s="7"/>
      <c r="AG479" s="7"/>
      <c r="AH479" s="7"/>
      <c r="AI479" s="7"/>
    </row>
    <row r="480" spans="1:35" x14ac:dyDescent="0.2">
      <c r="A480" s="5">
        <v>2021</v>
      </c>
      <c r="B480" s="2" t="s">
        <v>606</v>
      </c>
      <c r="C480" s="2" t="s">
        <v>740</v>
      </c>
      <c r="D480" s="2" t="s">
        <v>674</v>
      </c>
      <c r="H480" s="2">
        <v>486763</v>
      </c>
      <c r="S480" s="2"/>
      <c r="T480" s="2"/>
      <c r="U480" s="2"/>
      <c r="V480" s="2"/>
      <c r="AB480" s="7"/>
      <c r="AC480" s="7"/>
      <c r="AD480" s="7"/>
      <c r="AE480" s="7"/>
      <c r="AF480" s="7"/>
      <c r="AG480" s="7"/>
      <c r="AH480" s="7"/>
      <c r="AI480" s="7"/>
    </row>
    <row r="481" spans="1:35" x14ac:dyDescent="0.2">
      <c r="A481" s="5">
        <v>2021</v>
      </c>
      <c r="B481" s="2" t="s">
        <v>606</v>
      </c>
      <c r="C481" s="2" t="s">
        <v>741</v>
      </c>
      <c r="D481" s="2" t="s">
        <v>674</v>
      </c>
      <c r="H481" s="2">
        <v>288296</v>
      </c>
      <c r="S481" s="2"/>
      <c r="T481" s="2"/>
      <c r="U481" s="2"/>
      <c r="V481" s="2"/>
      <c r="AB481" s="7"/>
      <c r="AC481" s="7"/>
      <c r="AD481" s="7"/>
      <c r="AE481" s="7"/>
      <c r="AF481" s="7"/>
      <c r="AG481" s="7"/>
      <c r="AH481" s="7"/>
      <c r="AI481" s="7"/>
    </row>
    <row r="482" spans="1:35" hidden="1" x14ac:dyDescent="0.2">
      <c r="A482" s="5">
        <v>2022</v>
      </c>
      <c r="B482" s="2" t="s">
        <v>724</v>
      </c>
      <c r="C482" s="2" t="s">
        <v>725</v>
      </c>
      <c r="D482" s="2" t="s">
        <v>664</v>
      </c>
      <c r="I482" s="2">
        <v>517055110</v>
      </c>
      <c r="J482" s="2">
        <v>3659236</v>
      </c>
      <c r="K482" s="2">
        <v>71563400</v>
      </c>
      <c r="L482" s="2">
        <v>4731085</v>
      </c>
      <c r="M482" s="2">
        <v>11157278</v>
      </c>
      <c r="N482" s="2">
        <v>204030</v>
      </c>
      <c r="O482" s="2">
        <v>101401514</v>
      </c>
      <c r="P482" s="2">
        <v>6680631</v>
      </c>
      <c r="Q482" s="2">
        <v>1958311</v>
      </c>
      <c r="R482" s="2">
        <v>0</v>
      </c>
      <c r="S482" s="2"/>
      <c r="T482" s="2"/>
      <c r="U482" s="2"/>
      <c r="V482" s="2"/>
      <c r="AB482" s="7"/>
      <c r="AC482" s="7"/>
      <c r="AD482" s="7"/>
      <c r="AE482" s="7"/>
      <c r="AF482" s="7"/>
      <c r="AG482" s="7"/>
      <c r="AH482" s="7"/>
      <c r="AI482" s="7">
        <v>1</v>
      </c>
    </row>
    <row r="483" spans="1:35" hidden="1" x14ac:dyDescent="0.2">
      <c r="A483" s="5">
        <v>2022</v>
      </c>
      <c r="B483" s="2" t="s">
        <v>724</v>
      </c>
      <c r="C483" s="2" t="s">
        <v>726</v>
      </c>
      <c r="D483" s="2" t="s">
        <v>664</v>
      </c>
      <c r="I483" s="2">
        <v>501624803</v>
      </c>
      <c r="J483" s="2">
        <v>2461865</v>
      </c>
      <c r="K483" s="2">
        <v>77474633</v>
      </c>
      <c r="L483" s="2">
        <v>6233012</v>
      </c>
      <c r="M483" s="2">
        <v>44446224</v>
      </c>
      <c r="N483" s="2">
        <v>2652430</v>
      </c>
      <c r="O483" s="2">
        <v>219860429</v>
      </c>
      <c r="P483" s="2">
        <v>12527805</v>
      </c>
      <c r="Q483" s="2">
        <v>1958311</v>
      </c>
      <c r="R483" s="2">
        <v>0</v>
      </c>
      <c r="S483" s="2"/>
      <c r="T483" s="2"/>
      <c r="U483" s="2"/>
      <c r="V483" s="2"/>
      <c r="AB483" s="7"/>
      <c r="AC483" s="7"/>
      <c r="AD483" s="7"/>
      <c r="AE483" s="7"/>
      <c r="AF483" s="7"/>
      <c r="AG483" s="7"/>
      <c r="AH483" s="7"/>
      <c r="AI483" s="7">
        <v>1</v>
      </c>
    </row>
    <row r="484" spans="1:35" hidden="1" x14ac:dyDescent="0.2">
      <c r="A484" s="5">
        <v>2022</v>
      </c>
      <c r="B484" s="2" t="s">
        <v>724</v>
      </c>
      <c r="C484" s="2" t="s">
        <v>727</v>
      </c>
      <c r="D484" s="2" t="s">
        <v>664</v>
      </c>
      <c r="I484" s="2">
        <v>778146334</v>
      </c>
      <c r="J484" s="2">
        <v>1770863</v>
      </c>
      <c r="K484" s="2">
        <v>182029827</v>
      </c>
      <c r="L484" s="2">
        <v>6416305</v>
      </c>
      <c r="M484" s="2">
        <v>43208570</v>
      </c>
      <c r="N484" s="2">
        <v>204030</v>
      </c>
      <c r="O484" s="2">
        <v>273178619</v>
      </c>
      <c r="P484" s="2">
        <v>10651872</v>
      </c>
      <c r="Q484" s="2">
        <v>1958311</v>
      </c>
      <c r="R484" s="2">
        <v>0</v>
      </c>
      <c r="S484" s="2"/>
      <c r="T484" s="2"/>
      <c r="U484" s="2"/>
      <c r="V484" s="2"/>
      <c r="AB484" s="7"/>
      <c r="AC484" s="7"/>
      <c r="AD484" s="7"/>
      <c r="AE484" s="7"/>
      <c r="AF484" s="7"/>
      <c r="AG484" s="7"/>
      <c r="AH484" s="7"/>
      <c r="AI484" s="7">
        <v>1</v>
      </c>
    </row>
    <row r="485" spans="1:35" hidden="1" x14ac:dyDescent="0.2">
      <c r="A485" s="5">
        <v>2022</v>
      </c>
      <c r="B485" s="2" t="s">
        <v>724</v>
      </c>
      <c r="C485" s="2" t="s">
        <v>728</v>
      </c>
      <c r="D485" s="2" t="s">
        <v>664</v>
      </c>
      <c r="I485" s="2">
        <v>593355915</v>
      </c>
      <c r="J485" s="2">
        <v>13214332</v>
      </c>
      <c r="K485" s="2">
        <v>70631198</v>
      </c>
      <c r="L485" s="2">
        <v>12517907</v>
      </c>
      <c r="M485" s="2">
        <v>39499307</v>
      </c>
      <c r="N485" s="2">
        <v>204030</v>
      </c>
      <c r="O485" s="2">
        <v>52290066</v>
      </c>
      <c r="P485" s="2">
        <v>6422910</v>
      </c>
      <c r="Q485" s="2">
        <v>1958311</v>
      </c>
      <c r="R485" s="2">
        <v>0</v>
      </c>
      <c r="S485" s="2"/>
      <c r="T485" s="2"/>
      <c r="U485" s="2"/>
      <c r="V485" s="2"/>
      <c r="AB485" s="7"/>
      <c r="AC485" s="7"/>
      <c r="AD485" s="7"/>
      <c r="AE485" s="7"/>
      <c r="AF485" s="7"/>
      <c r="AG485" s="7"/>
      <c r="AH485" s="7"/>
      <c r="AI485" s="7">
        <v>10</v>
      </c>
    </row>
    <row r="486" spans="1:35" hidden="1" x14ac:dyDescent="0.2">
      <c r="A486" s="5">
        <v>2022</v>
      </c>
      <c r="B486" s="2" t="s">
        <v>724</v>
      </c>
      <c r="C486" s="2" t="s">
        <v>729</v>
      </c>
      <c r="D486" s="2" t="s">
        <v>664</v>
      </c>
      <c r="I486" s="2">
        <v>761133294</v>
      </c>
      <c r="J486" s="2">
        <v>0</v>
      </c>
      <c r="K486" s="2">
        <v>144196324</v>
      </c>
      <c r="L486" s="2">
        <v>14496918</v>
      </c>
      <c r="M486" s="2">
        <v>68045113</v>
      </c>
      <c r="N486" s="2">
        <v>204030</v>
      </c>
      <c r="O486" s="2">
        <v>68741655</v>
      </c>
      <c r="P486" s="2">
        <v>10255180</v>
      </c>
      <c r="Q486" s="2">
        <v>1958311</v>
      </c>
      <c r="R486" s="2">
        <v>0</v>
      </c>
      <c r="S486" s="2"/>
      <c r="T486" s="2"/>
      <c r="U486" s="2"/>
      <c r="V486" s="2"/>
      <c r="AB486" s="7"/>
      <c r="AC486" s="7"/>
      <c r="AD486" s="7"/>
      <c r="AE486" s="7"/>
      <c r="AF486" s="7"/>
      <c r="AG486" s="7"/>
      <c r="AH486" s="7"/>
      <c r="AI486" s="7">
        <v>5</v>
      </c>
    </row>
    <row r="487" spans="1:35" hidden="1" x14ac:dyDescent="0.2">
      <c r="A487" s="5">
        <v>2022</v>
      </c>
      <c r="B487" s="2" t="s">
        <v>724</v>
      </c>
      <c r="C487" s="2" t="s">
        <v>348</v>
      </c>
      <c r="D487" s="2" t="s">
        <v>664</v>
      </c>
      <c r="I487" s="2">
        <v>592472958</v>
      </c>
      <c r="J487" s="2">
        <v>7471798</v>
      </c>
      <c r="K487" s="2">
        <v>0</v>
      </c>
      <c r="L487" s="2">
        <v>18410676</v>
      </c>
      <c r="M487" s="2">
        <v>5016248</v>
      </c>
      <c r="N487" s="2">
        <v>204030</v>
      </c>
      <c r="O487" s="2">
        <v>51449932</v>
      </c>
      <c r="P487" s="2">
        <v>4662396</v>
      </c>
      <c r="Q487" s="2">
        <v>1958311</v>
      </c>
      <c r="R487" s="2">
        <v>0</v>
      </c>
      <c r="S487" s="2"/>
      <c r="T487" s="2"/>
      <c r="U487" s="2"/>
      <c r="V487" s="2"/>
      <c r="AB487" s="7"/>
      <c r="AC487" s="7"/>
      <c r="AD487" s="7"/>
      <c r="AE487" s="7"/>
      <c r="AF487" s="7"/>
      <c r="AG487" s="7"/>
      <c r="AH487" s="7"/>
      <c r="AI487" s="7">
        <v>1</v>
      </c>
    </row>
    <row r="488" spans="1:35" hidden="1" x14ac:dyDescent="0.2">
      <c r="A488" s="5">
        <v>2022</v>
      </c>
      <c r="B488" s="2" t="s">
        <v>724</v>
      </c>
      <c r="C488" s="2" t="s">
        <v>730</v>
      </c>
      <c r="D488" s="2" t="s">
        <v>664</v>
      </c>
      <c r="I488" s="2">
        <v>627676390</v>
      </c>
      <c r="J488" s="2">
        <v>1738575</v>
      </c>
      <c r="K488" s="2">
        <v>129610032</v>
      </c>
      <c r="L488" s="2">
        <v>4284833</v>
      </c>
      <c r="M488" s="2">
        <v>23602270</v>
      </c>
      <c r="N488" s="2">
        <v>204030</v>
      </c>
      <c r="O488" s="2">
        <v>69234275</v>
      </c>
      <c r="P488" s="2">
        <v>17426445</v>
      </c>
      <c r="Q488" s="2">
        <v>1958311</v>
      </c>
      <c r="R488" s="2">
        <v>0</v>
      </c>
      <c r="S488" s="2"/>
      <c r="T488" s="2"/>
      <c r="U488" s="2"/>
      <c r="V488" s="2"/>
      <c r="AB488" s="7"/>
      <c r="AC488" s="7"/>
      <c r="AD488" s="7"/>
      <c r="AE488" s="7"/>
      <c r="AF488" s="7"/>
      <c r="AG488" s="7"/>
      <c r="AH488" s="7"/>
      <c r="AI488" s="7">
        <v>1</v>
      </c>
    </row>
    <row r="489" spans="1:35" hidden="1" x14ac:dyDescent="0.2">
      <c r="A489" s="5">
        <v>2022</v>
      </c>
      <c r="B489" s="2" t="s">
        <v>724</v>
      </c>
      <c r="C489" s="2" t="s">
        <v>731</v>
      </c>
      <c r="D489" s="2" t="s">
        <v>664</v>
      </c>
      <c r="I489" s="2">
        <v>560402241</v>
      </c>
      <c r="J489" s="2">
        <v>9687181</v>
      </c>
      <c r="K489" s="2">
        <v>88601508</v>
      </c>
      <c r="L489" s="2">
        <v>4614545</v>
      </c>
      <c r="M489" s="2">
        <v>48011883</v>
      </c>
      <c r="N489" s="2">
        <v>204030</v>
      </c>
      <c r="O489" s="2">
        <v>51765905</v>
      </c>
      <c r="P489" s="2">
        <v>15889810</v>
      </c>
      <c r="Q489" s="2">
        <v>1958311</v>
      </c>
      <c r="R489" s="2">
        <v>0</v>
      </c>
      <c r="S489" s="2"/>
      <c r="T489" s="2"/>
      <c r="U489" s="2"/>
      <c r="V489" s="2"/>
      <c r="AB489" s="7"/>
      <c r="AC489" s="7"/>
      <c r="AD489" s="7"/>
      <c r="AE489" s="7"/>
      <c r="AF489" s="7"/>
      <c r="AG489" s="7"/>
      <c r="AH489" s="7"/>
      <c r="AI489" s="7">
        <v>1</v>
      </c>
    </row>
    <row r="490" spans="1:35" hidden="1" x14ac:dyDescent="0.2">
      <c r="A490" s="5">
        <v>2022</v>
      </c>
      <c r="B490" s="2" t="s">
        <v>724</v>
      </c>
      <c r="C490" s="2" t="s">
        <v>732</v>
      </c>
      <c r="D490" s="2" t="s">
        <v>664</v>
      </c>
      <c r="I490" s="2">
        <v>382001321</v>
      </c>
      <c r="J490" s="2">
        <v>2399568</v>
      </c>
      <c r="K490" s="2">
        <v>24979655</v>
      </c>
      <c r="L490" s="2">
        <v>4245419</v>
      </c>
      <c r="M490" s="2">
        <v>10552352</v>
      </c>
      <c r="N490" s="2">
        <v>204030</v>
      </c>
      <c r="O490" s="2">
        <v>51356121</v>
      </c>
      <c r="P490" s="2">
        <v>4719911</v>
      </c>
      <c r="Q490" s="2">
        <v>1958311</v>
      </c>
      <c r="R490" s="2">
        <v>0</v>
      </c>
      <c r="S490" s="2"/>
      <c r="T490" s="2"/>
      <c r="U490" s="2"/>
      <c r="V490" s="2"/>
      <c r="AB490" s="7"/>
      <c r="AC490" s="7"/>
      <c r="AD490" s="7"/>
      <c r="AE490" s="7"/>
      <c r="AF490" s="7"/>
      <c r="AG490" s="7"/>
      <c r="AH490" s="7"/>
      <c r="AI490" s="7">
        <v>1</v>
      </c>
    </row>
    <row r="491" spans="1:35" hidden="1" x14ac:dyDescent="0.2">
      <c r="A491" s="5">
        <v>2022</v>
      </c>
      <c r="B491" s="2" t="s">
        <v>724</v>
      </c>
      <c r="C491" s="2" t="s">
        <v>733</v>
      </c>
      <c r="D491" s="2" t="s">
        <v>664</v>
      </c>
      <c r="I491" s="2">
        <v>420223849</v>
      </c>
      <c r="J491" s="2">
        <v>0</v>
      </c>
      <c r="K491" s="2">
        <v>65720458</v>
      </c>
      <c r="L491" s="2">
        <v>3809104</v>
      </c>
      <c r="M491" s="2">
        <v>23067299</v>
      </c>
      <c r="N491" s="2">
        <v>204030</v>
      </c>
      <c r="O491" s="2">
        <v>63452220</v>
      </c>
      <c r="P491" s="2">
        <v>9540453</v>
      </c>
      <c r="Q491" s="2">
        <v>1958311</v>
      </c>
      <c r="R491" s="2">
        <v>0</v>
      </c>
      <c r="S491" s="2"/>
      <c r="T491" s="2"/>
      <c r="U491" s="2"/>
      <c r="V491" s="2"/>
      <c r="AB491" s="7"/>
      <c r="AC491" s="7"/>
      <c r="AD491" s="7"/>
      <c r="AE491" s="7"/>
      <c r="AF491" s="7"/>
      <c r="AG491" s="7"/>
      <c r="AH491" s="7"/>
      <c r="AI491" s="7">
        <v>10</v>
      </c>
    </row>
    <row r="492" spans="1:35" hidden="1" x14ac:dyDescent="0.2">
      <c r="A492" s="5">
        <v>2022</v>
      </c>
      <c r="B492" s="2" t="s">
        <v>724</v>
      </c>
      <c r="C492" s="2" t="s">
        <v>734</v>
      </c>
      <c r="D492" s="2" t="s">
        <v>664</v>
      </c>
      <c r="I492" s="2">
        <v>511464950</v>
      </c>
      <c r="J492" s="2">
        <v>3821039</v>
      </c>
      <c r="K492" s="2">
        <v>90715916</v>
      </c>
      <c r="L492" s="2">
        <v>4259381</v>
      </c>
      <c r="M492" s="2">
        <v>19301982</v>
      </c>
      <c r="N492" s="2">
        <v>204030</v>
      </c>
      <c r="O492" s="2">
        <v>55401955</v>
      </c>
      <c r="P492" s="2">
        <v>10129345</v>
      </c>
      <c r="Q492" s="2">
        <v>1958311</v>
      </c>
      <c r="R492" s="2">
        <v>0</v>
      </c>
      <c r="S492" s="2"/>
      <c r="T492" s="2"/>
      <c r="U492" s="2"/>
      <c r="V492" s="2"/>
      <c r="AB492" s="7"/>
      <c r="AC492" s="7"/>
      <c r="AD492" s="7"/>
      <c r="AE492" s="7"/>
      <c r="AF492" s="7"/>
      <c r="AG492" s="7"/>
      <c r="AH492" s="7"/>
      <c r="AI492" s="7">
        <v>1</v>
      </c>
    </row>
    <row r="493" spans="1:35" hidden="1" x14ac:dyDescent="0.2">
      <c r="A493" s="5">
        <v>2022</v>
      </c>
      <c r="B493" s="2" t="s">
        <v>724</v>
      </c>
      <c r="C493" s="2" t="s">
        <v>735</v>
      </c>
      <c r="D493" s="2" t="s">
        <v>664</v>
      </c>
      <c r="I493" s="2">
        <v>515815678</v>
      </c>
      <c r="J493" s="2">
        <v>6170065</v>
      </c>
      <c r="K493" s="2">
        <v>79514196</v>
      </c>
      <c r="L493" s="2">
        <v>3872480</v>
      </c>
      <c r="M493" s="2">
        <v>11440483</v>
      </c>
      <c r="N493" s="2">
        <v>204030</v>
      </c>
      <c r="O493" s="2">
        <v>51355792</v>
      </c>
      <c r="P493" s="2">
        <v>5422671</v>
      </c>
      <c r="Q493" s="2">
        <v>1958311</v>
      </c>
      <c r="R493" s="2">
        <v>0</v>
      </c>
      <c r="S493" s="2"/>
      <c r="T493" s="2"/>
      <c r="U493" s="2"/>
      <c r="V493" s="2"/>
      <c r="AB493" s="7"/>
      <c r="AC493" s="7"/>
      <c r="AD493" s="7"/>
      <c r="AE493" s="7"/>
      <c r="AF493" s="7"/>
      <c r="AG493" s="7"/>
      <c r="AH493" s="7"/>
      <c r="AI493" s="7">
        <v>1</v>
      </c>
    </row>
    <row r="494" spans="1:35" hidden="1" x14ac:dyDescent="0.2">
      <c r="A494" s="5">
        <v>2022</v>
      </c>
      <c r="B494" s="2" t="s">
        <v>724</v>
      </c>
      <c r="C494" s="2" t="s">
        <v>736</v>
      </c>
      <c r="D494" s="2" t="s">
        <v>664</v>
      </c>
      <c r="I494" s="2">
        <v>616067644</v>
      </c>
      <c r="J494" s="2">
        <v>3532010</v>
      </c>
      <c r="K494" s="2">
        <v>105612663</v>
      </c>
      <c r="L494" s="2">
        <v>5213898</v>
      </c>
      <c r="M494" s="2">
        <v>35338639</v>
      </c>
      <c r="N494" s="2">
        <v>204030</v>
      </c>
      <c r="O494" s="2">
        <v>214019268</v>
      </c>
      <c r="P494" s="2">
        <v>11172799</v>
      </c>
      <c r="Q494" s="2">
        <v>1958311</v>
      </c>
      <c r="R494" s="2">
        <v>0</v>
      </c>
      <c r="S494" s="2"/>
      <c r="T494" s="2"/>
      <c r="U494" s="2"/>
      <c r="V494" s="2"/>
      <c r="AB494" s="7"/>
      <c r="AC494" s="7"/>
      <c r="AD494" s="7"/>
      <c r="AE494" s="7"/>
      <c r="AF494" s="7"/>
      <c r="AG494" s="7"/>
      <c r="AH494" s="7"/>
      <c r="AI494" s="7">
        <v>1</v>
      </c>
    </row>
    <row r="495" spans="1:35" hidden="1" x14ac:dyDescent="0.2">
      <c r="A495" s="5">
        <v>2022</v>
      </c>
      <c r="B495" s="2" t="s">
        <v>724</v>
      </c>
      <c r="C495" s="2" t="s">
        <v>737</v>
      </c>
      <c r="D495" s="2" t="s">
        <v>664</v>
      </c>
      <c r="I495" s="2">
        <v>437443208</v>
      </c>
      <c r="J495" s="2">
        <v>4984971</v>
      </c>
      <c r="K495" s="2">
        <v>73795812</v>
      </c>
      <c r="L495" s="2">
        <v>7390807</v>
      </c>
      <c r="M495" s="2">
        <v>14487056</v>
      </c>
      <c r="N495" s="2">
        <v>204030</v>
      </c>
      <c r="O495" s="2">
        <v>90384178</v>
      </c>
      <c r="P495" s="2">
        <v>4731724</v>
      </c>
      <c r="Q495" s="2">
        <v>1958311</v>
      </c>
      <c r="R495" s="2">
        <v>0</v>
      </c>
      <c r="S495" s="2"/>
      <c r="T495" s="2"/>
      <c r="U495" s="2"/>
      <c r="V495" s="2"/>
      <c r="AB495" s="7"/>
      <c r="AC495" s="7"/>
      <c r="AD495" s="7"/>
      <c r="AE495" s="7"/>
      <c r="AF495" s="7"/>
      <c r="AG495" s="7"/>
      <c r="AH495" s="7"/>
      <c r="AI495" s="7">
        <v>1</v>
      </c>
    </row>
    <row r="496" spans="1:35" hidden="1" x14ac:dyDescent="0.2">
      <c r="A496" s="5">
        <v>2022</v>
      </c>
      <c r="B496" s="2" t="s">
        <v>606</v>
      </c>
      <c r="C496" s="2" t="s">
        <v>738</v>
      </c>
      <c r="D496" s="2" t="s">
        <v>664</v>
      </c>
      <c r="I496" s="2">
        <v>422520030</v>
      </c>
      <c r="J496" s="2">
        <v>5202254</v>
      </c>
      <c r="K496" s="2">
        <v>77793342</v>
      </c>
      <c r="L496" s="2">
        <v>2458412</v>
      </c>
      <c r="M496" s="2">
        <v>5860440</v>
      </c>
      <c r="N496" s="2">
        <v>0</v>
      </c>
      <c r="O496" s="2">
        <v>482</v>
      </c>
      <c r="P496" s="2">
        <v>52226</v>
      </c>
      <c r="Q496" s="2">
        <v>1958311</v>
      </c>
      <c r="R496" s="2">
        <v>0</v>
      </c>
      <c r="S496" s="2"/>
      <c r="T496" s="2"/>
      <c r="U496" s="2"/>
      <c r="V496" s="2"/>
      <c r="AB496" s="7"/>
      <c r="AC496" s="7"/>
      <c r="AD496" s="7"/>
      <c r="AE496" s="7"/>
      <c r="AF496" s="7"/>
      <c r="AG496" s="7"/>
      <c r="AH496" s="7"/>
      <c r="AI496" s="7">
        <v>38</v>
      </c>
    </row>
    <row r="497" spans="1:35" hidden="1" x14ac:dyDescent="0.2">
      <c r="A497" s="5">
        <v>2022</v>
      </c>
      <c r="B497" s="2" t="s">
        <v>606</v>
      </c>
      <c r="C497" s="2" t="s">
        <v>606</v>
      </c>
      <c r="D497" s="2" t="s">
        <v>664</v>
      </c>
      <c r="I497" s="2">
        <v>611185280</v>
      </c>
      <c r="J497" s="2">
        <v>8951668</v>
      </c>
      <c r="K497" s="2">
        <v>189868934</v>
      </c>
      <c r="L497" s="2">
        <v>4727201</v>
      </c>
      <c r="M497" s="2">
        <v>5743922</v>
      </c>
      <c r="N497" s="2">
        <v>0</v>
      </c>
      <c r="O497" s="2">
        <v>83823</v>
      </c>
      <c r="P497" s="2">
        <v>52855</v>
      </c>
      <c r="Q497" s="2">
        <v>1958311</v>
      </c>
      <c r="R497" s="2">
        <v>0</v>
      </c>
      <c r="S497" s="2"/>
      <c r="T497" s="2"/>
      <c r="U497" s="2"/>
      <c r="V497" s="2"/>
      <c r="AB497" s="7"/>
      <c r="AC497" s="7"/>
      <c r="AD497" s="7"/>
      <c r="AE497" s="7"/>
      <c r="AF497" s="7"/>
      <c r="AG497" s="7"/>
      <c r="AH497" s="7"/>
      <c r="AI497" s="7">
        <v>256</v>
      </c>
    </row>
    <row r="498" spans="1:35" hidden="1" x14ac:dyDescent="0.2">
      <c r="A498" s="5">
        <v>2022</v>
      </c>
      <c r="B498" s="2" t="s">
        <v>606</v>
      </c>
      <c r="C498" s="2" t="s">
        <v>609</v>
      </c>
      <c r="D498" s="2" t="s">
        <v>664</v>
      </c>
      <c r="I498" s="2">
        <v>481877171</v>
      </c>
      <c r="J498" s="2">
        <v>11272265</v>
      </c>
      <c r="K498" s="2">
        <v>0</v>
      </c>
      <c r="L498" s="2">
        <v>9367653</v>
      </c>
      <c r="M498" s="2">
        <v>4301066</v>
      </c>
      <c r="N498" s="2">
        <v>0</v>
      </c>
      <c r="O498" s="2">
        <v>482</v>
      </c>
      <c r="P498" s="2">
        <v>50029</v>
      </c>
      <c r="Q498" s="2">
        <v>1958311</v>
      </c>
      <c r="R498" s="2">
        <v>0</v>
      </c>
      <c r="S498" s="2"/>
      <c r="T498" s="2"/>
      <c r="U498" s="2"/>
      <c r="V498" s="2"/>
      <c r="AB498" s="7"/>
      <c r="AC498" s="7"/>
      <c r="AD498" s="7"/>
      <c r="AE498" s="7"/>
      <c r="AF498" s="7"/>
      <c r="AG498" s="7"/>
      <c r="AH498" s="7"/>
      <c r="AI498" s="7">
        <v>38</v>
      </c>
    </row>
    <row r="499" spans="1:35" hidden="1" x14ac:dyDescent="0.2">
      <c r="A499" s="5">
        <v>2022</v>
      </c>
      <c r="B499" s="2" t="s">
        <v>606</v>
      </c>
      <c r="C499" s="2" t="s">
        <v>739</v>
      </c>
      <c r="D499" s="2" t="s">
        <v>664</v>
      </c>
      <c r="I499" s="2">
        <v>481613630</v>
      </c>
      <c r="J499" s="2">
        <v>2298240</v>
      </c>
      <c r="K499" s="2">
        <v>78013443</v>
      </c>
      <c r="L499" s="2">
        <v>2707725</v>
      </c>
      <c r="M499" s="2">
        <v>6089584</v>
      </c>
      <c r="N499" s="2">
        <v>0</v>
      </c>
      <c r="O499" s="2">
        <v>475295</v>
      </c>
      <c r="P499" s="2">
        <v>62813</v>
      </c>
      <c r="Q499" s="2">
        <v>1958311</v>
      </c>
      <c r="R499" s="2">
        <v>0</v>
      </c>
      <c r="S499" s="2"/>
      <c r="T499" s="2"/>
      <c r="U499" s="2"/>
      <c r="V499" s="2"/>
      <c r="AB499" s="7"/>
      <c r="AC499" s="7"/>
      <c r="AD499" s="7"/>
      <c r="AE499" s="7"/>
      <c r="AF499" s="7"/>
      <c r="AG499" s="7"/>
      <c r="AH499" s="7"/>
      <c r="AI499" s="7">
        <v>38</v>
      </c>
    </row>
    <row r="500" spans="1:35" hidden="1" x14ac:dyDescent="0.2">
      <c r="A500" s="5">
        <v>2022</v>
      </c>
      <c r="B500" s="2" t="s">
        <v>606</v>
      </c>
      <c r="C500" s="2" t="s">
        <v>740</v>
      </c>
      <c r="D500" s="2" t="s">
        <v>664</v>
      </c>
      <c r="I500" s="2">
        <v>452419931</v>
      </c>
      <c r="J500" s="2">
        <v>13065213</v>
      </c>
      <c r="K500" s="2">
        <v>125575874</v>
      </c>
      <c r="L500" s="2">
        <v>3109525</v>
      </c>
      <c r="M500" s="2">
        <v>4698044</v>
      </c>
      <c r="N500" s="2">
        <v>0</v>
      </c>
      <c r="O500" s="2">
        <v>256431</v>
      </c>
      <c r="P500" s="2">
        <v>50601</v>
      </c>
      <c r="Q500" s="2">
        <v>1958311</v>
      </c>
      <c r="R500" s="2">
        <v>0</v>
      </c>
      <c r="S500" s="2"/>
      <c r="T500" s="2"/>
      <c r="U500" s="2"/>
      <c r="V500" s="2"/>
      <c r="AB500" s="7"/>
      <c r="AC500" s="7"/>
      <c r="AD500" s="7"/>
      <c r="AE500" s="7"/>
      <c r="AF500" s="7"/>
      <c r="AG500" s="7"/>
      <c r="AH500" s="7"/>
      <c r="AI500" s="7">
        <v>38</v>
      </c>
    </row>
    <row r="501" spans="1:35" hidden="1" x14ac:dyDescent="0.2">
      <c r="A501" s="5">
        <v>2022</v>
      </c>
      <c r="B501" s="2" t="s">
        <v>606</v>
      </c>
      <c r="C501" s="2" t="s">
        <v>741</v>
      </c>
      <c r="D501" s="2" t="s">
        <v>664</v>
      </c>
      <c r="I501" s="2">
        <v>377664009</v>
      </c>
      <c r="J501" s="2">
        <v>1272014</v>
      </c>
      <c r="K501" s="2">
        <v>91880726</v>
      </c>
      <c r="L501" s="2">
        <v>2345219</v>
      </c>
      <c r="M501" s="2">
        <v>5556475</v>
      </c>
      <c r="N501" s="2">
        <v>0</v>
      </c>
      <c r="O501" s="2">
        <v>482</v>
      </c>
      <c r="P501" s="2">
        <v>231762</v>
      </c>
      <c r="Q501" s="2">
        <v>1958311</v>
      </c>
      <c r="R501" s="2">
        <v>0</v>
      </c>
      <c r="S501" s="2"/>
      <c r="T501" s="2"/>
      <c r="U501" s="2"/>
      <c r="V501" s="2"/>
      <c r="AB501" s="7"/>
      <c r="AC501" s="7"/>
      <c r="AD501" s="7"/>
      <c r="AE501" s="7"/>
      <c r="AF501" s="7"/>
      <c r="AG501" s="7"/>
      <c r="AH501" s="7"/>
      <c r="AI501" s="7">
        <v>38</v>
      </c>
    </row>
    <row r="502" spans="1:35" hidden="1" x14ac:dyDescent="0.2">
      <c r="A502" s="5">
        <v>2022</v>
      </c>
      <c r="B502" s="2" t="s">
        <v>724</v>
      </c>
      <c r="C502" s="2" t="s">
        <v>725</v>
      </c>
      <c r="D502" s="2" t="s">
        <v>672</v>
      </c>
      <c r="E502" s="2">
        <v>33391429</v>
      </c>
      <c r="H502" s="2">
        <v>78345816</v>
      </c>
      <c r="S502" s="2"/>
      <c r="T502" s="2"/>
      <c r="U502" s="2"/>
      <c r="V502" s="2"/>
      <c r="AB502" s="7"/>
      <c r="AC502" s="7"/>
      <c r="AD502" s="7"/>
      <c r="AE502" s="7"/>
      <c r="AF502" s="7"/>
      <c r="AG502" s="7"/>
      <c r="AH502" s="7"/>
      <c r="AI502" s="7"/>
    </row>
    <row r="503" spans="1:35" hidden="1" x14ac:dyDescent="0.2">
      <c r="A503" s="5">
        <v>2022</v>
      </c>
      <c r="B503" s="2" t="s">
        <v>724</v>
      </c>
      <c r="C503" s="2" t="s">
        <v>726</v>
      </c>
      <c r="D503" s="2" t="s">
        <v>672</v>
      </c>
      <c r="E503" s="2">
        <v>36262487</v>
      </c>
      <c r="H503" s="2">
        <v>91129611</v>
      </c>
      <c r="S503" s="2"/>
      <c r="T503" s="2"/>
      <c r="U503" s="2"/>
      <c r="V503" s="2"/>
      <c r="AB503" s="7"/>
      <c r="AC503" s="7"/>
      <c r="AD503" s="7"/>
      <c r="AE503" s="7"/>
      <c r="AF503" s="7"/>
      <c r="AG503" s="7"/>
      <c r="AH503" s="7"/>
      <c r="AI503" s="7"/>
    </row>
    <row r="504" spans="1:35" hidden="1" x14ac:dyDescent="0.2">
      <c r="A504" s="5">
        <v>2022</v>
      </c>
      <c r="B504" s="2" t="s">
        <v>724</v>
      </c>
      <c r="C504" s="2" t="s">
        <v>727</v>
      </c>
      <c r="D504" s="2" t="s">
        <v>672</v>
      </c>
      <c r="E504" s="2">
        <v>44938746</v>
      </c>
      <c r="H504" s="2">
        <v>182159033</v>
      </c>
      <c r="S504" s="2"/>
      <c r="T504" s="2"/>
      <c r="U504" s="2"/>
      <c r="V504" s="2"/>
      <c r="AB504" s="7"/>
      <c r="AC504" s="7"/>
      <c r="AD504" s="7"/>
      <c r="AE504" s="7"/>
      <c r="AF504" s="7"/>
      <c r="AG504" s="7"/>
      <c r="AH504" s="7"/>
      <c r="AI504" s="7"/>
    </row>
    <row r="505" spans="1:35" hidden="1" x14ac:dyDescent="0.2">
      <c r="A505" s="5">
        <v>2022</v>
      </c>
      <c r="B505" s="2" t="s">
        <v>724</v>
      </c>
      <c r="C505" s="2" t="s">
        <v>728</v>
      </c>
      <c r="D505" s="2" t="s">
        <v>672</v>
      </c>
      <c r="E505" s="2">
        <v>44817200</v>
      </c>
      <c r="H505" s="2">
        <v>104830823</v>
      </c>
      <c r="S505" s="2"/>
      <c r="T505" s="2"/>
      <c r="U505" s="2"/>
      <c r="V505" s="2"/>
      <c r="AB505" s="7"/>
      <c r="AC505" s="7"/>
      <c r="AD505" s="7"/>
      <c r="AE505" s="7"/>
      <c r="AF505" s="7"/>
      <c r="AG505" s="7"/>
      <c r="AH505" s="7"/>
      <c r="AI505" s="7"/>
    </row>
    <row r="506" spans="1:35" hidden="1" x14ac:dyDescent="0.2">
      <c r="A506" s="5">
        <v>2022</v>
      </c>
      <c r="B506" s="2" t="s">
        <v>724</v>
      </c>
      <c r="C506" s="2" t="s">
        <v>729</v>
      </c>
      <c r="D506" s="2" t="s">
        <v>672</v>
      </c>
      <c r="E506" s="2">
        <v>37490729</v>
      </c>
      <c r="H506" s="2">
        <v>170783530</v>
      </c>
      <c r="S506" s="2"/>
      <c r="T506" s="2"/>
      <c r="U506" s="2"/>
      <c r="V506" s="2"/>
      <c r="AB506" s="7"/>
      <c r="AC506" s="7"/>
      <c r="AD506" s="7"/>
      <c r="AE506" s="7"/>
      <c r="AF506" s="7"/>
      <c r="AG506" s="7"/>
      <c r="AH506" s="7"/>
      <c r="AI506" s="7"/>
    </row>
    <row r="507" spans="1:35" hidden="1" x14ac:dyDescent="0.2">
      <c r="A507" s="5">
        <v>2022</v>
      </c>
      <c r="B507" s="2" t="s">
        <v>724</v>
      </c>
      <c r="C507" s="2" t="s">
        <v>348</v>
      </c>
      <c r="D507" s="2" t="s">
        <v>672</v>
      </c>
      <c r="E507" s="2">
        <v>24181730</v>
      </c>
      <c r="H507" s="2">
        <v>117836645</v>
      </c>
      <c r="S507" s="2"/>
      <c r="T507" s="2"/>
      <c r="U507" s="2"/>
      <c r="V507" s="2"/>
      <c r="AB507" s="7"/>
      <c r="AC507" s="7"/>
      <c r="AD507" s="7"/>
      <c r="AE507" s="7"/>
      <c r="AF507" s="7"/>
      <c r="AG507" s="7"/>
      <c r="AH507" s="7"/>
      <c r="AI507" s="7"/>
    </row>
    <row r="508" spans="1:35" hidden="1" x14ac:dyDescent="0.2">
      <c r="A508" s="5">
        <v>2022</v>
      </c>
      <c r="B508" s="2" t="s">
        <v>724</v>
      </c>
      <c r="C508" s="2" t="s">
        <v>730</v>
      </c>
      <c r="D508" s="2" t="s">
        <v>672</v>
      </c>
      <c r="E508" s="2">
        <v>35082896</v>
      </c>
      <c r="H508" s="2">
        <v>102774666</v>
      </c>
      <c r="S508" s="2"/>
      <c r="T508" s="2"/>
      <c r="U508" s="2"/>
      <c r="V508" s="2"/>
      <c r="AB508" s="7"/>
      <c r="AC508" s="7"/>
      <c r="AD508" s="7"/>
      <c r="AE508" s="7"/>
      <c r="AF508" s="7"/>
      <c r="AG508" s="7"/>
      <c r="AH508" s="7"/>
      <c r="AI508" s="7"/>
    </row>
    <row r="509" spans="1:35" hidden="1" x14ac:dyDescent="0.2">
      <c r="A509" s="5">
        <v>2022</v>
      </c>
      <c r="B509" s="2" t="s">
        <v>724</v>
      </c>
      <c r="C509" s="2" t="s">
        <v>731</v>
      </c>
      <c r="D509" s="2" t="s">
        <v>672</v>
      </c>
      <c r="E509" s="2">
        <v>18480185</v>
      </c>
      <c r="H509" s="2">
        <v>70786918</v>
      </c>
      <c r="S509" s="2"/>
      <c r="T509" s="2"/>
      <c r="U509" s="2"/>
      <c r="V509" s="2"/>
      <c r="AB509" s="7"/>
      <c r="AC509" s="7"/>
      <c r="AD509" s="7"/>
      <c r="AE509" s="7"/>
      <c r="AF509" s="7"/>
      <c r="AG509" s="7"/>
      <c r="AH509" s="7"/>
      <c r="AI509" s="7"/>
    </row>
    <row r="510" spans="1:35" hidden="1" x14ac:dyDescent="0.2">
      <c r="A510" s="5">
        <v>2022</v>
      </c>
      <c r="B510" s="2" t="s">
        <v>724</v>
      </c>
      <c r="C510" s="2" t="s">
        <v>732</v>
      </c>
      <c r="D510" s="2" t="s">
        <v>672</v>
      </c>
      <c r="E510" s="2">
        <v>7328087</v>
      </c>
      <c r="H510" s="2">
        <v>27937470</v>
      </c>
      <c r="S510" s="2"/>
      <c r="T510" s="2"/>
      <c r="U510" s="2"/>
      <c r="V510" s="2"/>
      <c r="AB510" s="7"/>
      <c r="AC510" s="7"/>
      <c r="AD510" s="7"/>
      <c r="AE510" s="7"/>
      <c r="AF510" s="7"/>
      <c r="AG510" s="7"/>
      <c r="AH510" s="7"/>
      <c r="AI510" s="7"/>
    </row>
    <row r="511" spans="1:35" hidden="1" x14ac:dyDescent="0.2">
      <c r="A511" s="5">
        <v>2022</v>
      </c>
      <c r="B511" s="2" t="s">
        <v>724</v>
      </c>
      <c r="C511" s="2" t="s">
        <v>733</v>
      </c>
      <c r="D511" s="2" t="s">
        <v>672</v>
      </c>
      <c r="E511" s="2">
        <v>9767852</v>
      </c>
      <c r="H511" s="2">
        <v>47765628</v>
      </c>
      <c r="S511" s="2"/>
      <c r="T511" s="2"/>
      <c r="U511" s="2"/>
      <c r="V511" s="2"/>
      <c r="AB511" s="7"/>
      <c r="AC511" s="7"/>
      <c r="AD511" s="7"/>
      <c r="AE511" s="7"/>
      <c r="AF511" s="7"/>
      <c r="AG511" s="7"/>
      <c r="AH511" s="7"/>
      <c r="AI511" s="7"/>
    </row>
    <row r="512" spans="1:35" hidden="1" x14ac:dyDescent="0.2">
      <c r="A512" s="5">
        <v>2022</v>
      </c>
      <c r="B512" s="2" t="s">
        <v>724</v>
      </c>
      <c r="C512" s="2" t="s">
        <v>734</v>
      </c>
      <c r="D512" s="2" t="s">
        <v>672</v>
      </c>
      <c r="E512" s="2">
        <v>26815183</v>
      </c>
      <c r="H512" s="2">
        <v>91174685</v>
      </c>
      <c r="S512" s="2"/>
      <c r="T512" s="2"/>
      <c r="U512" s="2"/>
      <c r="V512" s="2"/>
      <c r="AB512" s="7"/>
      <c r="AC512" s="7"/>
      <c r="AD512" s="7"/>
      <c r="AE512" s="7"/>
      <c r="AF512" s="7"/>
      <c r="AG512" s="7"/>
      <c r="AH512" s="7"/>
      <c r="AI512" s="7"/>
    </row>
    <row r="513" spans="1:35" hidden="1" x14ac:dyDescent="0.2">
      <c r="A513" s="5">
        <v>2022</v>
      </c>
      <c r="B513" s="2" t="s">
        <v>724</v>
      </c>
      <c r="C513" s="2" t="s">
        <v>735</v>
      </c>
      <c r="D513" s="2" t="s">
        <v>672</v>
      </c>
      <c r="E513" s="2">
        <v>17285407</v>
      </c>
      <c r="H513" s="2">
        <v>84065921</v>
      </c>
      <c r="S513" s="2"/>
      <c r="T513" s="2"/>
      <c r="U513" s="2"/>
      <c r="V513" s="2"/>
      <c r="AB513" s="7"/>
      <c r="AC513" s="7"/>
      <c r="AD513" s="7"/>
      <c r="AE513" s="7"/>
      <c r="AF513" s="7"/>
      <c r="AG513" s="7"/>
      <c r="AH513" s="7"/>
      <c r="AI513" s="7"/>
    </row>
    <row r="514" spans="1:35" hidden="1" x14ac:dyDescent="0.2">
      <c r="A514" s="5">
        <v>2022</v>
      </c>
      <c r="B514" s="2" t="s">
        <v>724</v>
      </c>
      <c r="C514" s="2" t="s">
        <v>736</v>
      </c>
      <c r="D514" s="2" t="s">
        <v>672</v>
      </c>
      <c r="E514" s="2">
        <v>12426791</v>
      </c>
      <c r="H514" s="2">
        <v>83308308</v>
      </c>
      <c r="S514" s="2"/>
      <c r="T514" s="2"/>
      <c r="U514" s="2"/>
      <c r="V514" s="2"/>
      <c r="AB514" s="7"/>
      <c r="AC514" s="7"/>
      <c r="AD514" s="7"/>
      <c r="AE514" s="7"/>
      <c r="AF514" s="7"/>
      <c r="AG514" s="7"/>
      <c r="AH514" s="7"/>
      <c r="AI514" s="7"/>
    </row>
    <row r="515" spans="1:35" hidden="1" x14ac:dyDescent="0.2">
      <c r="A515" s="5">
        <v>2022</v>
      </c>
      <c r="B515" s="2" t="s">
        <v>724</v>
      </c>
      <c r="C515" s="2" t="s">
        <v>737</v>
      </c>
      <c r="D515" s="2" t="s">
        <v>672</v>
      </c>
      <c r="E515" s="2">
        <v>20925165</v>
      </c>
      <c r="H515" s="2">
        <v>67884983</v>
      </c>
      <c r="S515" s="2"/>
      <c r="T515" s="2"/>
      <c r="U515" s="2"/>
      <c r="V515" s="2"/>
      <c r="AB515" s="7"/>
      <c r="AC515" s="7"/>
      <c r="AD515" s="7"/>
      <c r="AE515" s="7"/>
      <c r="AF515" s="7"/>
      <c r="AG515" s="7"/>
      <c r="AH515" s="7"/>
      <c r="AI515" s="7"/>
    </row>
    <row r="516" spans="1:35" hidden="1" x14ac:dyDescent="0.2">
      <c r="A516" s="5">
        <v>2022</v>
      </c>
      <c r="B516" s="2" t="s">
        <v>606</v>
      </c>
      <c r="C516" s="2" t="s">
        <v>738</v>
      </c>
      <c r="D516" s="2" t="s">
        <v>672</v>
      </c>
      <c r="E516" s="2">
        <v>37693045</v>
      </c>
      <c r="H516" s="2">
        <v>68995863</v>
      </c>
      <c r="S516" s="2"/>
      <c r="T516" s="2"/>
      <c r="U516" s="2"/>
      <c r="V516" s="2"/>
      <c r="AB516" s="7"/>
      <c r="AC516" s="7"/>
      <c r="AD516" s="7"/>
      <c r="AE516" s="7"/>
      <c r="AF516" s="7"/>
      <c r="AG516" s="7"/>
      <c r="AH516" s="7"/>
      <c r="AI516" s="7"/>
    </row>
    <row r="517" spans="1:35" hidden="1" x14ac:dyDescent="0.2">
      <c r="A517" s="5">
        <v>2022</v>
      </c>
      <c r="B517" s="2" t="s">
        <v>606</v>
      </c>
      <c r="C517" s="2" t="s">
        <v>606</v>
      </c>
      <c r="D517" s="2" t="s">
        <v>672</v>
      </c>
      <c r="E517" s="2">
        <v>28125998</v>
      </c>
      <c r="H517" s="2">
        <v>167665313</v>
      </c>
      <c r="S517" s="2"/>
      <c r="T517" s="2"/>
      <c r="U517" s="2"/>
      <c r="V517" s="2"/>
      <c r="AB517" s="7"/>
      <c r="AC517" s="7"/>
      <c r="AD517" s="7"/>
      <c r="AE517" s="7"/>
      <c r="AF517" s="7"/>
      <c r="AG517" s="7"/>
      <c r="AH517" s="7"/>
      <c r="AI517" s="7"/>
    </row>
    <row r="518" spans="1:35" hidden="1" x14ac:dyDescent="0.2">
      <c r="A518" s="5">
        <v>2022</v>
      </c>
      <c r="B518" s="2" t="s">
        <v>606</v>
      </c>
      <c r="C518" s="2" t="s">
        <v>609</v>
      </c>
      <c r="D518" s="2" t="s">
        <v>672</v>
      </c>
      <c r="E518" s="2">
        <v>17479727</v>
      </c>
      <c r="H518" s="2">
        <v>83337647</v>
      </c>
      <c r="S518" s="2"/>
      <c r="T518" s="2"/>
      <c r="U518" s="2"/>
      <c r="V518" s="2"/>
      <c r="AB518" s="7"/>
      <c r="AC518" s="7"/>
      <c r="AD518" s="7"/>
      <c r="AE518" s="7"/>
      <c r="AF518" s="7"/>
      <c r="AG518" s="7"/>
      <c r="AH518" s="7"/>
      <c r="AI518" s="7"/>
    </row>
    <row r="519" spans="1:35" hidden="1" x14ac:dyDescent="0.2">
      <c r="A519" s="5">
        <v>2022</v>
      </c>
      <c r="B519" s="2" t="s">
        <v>606</v>
      </c>
      <c r="C519" s="2" t="s">
        <v>739</v>
      </c>
      <c r="D519" s="2" t="s">
        <v>672</v>
      </c>
      <c r="E519" s="2">
        <v>13685454</v>
      </c>
      <c r="H519" s="2">
        <v>66436547</v>
      </c>
      <c r="S519" s="2"/>
      <c r="T519" s="2"/>
      <c r="U519" s="2"/>
      <c r="V519" s="2"/>
      <c r="AB519" s="7"/>
      <c r="AC519" s="7"/>
      <c r="AD519" s="7"/>
      <c r="AE519" s="7"/>
      <c r="AF519" s="7"/>
      <c r="AG519" s="7"/>
      <c r="AH519" s="7"/>
      <c r="AI519" s="7"/>
    </row>
    <row r="520" spans="1:35" hidden="1" x14ac:dyDescent="0.2">
      <c r="A520" s="5">
        <v>2022</v>
      </c>
      <c r="B520" s="2" t="s">
        <v>606</v>
      </c>
      <c r="C520" s="2" t="s">
        <v>740</v>
      </c>
      <c r="D520" s="2" t="s">
        <v>672</v>
      </c>
      <c r="E520" s="2">
        <v>39264042</v>
      </c>
      <c r="H520" s="2">
        <v>75966900</v>
      </c>
      <c r="S520" s="2"/>
      <c r="T520" s="2"/>
      <c r="U520" s="2"/>
      <c r="V520" s="2"/>
      <c r="AB520" s="7"/>
      <c r="AC520" s="7"/>
      <c r="AD520" s="7"/>
      <c r="AE520" s="7"/>
      <c r="AF520" s="7"/>
      <c r="AG520" s="7"/>
      <c r="AH520" s="7"/>
      <c r="AI520" s="7"/>
    </row>
    <row r="521" spans="1:35" hidden="1" x14ac:dyDescent="0.2">
      <c r="A521" s="5">
        <v>2022</v>
      </c>
      <c r="B521" s="2" t="s">
        <v>606</v>
      </c>
      <c r="C521" s="2" t="s">
        <v>741</v>
      </c>
      <c r="D521" s="2" t="s">
        <v>672</v>
      </c>
      <c r="E521" s="2">
        <v>12678847</v>
      </c>
      <c r="H521" s="2">
        <v>59496854</v>
      </c>
      <c r="S521" s="2"/>
      <c r="T521" s="2"/>
      <c r="U521" s="2"/>
      <c r="V521" s="2"/>
      <c r="AB521" s="7"/>
      <c r="AC521" s="7"/>
      <c r="AD521" s="7"/>
      <c r="AE521" s="7"/>
      <c r="AF521" s="7"/>
      <c r="AG521" s="7"/>
      <c r="AH521" s="7"/>
      <c r="AI521" s="7"/>
    </row>
    <row r="522" spans="1:35" hidden="1" x14ac:dyDescent="0.2">
      <c r="A522" s="5">
        <v>2022</v>
      </c>
      <c r="B522" s="2" t="s">
        <v>724</v>
      </c>
      <c r="C522" s="2" t="s">
        <v>725</v>
      </c>
      <c r="D522" s="2" t="s">
        <v>673</v>
      </c>
      <c r="E522" s="2">
        <v>26377921</v>
      </c>
      <c r="H522" s="2">
        <v>21732418</v>
      </c>
      <c r="S522" s="2"/>
      <c r="T522" s="2"/>
      <c r="U522" s="2"/>
      <c r="V522" s="2"/>
      <c r="AB522" s="7"/>
      <c r="AC522" s="7"/>
      <c r="AD522" s="7"/>
      <c r="AE522" s="7"/>
      <c r="AF522" s="7"/>
      <c r="AG522" s="7"/>
      <c r="AH522" s="7"/>
      <c r="AI522" s="7"/>
    </row>
    <row r="523" spans="1:35" hidden="1" x14ac:dyDescent="0.2">
      <c r="A523" s="5">
        <v>2022</v>
      </c>
      <c r="B523" s="2" t="s">
        <v>724</v>
      </c>
      <c r="C523" s="2" t="s">
        <v>726</v>
      </c>
      <c r="D523" s="2" t="s">
        <v>673</v>
      </c>
      <c r="E523" s="2">
        <v>35751721</v>
      </c>
      <c r="H523" s="2">
        <v>23813630</v>
      </c>
      <c r="S523" s="2"/>
      <c r="T523" s="2"/>
      <c r="U523" s="2"/>
      <c r="V523" s="2"/>
      <c r="AB523" s="7"/>
      <c r="AC523" s="7"/>
      <c r="AD523" s="7"/>
      <c r="AE523" s="7"/>
      <c r="AF523" s="7"/>
      <c r="AG523" s="7"/>
      <c r="AH523" s="7"/>
      <c r="AI523" s="7"/>
    </row>
    <row r="524" spans="1:35" hidden="1" x14ac:dyDescent="0.2">
      <c r="A524" s="5">
        <v>2022</v>
      </c>
      <c r="B524" s="2" t="s">
        <v>724</v>
      </c>
      <c r="C524" s="2" t="s">
        <v>727</v>
      </c>
      <c r="D524" s="2" t="s">
        <v>673</v>
      </c>
      <c r="E524" s="2">
        <v>68002304</v>
      </c>
      <c r="H524" s="2">
        <v>30740017</v>
      </c>
      <c r="S524" s="2"/>
      <c r="T524" s="2"/>
      <c r="U524" s="2"/>
      <c r="V524" s="2"/>
      <c r="AB524" s="7"/>
      <c r="AC524" s="7"/>
      <c r="AD524" s="7"/>
      <c r="AE524" s="7"/>
      <c r="AF524" s="7"/>
      <c r="AG524" s="7"/>
      <c r="AH524" s="7"/>
      <c r="AI524" s="7"/>
    </row>
    <row r="525" spans="1:35" hidden="1" x14ac:dyDescent="0.2">
      <c r="A525" s="5">
        <v>2022</v>
      </c>
      <c r="B525" s="2" t="s">
        <v>724</v>
      </c>
      <c r="C525" s="2" t="s">
        <v>728</v>
      </c>
      <c r="D525" s="2" t="s">
        <v>673</v>
      </c>
      <c r="E525" s="2">
        <v>22260032</v>
      </c>
      <c r="H525" s="2">
        <v>18963456</v>
      </c>
      <c r="S525" s="2"/>
      <c r="T525" s="2"/>
      <c r="U525" s="2"/>
      <c r="V525" s="2"/>
      <c r="AB525" s="7"/>
      <c r="AC525" s="7"/>
      <c r="AD525" s="7"/>
      <c r="AE525" s="7"/>
      <c r="AF525" s="7"/>
      <c r="AG525" s="7"/>
      <c r="AH525" s="7"/>
      <c r="AI525" s="7"/>
    </row>
    <row r="526" spans="1:35" hidden="1" x14ac:dyDescent="0.2">
      <c r="A526" s="5">
        <v>2022</v>
      </c>
      <c r="B526" s="2" t="s">
        <v>724</v>
      </c>
      <c r="C526" s="2" t="s">
        <v>729</v>
      </c>
      <c r="D526" s="2" t="s">
        <v>673</v>
      </c>
      <c r="E526" s="2">
        <v>11591790</v>
      </c>
      <c r="H526" s="2">
        <v>29383180</v>
      </c>
      <c r="S526" s="2"/>
      <c r="T526" s="2"/>
      <c r="U526" s="2"/>
      <c r="V526" s="2"/>
      <c r="AB526" s="7"/>
      <c r="AC526" s="7"/>
      <c r="AD526" s="7"/>
      <c r="AE526" s="7"/>
      <c r="AF526" s="7"/>
      <c r="AG526" s="7"/>
      <c r="AH526" s="7"/>
      <c r="AI526" s="7"/>
    </row>
    <row r="527" spans="1:35" hidden="1" x14ac:dyDescent="0.2">
      <c r="A527" s="5">
        <v>2022</v>
      </c>
      <c r="B527" s="2" t="s">
        <v>724</v>
      </c>
      <c r="C527" s="2" t="s">
        <v>348</v>
      </c>
      <c r="D527" s="2" t="s">
        <v>673</v>
      </c>
      <c r="E527" s="2">
        <v>24184253</v>
      </c>
      <c r="H527" s="2">
        <v>8755586</v>
      </c>
      <c r="S527" s="2"/>
      <c r="T527" s="2"/>
      <c r="U527" s="2"/>
      <c r="V527" s="2"/>
      <c r="AB527" s="7"/>
      <c r="AC527" s="7"/>
      <c r="AD527" s="7"/>
      <c r="AE527" s="7"/>
      <c r="AF527" s="7"/>
      <c r="AG527" s="7"/>
      <c r="AH527" s="7"/>
      <c r="AI527" s="7"/>
    </row>
    <row r="528" spans="1:35" hidden="1" x14ac:dyDescent="0.2">
      <c r="A528" s="5">
        <v>2022</v>
      </c>
      <c r="B528" s="2" t="s">
        <v>724</v>
      </c>
      <c r="C528" s="2" t="s">
        <v>730</v>
      </c>
      <c r="D528" s="2" t="s">
        <v>673</v>
      </c>
      <c r="E528" s="2">
        <v>32173961</v>
      </c>
      <c r="H528" s="2">
        <v>20638161</v>
      </c>
      <c r="S528" s="2"/>
      <c r="T528" s="2"/>
      <c r="U528" s="2"/>
      <c r="V528" s="2"/>
      <c r="AB528" s="7"/>
      <c r="AC528" s="7"/>
      <c r="AD528" s="7"/>
      <c r="AE528" s="7"/>
      <c r="AF528" s="7"/>
      <c r="AG528" s="7"/>
      <c r="AH528" s="7"/>
      <c r="AI528" s="7"/>
    </row>
    <row r="529" spans="1:35" hidden="1" x14ac:dyDescent="0.2">
      <c r="A529" s="5">
        <v>2022</v>
      </c>
      <c r="B529" s="2" t="s">
        <v>724</v>
      </c>
      <c r="C529" s="2" t="s">
        <v>731</v>
      </c>
      <c r="D529" s="2" t="s">
        <v>673</v>
      </c>
      <c r="E529" s="2">
        <v>36258735</v>
      </c>
      <c r="H529" s="2">
        <v>10082740</v>
      </c>
      <c r="S529" s="2"/>
      <c r="T529" s="2"/>
      <c r="U529" s="2"/>
      <c r="V529" s="2"/>
      <c r="AB529" s="7"/>
      <c r="AC529" s="7"/>
      <c r="AD529" s="7"/>
      <c r="AE529" s="7"/>
      <c r="AF529" s="7"/>
      <c r="AG529" s="7"/>
      <c r="AH529" s="7"/>
      <c r="AI529" s="7"/>
    </row>
    <row r="530" spans="1:35" hidden="1" x14ac:dyDescent="0.2">
      <c r="A530" s="5">
        <v>2022</v>
      </c>
      <c r="B530" s="2" t="s">
        <v>724</v>
      </c>
      <c r="C530" s="2" t="s">
        <v>732</v>
      </c>
      <c r="D530" s="2" t="s">
        <v>673</v>
      </c>
      <c r="E530" s="2">
        <v>10280827</v>
      </c>
      <c r="H530" s="2">
        <v>10361635</v>
      </c>
      <c r="S530" s="2"/>
      <c r="T530" s="2"/>
      <c r="U530" s="2"/>
      <c r="V530" s="2"/>
      <c r="AB530" s="7"/>
      <c r="AC530" s="7"/>
      <c r="AD530" s="7"/>
      <c r="AE530" s="7"/>
      <c r="AF530" s="7"/>
      <c r="AG530" s="7"/>
      <c r="AH530" s="7"/>
      <c r="AI530" s="7"/>
    </row>
    <row r="531" spans="1:35" hidden="1" x14ac:dyDescent="0.2">
      <c r="A531" s="5">
        <v>2022</v>
      </c>
      <c r="B531" s="2" t="s">
        <v>724</v>
      </c>
      <c r="C531" s="2" t="s">
        <v>733</v>
      </c>
      <c r="D531" s="2" t="s">
        <v>673</v>
      </c>
      <c r="E531" s="2">
        <v>25970706</v>
      </c>
      <c r="H531" s="2">
        <v>13293576</v>
      </c>
      <c r="S531" s="2"/>
      <c r="T531" s="2"/>
      <c r="U531" s="2"/>
      <c r="V531" s="2"/>
      <c r="AB531" s="7"/>
      <c r="AC531" s="7"/>
      <c r="AD531" s="7"/>
      <c r="AE531" s="7"/>
      <c r="AF531" s="7"/>
      <c r="AG531" s="7"/>
      <c r="AH531" s="7"/>
      <c r="AI531" s="7"/>
    </row>
    <row r="532" spans="1:35" hidden="1" x14ac:dyDescent="0.2">
      <c r="A532" s="5">
        <v>2022</v>
      </c>
      <c r="B532" s="2" t="s">
        <v>724</v>
      </c>
      <c r="C532" s="2" t="s">
        <v>734</v>
      </c>
      <c r="D532" s="2" t="s">
        <v>673</v>
      </c>
      <c r="E532" s="2">
        <v>41978767</v>
      </c>
      <c r="H532" s="2">
        <v>18211249</v>
      </c>
      <c r="S532" s="2"/>
      <c r="T532" s="2"/>
      <c r="U532" s="2"/>
      <c r="V532" s="2"/>
      <c r="AB532" s="7"/>
      <c r="AC532" s="7"/>
      <c r="AD532" s="7"/>
      <c r="AE532" s="7"/>
      <c r="AF532" s="7"/>
      <c r="AG532" s="7"/>
      <c r="AH532" s="7"/>
      <c r="AI532" s="7"/>
    </row>
    <row r="533" spans="1:35" hidden="1" x14ac:dyDescent="0.2">
      <c r="A533" s="5">
        <v>2022</v>
      </c>
      <c r="B533" s="2" t="s">
        <v>724</v>
      </c>
      <c r="C533" s="2" t="s">
        <v>735</v>
      </c>
      <c r="D533" s="2" t="s">
        <v>673</v>
      </c>
      <c r="E533" s="2">
        <v>27647208</v>
      </c>
      <c r="H533" s="2">
        <v>17590301</v>
      </c>
      <c r="S533" s="2"/>
      <c r="T533" s="2"/>
      <c r="U533" s="2"/>
      <c r="V533" s="2"/>
      <c r="AB533" s="7"/>
      <c r="AC533" s="7"/>
      <c r="AD533" s="7"/>
      <c r="AE533" s="7"/>
      <c r="AF533" s="7"/>
      <c r="AG533" s="7"/>
      <c r="AH533" s="7"/>
      <c r="AI533" s="7"/>
    </row>
    <row r="534" spans="1:35" hidden="1" x14ac:dyDescent="0.2">
      <c r="A534" s="5">
        <v>2022</v>
      </c>
      <c r="B534" s="2" t="s">
        <v>724</v>
      </c>
      <c r="C534" s="2" t="s">
        <v>736</v>
      </c>
      <c r="D534" s="2" t="s">
        <v>673</v>
      </c>
      <c r="E534" s="2">
        <v>14686853</v>
      </c>
      <c r="H534" s="2">
        <v>18657854</v>
      </c>
      <c r="S534" s="2"/>
      <c r="T534" s="2"/>
      <c r="U534" s="2"/>
      <c r="V534" s="2"/>
      <c r="AB534" s="7"/>
      <c r="AC534" s="7"/>
      <c r="AD534" s="7"/>
      <c r="AE534" s="7"/>
      <c r="AF534" s="7"/>
      <c r="AG534" s="7"/>
      <c r="AH534" s="7"/>
      <c r="AI534" s="7"/>
    </row>
    <row r="535" spans="1:35" hidden="1" x14ac:dyDescent="0.2">
      <c r="A535" s="5">
        <v>2022</v>
      </c>
      <c r="B535" s="2" t="s">
        <v>724</v>
      </c>
      <c r="C535" s="2" t="s">
        <v>737</v>
      </c>
      <c r="D535" s="2" t="s">
        <v>673</v>
      </c>
      <c r="E535" s="2">
        <v>9256734</v>
      </c>
      <c r="H535" s="2">
        <v>14844296</v>
      </c>
      <c r="S535" s="2"/>
      <c r="T535" s="2"/>
      <c r="U535" s="2"/>
      <c r="V535" s="2"/>
      <c r="AB535" s="7"/>
      <c r="AC535" s="7"/>
      <c r="AD535" s="7"/>
      <c r="AE535" s="7"/>
      <c r="AF535" s="7"/>
      <c r="AG535" s="7"/>
      <c r="AH535" s="7"/>
      <c r="AI535" s="7"/>
    </row>
    <row r="536" spans="1:35" hidden="1" x14ac:dyDescent="0.2">
      <c r="A536" s="5">
        <v>2022</v>
      </c>
      <c r="B536" s="2" t="s">
        <v>606</v>
      </c>
      <c r="C536" s="2" t="s">
        <v>738</v>
      </c>
      <c r="D536" s="2" t="s">
        <v>673</v>
      </c>
      <c r="E536" s="2">
        <v>11778674</v>
      </c>
      <c r="H536" s="2">
        <v>15571979</v>
      </c>
      <c r="S536" s="2"/>
      <c r="T536" s="2"/>
      <c r="U536" s="2"/>
      <c r="V536" s="2"/>
      <c r="AB536" s="7"/>
      <c r="AC536" s="7"/>
      <c r="AD536" s="7"/>
      <c r="AE536" s="7"/>
      <c r="AF536" s="7"/>
      <c r="AG536" s="7"/>
      <c r="AH536" s="7"/>
      <c r="AI536" s="7"/>
    </row>
    <row r="537" spans="1:35" hidden="1" x14ac:dyDescent="0.2">
      <c r="A537" s="5">
        <v>2022</v>
      </c>
      <c r="B537" s="2" t="s">
        <v>606</v>
      </c>
      <c r="C537" s="2" t="s">
        <v>606</v>
      </c>
      <c r="D537" s="2" t="s">
        <v>673</v>
      </c>
      <c r="E537" s="2">
        <v>18828290</v>
      </c>
      <c r="H537" s="2">
        <v>22261374</v>
      </c>
      <c r="S537" s="2"/>
      <c r="T537" s="2"/>
      <c r="U537" s="2"/>
      <c r="V537" s="2"/>
      <c r="AB537" s="7"/>
      <c r="AC537" s="7"/>
      <c r="AD537" s="7"/>
      <c r="AE537" s="7"/>
      <c r="AF537" s="7"/>
      <c r="AG537" s="7"/>
      <c r="AH537" s="7"/>
      <c r="AI537" s="7"/>
    </row>
    <row r="538" spans="1:35" hidden="1" x14ac:dyDescent="0.2">
      <c r="A538" s="5">
        <v>2022</v>
      </c>
      <c r="B538" s="2" t="s">
        <v>606</v>
      </c>
      <c r="C538" s="2" t="s">
        <v>609</v>
      </c>
      <c r="D538" s="2" t="s">
        <v>673</v>
      </c>
      <c r="E538" s="2">
        <v>8879210</v>
      </c>
      <c r="H538" s="2">
        <v>10690014</v>
      </c>
      <c r="S538" s="2"/>
      <c r="T538" s="2"/>
      <c r="U538" s="2"/>
      <c r="V538" s="2"/>
      <c r="AB538" s="7"/>
      <c r="AC538" s="7"/>
      <c r="AD538" s="7"/>
      <c r="AE538" s="7"/>
      <c r="AF538" s="7"/>
      <c r="AG538" s="7"/>
      <c r="AH538" s="7"/>
      <c r="AI538" s="7"/>
    </row>
    <row r="539" spans="1:35" hidden="1" x14ac:dyDescent="0.2">
      <c r="A539" s="5">
        <v>2022</v>
      </c>
      <c r="B539" s="2" t="s">
        <v>606</v>
      </c>
      <c r="C539" s="2" t="s">
        <v>739</v>
      </c>
      <c r="D539" s="2" t="s">
        <v>673</v>
      </c>
      <c r="E539" s="2">
        <v>8845399</v>
      </c>
      <c r="H539" s="2">
        <v>17902429</v>
      </c>
      <c r="S539" s="2"/>
      <c r="T539" s="2"/>
      <c r="U539" s="2"/>
      <c r="V539" s="2"/>
      <c r="AB539" s="7"/>
      <c r="AC539" s="7"/>
      <c r="AD539" s="7"/>
      <c r="AE539" s="7"/>
      <c r="AF539" s="7"/>
      <c r="AG539" s="7"/>
      <c r="AH539" s="7"/>
      <c r="AI539" s="7"/>
    </row>
    <row r="540" spans="1:35" hidden="1" x14ac:dyDescent="0.2">
      <c r="A540" s="5">
        <v>2022</v>
      </c>
      <c r="B540" s="2" t="s">
        <v>606</v>
      </c>
      <c r="C540" s="2" t="s">
        <v>740</v>
      </c>
      <c r="D540" s="2" t="s">
        <v>673</v>
      </c>
      <c r="E540" s="2">
        <v>7226662</v>
      </c>
      <c r="H540" s="2">
        <v>20657072</v>
      </c>
      <c r="S540" s="2"/>
      <c r="T540" s="2"/>
      <c r="U540" s="2"/>
      <c r="V540" s="2"/>
      <c r="AB540" s="7"/>
      <c r="AC540" s="7"/>
      <c r="AD540" s="7"/>
      <c r="AE540" s="7"/>
      <c r="AF540" s="7"/>
      <c r="AG540" s="7"/>
      <c r="AH540" s="7"/>
      <c r="AI540" s="7"/>
    </row>
    <row r="541" spans="1:35" hidden="1" x14ac:dyDescent="0.2">
      <c r="A541" s="5">
        <v>2022</v>
      </c>
      <c r="B541" s="2" t="s">
        <v>606</v>
      </c>
      <c r="C541" s="2" t="s">
        <v>741</v>
      </c>
      <c r="D541" s="2" t="s">
        <v>673</v>
      </c>
      <c r="E541" s="2">
        <v>92411591</v>
      </c>
      <c r="H541" s="2">
        <v>18113222</v>
      </c>
      <c r="S541" s="2"/>
      <c r="T541" s="2"/>
      <c r="U541" s="2"/>
      <c r="V541" s="2"/>
      <c r="AB541" s="7"/>
      <c r="AC541" s="7"/>
      <c r="AD541" s="7"/>
      <c r="AE541" s="7"/>
      <c r="AF541" s="7"/>
      <c r="AG541" s="7"/>
      <c r="AH541" s="7"/>
      <c r="AI541" s="7"/>
    </row>
    <row r="542" spans="1:35" hidden="1" x14ac:dyDescent="0.2">
      <c r="A542" s="5">
        <v>2022</v>
      </c>
      <c r="B542" s="2" t="s">
        <v>724</v>
      </c>
      <c r="C542" s="2" t="s">
        <v>725</v>
      </c>
      <c r="D542" s="2" t="s">
        <v>674</v>
      </c>
      <c r="H542" s="2">
        <v>0</v>
      </c>
      <c r="S542" s="2"/>
      <c r="T542" s="2"/>
      <c r="U542" s="2"/>
      <c r="V542" s="2"/>
      <c r="AB542" s="7"/>
      <c r="AC542" s="7"/>
      <c r="AD542" s="7"/>
      <c r="AE542" s="7"/>
      <c r="AF542" s="7"/>
      <c r="AG542" s="7"/>
      <c r="AH542" s="7"/>
      <c r="AI542" s="7"/>
    </row>
    <row r="543" spans="1:35" hidden="1" x14ac:dyDescent="0.2">
      <c r="A543" s="5">
        <v>2022</v>
      </c>
      <c r="B543" s="2" t="s">
        <v>724</v>
      </c>
      <c r="C543" s="2" t="s">
        <v>726</v>
      </c>
      <c r="D543" s="2" t="s">
        <v>674</v>
      </c>
      <c r="H543" s="2">
        <v>451800</v>
      </c>
      <c r="S543" s="2"/>
      <c r="T543" s="2"/>
      <c r="U543" s="2"/>
      <c r="V543" s="2"/>
      <c r="AB543" s="7"/>
      <c r="AC543" s="7"/>
      <c r="AD543" s="7"/>
      <c r="AE543" s="7"/>
      <c r="AF543" s="7"/>
      <c r="AG543" s="7"/>
      <c r="AH543" s="7"/>
      <c r="AI543" s="7"/>
    </row>
    <row r="544" spans="1:35" hidden="1" x14ac:dyDescent="0.2">
      <c r="A544" s="5">
        <v>2022</v>
      </c>
      <c r="B544" s="2" t="s">
        <v>724</v>
      </c>
      <c r="C544" s="2" t="s">
        <v>727</v>
      </c>
      <c r="D544" s="2" t="s">
        <v>674</v>
      </c>
      <c r="H544" s="2">
        <v>451800</v>
      </c>
      <c r="S544" s="2"/>
      <c r="T544" s="2"/>
      <c r="U544" s="2"/>
      <c r="V544" s="2"/>
      <c r="AB544" s="7"/>
      <c r="AC544" s="7"/>
      <c r="AD544" s="7"/>
      <c r="AE544" s="7"/>
      <c r="AF544" s="7"/>
      <c r="AG544" s="7"/>
      <c r="AH544" s="7"/>
      <c r="AI544" s="7"/>
    </row>
    <row r="545" spans="1:35" hidden="1" x14ac:dyDescent="0.2">
      <c r="A545" s="5">
        <v>2022</v>
      </c>
      <c r="B545" s="2" t="s">
        <v>724</v>
      </c>
      <c r="C545" s="2" t="s">
        <v>728</v>
      </c>
      <c r="D545" s="2" t="s">
        <v>674</v>
      </c>
      <c r="H545" s="2">
        <v>451800</v>
      </c>
      <c r="S545" s="2"/>
      <c r="T545" s="2"/>
      <c r="U545" s="2"/>
      <c r="V545" s="2"/>
      <c r="AB545" s="7"/>
      <c r="AC545" s="7"/>
      <c r="AD545" s="7"/>
      <c r="AE545" s="7"/>
      <c r="AF545" s="7"/>
      <c r="AG545" s="7"/>
      <c r="AH545" s="7"/>
      <c r="AI545" s="7"/>
    </row>
    <row r="546" spans="1:35" hidden="1" x14ac:dyDescent="0.2">
      <c r="A546" s="5">
        <v>2022</v>
      </c>
      <c r="B546" s="2" t="s">
        <v>724</v>
      </c>
      <c r="C546" s="2" t="s">
        <v>729</v>
      </c>
      <c r="D546" s="2" t="s">
        <v>674</v>
      </c>
      <c r="H546" s="2">
        <v>0</v>
      </c>
      <c r="S546" s="2"/>
      <c r="T546" s="2"/>
      <c r="U546" s="2"/>
      <c r="V546" s="2"/>
      <c r="AB546" s="7"/>
      <c r="AC546" s="7"/>
      <c r="AD546" s="7"/>
      <c r="AE546" s="7"/>
      <c r="AF546" s="7"/>
      <c r="AG546" s="7"/>
      <c r="AH546" s="7"/>
      <c r="AI546" s="7"/>
    </row>
    <row r="547" spans="1:35" hidden="1" x14ac:dyDescent="0.2">
      <c r="A547" s="5">
        <v>2022</v>
      </c>
      <c r="B547" s="2" t="s">
        <v>724</v>
      </c>
      <c r="C547" s="2" t="s">
        <v>348</v>
      </c>
      <c r="D547" s="2" t="s">
        <v>674</v>
      </c>
      <c r="H547" s="2">
        <v>0</v>
      </c>
      <c r="S547" s="2"/>
      <c r="T547" s="2"/>
      <c r="U547" s="2"/>
      <c r="V547" s="2"/>
      <c r="AB547" s="7"/>
      <c r="AC547" s="7"/>
      <c r="AD547" s="7"/>
      <c r="AE547" s="7"/>
      <c r="AF547" s="7"/>
      <c r="AG547" s="7"/>
      <c r="AH547" s="7"/>
      <c r="AI547" s="7"/>
    </row>
    <row r="548" spans="1:35" hidden="1" x14ac:dyDescent="0.2">
      <c r="A548" s="5">
        <v>2022</v>
      </c>
      <c r="B548" s="2" t="s">
        <v>724</v>
      </c>
      <c r="C548" s="2" t="s">
        <v>730</v>
      </c>
      <c r="D548" s="2" t="s">
        <v>674</v>
      </c>
      <c r="H548" s="2">
        <v>451800</v>
      </c>
      <c r="S548" s="2"/>
      <c r="T548" s="2"/>
      <c r="U548" s="2"/>
      <c r="V548" s="2"/>
      <c r="AB548" s="7"/>
      <c r="AC548" s="7"/>
      <c r="AD548" s="7"/>
      <c r="AE548" s="7"/>
      <c r="AF548" s="7"/>
      <c r="AG548" s="7"/>
      <c r="AH548" s="7"/>
      <c r="AI548" s="7"/>
    </row>
    <row r="549" spans="1:35" hidden="1" x14ac:dyDescent="0.2">
      <c r="A549" s="5">
        <v>2022</v>
      </c>
      <c r="B549" s="2" t="s">
        <v>724</v>
      </c>
      <c r="C549" s="2" t="s">
        <v>731</v>
      </c>
      <c r="D549" s="2" t="s">
        <v>674</v>
      </c>
      <c r="H549" s="2">
        <v>0</v>
      </c>
      <c r="S549" s="2"/>
      <c r="T549" s="2"/>
      <c r="U549" s="2"/>
      <c r="V549" s="2"/>
      <c r="AB549" s="7"/>
      <c r="AC549" s="7"/>
      <c r="AD549" s="7"/>
      <c r="AE549" s="7"/>
      <c r="AF549" s="7"/>
      <c r="AG549" s="7"/>
      <c r="AH549" s="7"/>
      <c r="AI549" s="7"/>
    </row>
    <row r="550" spans="1:35" hidden="1" x14ac:dyDescent="0.2">
      <c r="A550" s="5">
        <v>2022</v>
      </c>
      <c r="B550" s="2" t="s">
        <v>724</v>
      </c>
      <c r="C550" s="2" t="s">
        <v>732</v>
      </c>
      <c r="D550" s="2" t="s">
        <v>674</v>
      </c>
      <c r="H550" s="2">
        <v>0</v>
      </c>
      <c r="S550" s="2"/>
      <c r="T550" s="2"/>
      <c r="U550" s="2"/>
      <c r="V550" s="2"/>
      <c r="AB550" s="7"/>
      <c r="AC550" s="7"/>
      <c r="AD550" s="7"/>
      <c r="AE550" s="7"/>
      <c r="AF550" s="7"/>
      <c r="AG550" s="7"/>
      <c r="AH550" s="7"/>
      <c r="AI550" s="7"/>
    </row>
    <row r="551" spans="1:35" hidden="1" x14ac:dyDescent="0.2">
      <c r="A551" s="5">
        <v>2022</v>
      </c>
      <c r="B551" s="2" t="s">
        <v>724</v>
      </c>
      <c r="C551" s="2" t="s">
        <v>733</v>
      </c>
      <c r="D551" s="2" t="s">
        <v>674</v>
      </c>
      <c r="H551" s="2">
        <v>601800</v>
      </c>
      <c r="S551" s="2"/>
      <c r="T551" s="2"/>
      <c r="U551" s="2"/>
      <c r="V551" s="2"/>
      <c r="AB551" s="7"/>
      <c r="AC551" s="7"/>
      <c r="AD551" s="7"/>
      <c r="AE551" s="7"/>
      <c r="AF551" s="7"/>
      <c r="AG551" s="7"/>
      <c r="AH551" s="7"/>
      <c r="AI551" s="7"/>
    </row>
    <row r="552" spans="1:35" hidden="1" x14ac:dyDescent="0.2">
      <c r="A552" s="5">
        <v>2022</v>
      </c>
      <c r="B552" s="2" t="s">
        <v>724</v>
      </c>
      <c r="C552" s="2" t="s">
        <v>734</v>
      </c>
      <c r="D552" s="2" t="s">
        <v>674</v>
      </c>
      <c r="H552" s="2">
        <v>0</v>
      </c>
      <c r="S552" s="2"/>
      <c r="T552" s="2"/>
      <c r="U552" s="2"/>
      <c r="V552" s="2"/>
      <c r="AB552" s="7"/>
      <c r="AC552" s="7"/>
      <c r="AD552" s="7"/>
      <c r="AE552" s="7"/>
      <c r="AF552" s="7"/>
      <c r="AG552" s="7"/>
      <c r="AH552" s="7"/>
      <c r="AI552" s="7"/>
    </row>
    <row r="553" spans="1:35" hidden="1" x14ac:dyDescent="0.2">
      <c r="A553" s="5">
        <v>2022</v>
      </c>
      <c r="B553" s="2" t="s">
        <v>724</v>
      </c>
      <c r="C553" s="2" t="s">
        <v>735</v>
      </c>
      <c r="D553" s="2" t="s">
        <v>674</v>
      </c>
      <c r="H553" s="2">
        <v>451800</v>
      </c>
      <c r="S553" s="2"/>
      <c r="T553" s="2"/>
      <c r="U553" s="2"/>
      <c r="V553" s="2"/>
      <c r="AB553" s="7"/>
      <c r="AC553" s="7"/>
      <c r="AD553" s="7"/>
      <c r="AE553" s="7"/>
      <c r="AF553" s="7"/>
      <c r="AG553" s="7"/>
      <c r="AH553" s="7"/>
      <c r="AI553" s="7"/>
    </row>
    <row r="554" spans="1:35" hidden="1" x14ac:dyDescent="0.2">
      <c r="A554" s="5">
        <v>2022</v>
      </c>
      <c r="B554" s="2" t="s">
        <v>724</v>
      </c>
      <c r="C554" s="2" t="s">
        <v>736</v>
      </c>
      <c r="D554" s="2" t="s">
        <v>674</v>
      </c>
      <c r="H554" s="2">
        <v>0</v>
      </c>
      <c r="S554" s="2"/>
      <c r="T554" s="2"/>
      <c r="U554" s="2"/>
      <c r="V554" s="2"/>
      <c r="AB554" s="7"/>
      <c r="AC554" s="7"/>
      <c r="AD554" s="7"/>
      <c r="AE554" s="7"/>
      <c r="AF554" s="7"/>
      <c r="AG554" s="7"/>
      <c r="AH554" s="7"/>
      <c r="AI554" s="7"/>
    </row>
    <row r="555" spans="1:35" hidden="1" x14ac:dyDescent="0.2">
      <c r="A555" s="5">
        <v>2022</v>
      </c>
      <c r="B555" s="2" t="s">
        <v>724</v>
      </c>
      <c r="C555" s="2" t="s">
        <v>737</v>
      </c>
      <c r="D555" s="2" t="s">
        <v>674</v>
      </c>
      <c r="H555" s="2">
        <v>0</v>
      </c>
      <c r="S555" s="2"/>
      <c r="T555" s="2"/>
      <c r="U555" s="2"/>
      <c r="V555" s="2"/>
      <c r="AB555" s="7"/>
      <c r="AC555" s="7"/>
      <c r="AD555" s="7"/>
      <c r="AE555" s="7"/>
      <c r="AF555" s="7"/>
      <c r="AG555" s="7"/>
      <c r="AH555" s="7"/>
      <c r="AI555" s="7"/>
    </row>
    <row r="556" spans="1:35" hidden="1" x14ac:dyDescent="0.2">
      <c r="A556" s="5">
        <v>2022</v>
      </c>
      <c r="B556" s="2" t="s">
        <v>606</v>
      </c>
      <c r="C556" s="2" t="s">
        <v>738</v>
      </c>
      <c r="D556" s="2" t="s">
        <v>674</v>
      </c>
      <c r="H556" s="2">
        <v>0</v>
      </c>
      <c r="S556" s="2"/>
      <c r="T556" s="2"/>
      <c r="U556" s="2"/>
      <c r="V556" s="2"/>
      <c r="AB556" s="7"/>
      <c r="AC556" s="7"/>
      <c r="AD556" s="7"/>
      <c r="AE556" s="7"/>
      <c r="AF556" s="7"/>
      <c r="AG556" s="7"/>
      <c r="AH556" s="7"/>
      <c r="AI556" s="7"/>
    </row>
    <row r="557" spans="1:35" hidden="1" x14ac:dyDescent="0.2">
      <c r="A557" s="5">
        <v>2022</v>
      </c>
      <c r="B557" s="2" t="s">
        <v>606</v>
      </c>
      <c r="C557" s="2" t="s">
        <v>606</v>
      </c>
      <c r="D557" s="2" t="s">
        <v>674</v>
      </c>
      <c r="H557" s="2">
        <v>451800</v>
      </c>
      <c r="S557" s="2"/>
      <c r="T557" s="2"/>
      <c r="U557" s="2"/>
      <c r="V557" s="2"/>
      <c r="AB557" s="7"/>
      <c r="AC557" s="7"/>
      <c r="AD557" s="7"/>
      <c r="AE557" s="7"/>
      <c r="AF557" s="7"/>
      <c r="AG557" s="7"/>
      <c r="AH557" s="7"/>
      <c r="AI557" s="7"/>
    </row>
    <row r="558" spans="1:35" hidden="1" x14ac:dyDescent="0.2">
      <c r="A558" s="5">
        <v>2022</v>
      </c>
      <c r="B558" s="2" t="s">
        <v>606</v>
      </c>
      <c r="C558" s="2" t="s">
        <v>609</v>
      </c>
      <c r="D558" s="2" t="s">
        <v>674</v>
      </c>
      <c r="H558" s="2">
        <v>0</v>
      </c>
      <c r="S558" s="2"/>
      <c r="T558" s="2"/>
      <c r="U558" s="2"/>
      <c r="V558" s="2"/>
      <c r="AB558" s="7"/>
      <c r="AC558" s="7"/>
      <c r="AD558" s="7"/>
      <c r="AE558" s="7"/>
      <c r="AF558" s="7"/>
      <c r="AG558" s="7"/>
      <c r="AH558" s="7"/>
      <c r="AI558" s="7"/>
    </row>
    <row r="559" spans="1:35" hidden="1" x14ac:dyDescent="0.2">
      <c r="A559" s="5">
        <v>2022</v>
      </c>
      <c r="B559" s="2" t="s">
        <v>606</v>
      </c>
      <c r="C559" s="2" t="s">
        <v>739</v>
      </c>
      <c r="D559" s="2" t="s">
        <v>674</v>
      </c>
      <c r="H559" s="2">
        <v>0</v>
      </c>
      <c r="S559" s="2"/>
      <c r="T559" s="2"/>
      <c r="U559" s="2"/>
      <c r="V559" s="2"/>
      <c r="AB559" s="7"/>
      <c r="AC559" s="7"/>
      <c r="AD559" s="7"/>
      <c r="AE559" s="7"/>
      <c r="AF559" s="7"/>
      <c r="AG559" s="7"/>
      <c r="AH559" s="7"/>
      <c r="AI559" s="7"/>
    </row>
    <row r="560" spans="1:35" hidden="1" x14ac:dyDescent="0.2">
      <c r="A560" s="5">
        <v>2022</v>
      </c>
      <c r="B560" s="2" t="s">
        <v>606</v>
      </c>
      <c r="C560" s="2" t="s">
        <v>740</v>
      </c>
      <c r="D560" s="2" t="s">
        <v>674</v>
      </c>
      <c r="H560" s="2">
        <v>601800</v>
      </c>
      <c r="S560" s="2"/>
      <c r="T560" s="2"/>
      <c r="U560" s="2"/>
      <c r="V560" s="2"/>
      <c r="AB560" s="7"/>
      <c r="AC560" s="7"/>
      <c r="AD560" s="7"/>
      <c r="AE560" s="7"/>
      <c r="AF560" s="7"/>
      <c r="AG560" s="7"/>
      <c r="AH560" s="7"/>
      <c r="AI560" s="7"/>
    </row>
    <row r="561" spans="1:35" hidden="1" x14ac:dyDescent="0.2">
      <c r="A561" s="5">
        <v>2022</v>
      </c>
      <c r="B561" s="2" t="s">
        <v>606</v>
      </c>
      <c r="C561" s="2" t="s">
        <v>741</v>
      </c>
      <c r="D561" s="2" t="s">
        <v>674</v>
      </c>
      <c r="H561" s="2">
        <v>0</v>
      </c>
      <c r="S561" s="2"/>
      <c r="T561" s="2"/>
      <c r="U561" s="2"/>
      <c r="V561" s="2"/>
      <c r="AB561" s="7"/>
      <c r="AC561" s="7"/>
      <c r="AD561" s="7"/>
      <c r="AE561" s="7"/>
      <c r="AF561" s="7"/>
      <c r="AG561" s="7"/>
      <c r="AH561" s="7"/>
      <c r="AI561" s="7"/>
    </row>
    <row r="562" spans="1:35" hidden="1" x14ac:dyDescent="0.2">
      <c r="A562" s="5">
        <v>2022</v>
      </c>
      <c r="B562" s="2" t="s">
        <v>724</v>
      </c>
      <c r="C562" s="2" t="s">
        <v>725</v>
      </c>
      <c r="D562" s="2" t="s">
        <v>675</v>
      </c>
      <c r="E562" s="2">
        <v>9501773</v>
      </c>
      <c r="F562" s="2">
        <v>0</v>
      </c>
      <c r="S562" s="2"/>
      <c r="T562" s="2"/>
      <c r="U562" s="2"/>
      <c r="V562" s="2"/>
      <c r="AB562" s="7"/>
      <c r="AC562" s="7"/>
      <c r="AD562" s="7"/>
      <c r="AE562" s="7"/>
      <c r="AF562" s="7"/>
      <c r="AG562" s="7"/>
      <c r="AH562" s="7"/>
      <c r="AI562" s="7"/>
    </row>
    <row r="563" spans="1:35" hidden="1" x14ac:dyDescent="0.2">
      <c r="A563" s="5">
        <v>2022</v>
      </c>
      <c r="B563" s="2" t="s">
        <v>724</v>
      </c>
      <c r="C563" s="2" t="s">
        <v>726</v>
      </c>
      <c r="D563" s="2" t="s">
        <v>675</v>
      </c>
      <c r="E563" s="2">
        <v>9309649</v>
      </c>
      <c r="F563" s="2">
        <v>9199741</v>
      </c>
      <c r="S563" s="2"/>
      <c r="T563" s="2"/>
      <c r="U563" s="2"/>
      <c r="V563" s="2"/>
      <c r="AB563" s="7"/>
      <c r="AC563" s="7"/>
      <c r="AD563" s="7"/>
      <c r="AE563" s="7"/>
      <c r="AF563" s="7"/>
      <c r="AG563" s="7"/>
      <c r="AH563" s="7"/>
      <c r="AI563" s="7"/>
    </row>
    <row r="564" spans="1:35" hidden="1" x14ac:dyDescent="0.2">
      <c r="A564" s="5">
        <v>2022</v>
      </c>
      <c r="B564" s="2" t="s">
        <v>724</v>
      </c>
      <c r="C564" s="2" t="s">
        <v>727</v>
      </c>
      <c r="D564" s="2" t="s">
        <v>675</v>
      </c>
      <c r="E564" s="2">
        <v>15585023</v>
      </c>
      <c r="F564" s="2">
        <v>20121080</v>
      </c>
      <c r="S564" s="2"/>
      <c r="T564" s="2"/>
      <c r="U564" s="2"/>
      <c r="V564" s="2"/>
      <c r="AB564" s="7"/>
      <c r="AC564" s="7"/>
      <c r="AD564" s="7"/>
      <c r="AE564" s="7"/>
      <c r="AF564" s="7"/>
      <c r="AG564" s="7"/>
      <c r="AH564" s="7"/>
      <c r="AI564" s="7"/>
    </row>
    <row r="565" spans="1:35" hidden="1" x14ac:dyDescent="0.2">
      <c r="A565" s="5">
        <v>2022</v>
      </c>
      <c r="B565" s="2" t="s">
        <v>724</v>
      </c>
      <c r="C565" s="2" t="s">
        <v>728</v>
      </c>
      <c r="D565" s="2" t="s">
        <v>675</v>
      </c>
      <c r="E565" s="2">
        <v>26862522</v>
      </c>
      <c r="F565" s="2">
        <v>0</v>
      </c>
      <c r="S565" s="2"/>
      <c r="T565" s="2"/>
      <c r="U565" s="2"/>
      <c r="V565" s="2"/>
      <c r="AB565" s="7"/>
      <c r="AC565" s="7"/>
      <c r="AD565" s="7"/>
      <c r="AE565" s="7"/>
      <c r="AF565" s="7"/>
      <c r="AG565" s="7"/>
      <c r="AH565" s="7"/>
      <c r="AI565" s="7"/>
    </row>
    <row r="566" spans="1:35" hidden="1" x14ac:dyDescent="0.2">
      <c r="A566" s="5">
        <v>2022</v>
      </c>
      <c r="B566" s="2" t="s">
        <v>724</v>
      </c>
      <c r="C566" s="2" t="s">
        <v>729</v>
      </c>
      <c r="D566" s="2" t="s">
        <v>675</v>
      </c>
      <c r="E566" s="2">
        <v>19387640</v>
      </c>
      <c r="F566" s="2">
        <v>0</v>
      </c>
      <c r="S566" s="2"/>
      <c r="T566" s="2"/>
      <c r="U566" s="2"/>
      <c r="V566" s="2"/>
      <c r="AB566" s="7"/>
      <c r="AC566" s="7"/>
      <c r="AD566" s="7"/>
      <c r="AE566" s="7"/>
      <c r="AF566" s="7"/>
      <c r="AG566" s="7"/>
      <c r="AH566" s="7"/>
      <c r="AI566" s="7"/>
    </row>
    <row r="567" spans="1:35" hidden="1" x14ac:dyDescent="0.2">
      <c r="A567" s="5">
        <v>2022</v>
      </c>
      <c r="B567" s="2" t="s">
        <v>724</v>
      </c>
      <c r="C567" s="2" t="s">
        <v>348</v>
      </c>
      <c r="D567" s="2" t="s">
        <v>675</v>
      </c>
      <c r="F567" s="2">
        <v>0</v>
      </c>
      <c r="S567" s="2"/>
      <c r="T567" s="2"/>
      <c r="U567" s="2"/>
      <c r="V567" s="2"/>
      <c r="AB567" s="7"/>
      <c r="AC567" s="7"/>
      <c r="AD567" s="7"/>
      <c r="AE567" s="7"/>
      <c r="AF567" s="7"/>
      <c r="AG567" s="7"/>
      <c r="AH567" s="7"/>
      <c r="AI567" s="7"/>
    </row>
    <row r="568" spans="1:35" hidden="1" x14ac:dyDescent="0.2">
      <c r="A568" s="5">
        <v>2022</v>
      </c>
      <c r="B568" s="2" t="s">
        <v>724</v>
      </c>
      <c r="C568" s="2" t="s">
        <v>730</v>
      </c>
      <c r="D568" s="2" t="s">
        <v>675</v>
      </c>
      <c r="E568" s="2">
        <v>10427262</v>
      </c>
      <c r="F568" s="2">
        <v>8680048</v>
      </c>
      <c r="S568" s="2"/>
      <c r="T568" s="2"/>
      <c r="U568" s="2"/>
      <c r="V568" s="2"/>
      <c r="AB568" s="7"/>
      <c r="AC568" s="7"/>
      <c r="AD568" s="7"/>
      <c r="AE568" s="7"/>
      <c r="AF568" s="7"/>
      <c r="AG568" s="7"/>
      <c r="AH568" s="7"/>
      <c r="AI568" s="7"/>
    </row>
    <row r="569" spans="1:35" hidden="1" x14ac:dyDescent="0.2">
      <c r="A569" s="5">
        <v>2022</v>
      </c>
      <c r="B569" s="2" t="s">
        <v>724</v>
      </c>
      <c r="C569" s="2" t="s">
        <v>731</v>
      </c>
      <c r="D569" s="2" t="s">
        <v>675</v>
      </c>
      <c r="E569" s="2">
        <v>12447125</v>
      </c>
      <c r="F569" s="2">
        <v>0</v>
      </c>
      <c r="S569" s="2"/>
      <c r="T569" s="2"/>
      <c r="U569" s="2"/>
      <c r="V569" s="2"/>
      <c r="AB569" s="7"/>
      <c r="AC569" s="7"/>
      <c r="AD569" s="7"/>
      <c r="AE569" s="7"/>
      <c r="AF569" s="7"/>
      <c r="AG569" s="7"/>
      <c r="AH569" s="7"/>
      <c r="AI569" s="7"/>
    </row>
    <row r="570" spans="1:35" hidden="1" x14ac:dyDescent="0.2">
      <c r="A570" s="5">
        <v>2022</v>
      </c>
      <c r="B570" s="2" t="s">
        <v>724</v>
      </c>
      <c r="C570" s="2" t="s">
        <v>732</v>
      </c>
      <c r="D570" s="2" t="s">
        <v>675</v>
      </c>
      <c r="E570" s="2">
        <v>26227853</v>
      </c>
      <c r="F570" s="2">
        <v>8041642</v>
      </c>
      <c r="S570" s="2"/>
      <c r="T570" s="2"/>
      <c r="U570" s="2"/>
      <c r="V570" s="2"/>
      <c r="AB570" s="7"/>
      <c r="AC570" s="7"/>
      <c r="AD570" s="7"/>
      <c r="AE570" s="7"/>
      <c r="AF570" s="7"/>
      <c r="AG570" s="7"/>
      <c r="AH570" s="7"/>
      <c r="AI570" s="7"/>
    </row>
    <row r="571" spans="1:35" hidden="1" x14ac:dyDescent="0.2">
      <c r="A571" s="5">
        <v>2022</v>
      </c>
      <c r="B571" s="2" t="s">
        <v>724</v>
      </c>
      <c r="C571" s="2" t="s">
        <v>733</v>
      </c>
      <c r="D571" s="2" t="s">
        <v>675</v>
      </c>
      <c r="E571" s="2">
        <v>23859518</v>
      </c>
      <c r="F571" s="2">
        <v>0</v>
      </c>
      <c r="S571" s="2"/>
      <c r="T571" s="2"/>
      <c r="U571" s="2"/>
      <c r="V571" s="2"/>
      <c r="AB571" s="7"/>
      <c r="AC571" s="7"/>
      <c r="AD571" s="7"/>
      <c r="AE571" s="7"/>
      <c r="AF571" s="7"/>
      <c r="AG571" s="7"/>
      <c r="AH571" s="7"/>
      <c r="AI571" s="7"/>
    </row>
    <row r="572" spans="1:35" hidden="1" x14ac:dyDescent="0.2">
      <c r="A572" s="5">
        <v>2022</v>
      </c>
      <c r="B572" s="2" t="s">
        <v>724</v>
      </c>
      <c r="C572" s="2" t="s">
        <v>734</v>
      </c>
      <c r="D572" s="2" t="s">
        <v>675</v>
      </c>
      <c r="E572" s="2">
        <v>10483780</v>
      </c>
      <c r="F572" s="2">
        <v>8863107</v>
      </c>
      <c r="S572" s="2"/>
      <c r="T572" s="2"/>
      <c r="U572" s="2"/>
      <c r="V572" s="2"/>
      <c r="AB572" s="7"/>
      <c r="AC572" s="7"/>
      <c r="AD572" s="7"/>
      <c r="AE572" s="7"/>
      <c r="AF572" s="7"/>
      <c r="AG572" s="7"/>
      <c r="AH572" s="7"/>
      <c r="AI572" s="7"/>
    </row>
    <row r="573" spans="1:35" hidden="1" x14ac:dyDescent="0.2">
      <c r="A573" s="5">
        <v>2022</v>
      </c>
      <c r="B573" s="2" t="s">
        <v>724</v>
      </c>
      <c r="C573" s="2" t="s">
        <v>735</v>
      </c>
      <c r="D573" s="2" t="s">
        <v>675</v>
      </c>
      <c r="E573" s="2">
        <v>10530214</v>
      </c>
      <c r="F573" s="2">
        <v>11781618</v>
      </c>
      <c r="S573" s="2"/>
      <c r="T573" s="2"/>
      <c r="U573" s="2"/>
      <c r="V573" s="2"/>
      <c r="AB573" s="7"/>
      <c r="AC573" s="7"/>
      <c r="AD573" s="7"/>
      <c r="AE573" s="7"/>
      <c r="AF573" s="7"/>
      <c r="AG573" s="7"/>
      <c r="AH573" s="7"/>
      <c r="AI573" s="7"/>
    </row>
    <row r="574" spans="1:35" hidden="1" x14ac:dyDescent="0.2">
      <c r="A574" s="5">
        <v>2022</v>
      </c>
      <c r="B574" s="2" t="s">
        <v>724</v>
      </c>
      <c r="C574" s="2" t="s">
        <v>736</v>
      </c>
      <c r="D574" s="2" t="s">
        <v>675</v>
      </c>
      <c r="E574" s="2">
        <v>29725039</v>
      </c>
      <c r="F574" s="2">
        <v>15197763</v>
      </c>
      <c r="S574" s="2"/>
      <c r="T574" s="2"/>
      <c r="U574" s="2"/>
      <c r="V574" s="2"/>
      <c r="AB574" s="7"/>
      <c r="AC574" s="7"/>
      <c r="AD574" s="7"/>
      <c r="AE574" s="7"/>
      <c r="AF574" s="7"/>
      <c r="AG574" s="7"/>
      <c r="AH574" s="7"/>
      <c r="AI574" s="7"/>
    </row>
    <row r="575" spans="1:35" hidden="1" x14ac:dyDescent="0.2">
      <c r="A575" s="5">
        <v>2022</v>
      </c>
      <c r="B575" s="2" t="s">
        <v>724</v>
      </c>
      <c r="C575" s="2" t="s">
        <v>737</v>
      </c>
      <c r="D575" s="2" t="s">
        <v>675</v>
      </c>
      <c r="E575" s="2">
        <v>14479390</v>
      </c>
      <c r="F575" s="2">
        <v>0</v>
      </c>
      <c r="S575" s="2"/>
      <c r="T575" s="2"/>
      <c r="U575" s="2"/>
      <c r="V575" s="2"/>
      <c r="AB575" s="7"/>
      <c r="AC575" s="7"/>
      <c r="AD575" s="7"/>
      <c r="AE575" s="7"/>
      <c r="AF575" s="7"/>
      <c r="AG575" s="7"/>
      <c r="AH575" s="7"/>
      <c r="AI575" s="7"/>
    </row>
    <row r="576" spans="1:35" hidden="1" x14ac:dyDescent="0.2">
      <c r="A576" s="5">
        <v>2022</v>
      </c>
      <c r="B576" s="2" t="s">
        <v>606</v>
      </c>
      <c r="C576" s="2" t="s">
        <v>738</v>
      </c>
      <c r="D576" s="2" t="s">
        <v>675</v>
      </c>
      <c r="E576" s="2">
        <v>23070951</v>
      </c>
      <c r="F576" s="2">
        <v>7802990</v>
      </c>
      <c r="S576" s="2"/>
      <c r="T576" s="2"/>
      <c r="U576" s="2"/>
      <c r="V576" s="2"/>
      <c r="AB576" s="7"/>
      <c r="AC576" s="7"/>
      <c r="AD576" s="7"/>
      <c r="AE576" s="7"/>
      <c r="AF576" s="7"/>
      <c r="AG576" s="7"/>
      <c r="AH576" s="7"/>
      <c r="AI576" s="7"/>
    </row>
    <row r="577" spans="1:35" hidden="1" x14ac:dyDescent="0.2">
      <c r="A577" s="5">
        <v>2022</v>
      </c>
      <c r="B577" s="2" t="s">
        <v>606</v>
      </c>
      <c r="C577" s="2" t="s">
        <v>606</v>
      </c>
      <c r="D577" s="2" t="s">
        <v>675</v>
      </c>
      <c r="E577" s="2">
        <v>11614687</v>
      </c>
      <c r="F577" s="2">
        <v>15208975</v>
      </c>
      <c r="S577" s="2"/>
      <c r="T577" s="2"/>
      <c r="U577" s="2"/>
      <c r="V577" s="2"/>
      <c r="AB577" s="7"/>
      <c r="AC577" s="7"/>
      <c r="AD577" s="7"/>
      <c r="AE577" s="7"/>
      <c r="AF577" s="7"/>
      <c r="AG577" s="7"/>
      <c r="AH577" s="7"/>
      <c r="AI577" s="7"/>
    </row>
    <row r="578" spans="1:35" hidden="1" x14ac:dyDescent="0.2">
      <c r="A578" s="5">
        <v>2022</v>
      </c>
      <c r="B578" s="2" t="s">
        <v>606</v>
      </c>
      <c r="C578" s="2" t="s">
        <v>609</v>
      </c>
      <c r="D578" s="2" t="s">
        <v>675</v>
      </c>
      <c r="E578" s="2">
        <v>4128043</v>
      </c>
      <c r="F578" s="2">
        <v>0</v>
      </c>
      <c r="S578" s="2"/>
      <c r="T578" s="2"/>
      <c r="U578" s="2"/>
      <c r="V578" s="2"/>
      <c r="AB578" s="7"/>
      <c r="AC578" s="7"/>
      <c r="AD578" s="7"/>
      <c r="AE578" s="7"/>
      <c r="AF578" s="7"/>
      <c r="AG578" s="7"/>
      <c r="AH578" s="7"/>
      <c r="AI578" s="7"/>
    </row>
    <row r="579" spans="1:35" hidden="1" x14ac:dyDescent="0.2">
      <c r="A579" s="5">
        <v>2022</v>
      </c>
      <c r="B579" s="2" t="s">
        <v>606</v>
      </c>
      <c r="C579" s="2" t="s">
        <v>739</v>
      </c>
      <c r="D579" s="2" t="s">
        <v>675</v>
      </c>
      <c r="E579" s="2">
        <v>41084293</v>
      </c>
      <c r="F579" s="2">
        <v>11759331</v>
      </c>
      <c r="S579" s="2"/>
      <c r="T579" s="2"/>
      <c r="U579" s="2"/>
      <c r="V579" s="2"/>
      <c r="AB579" s="7"/>
      <c r="AC579" s="7"/>
      <c r="AD579" s="7"/>
      <c r="AE579" s="7"/>
      <c r="AF579" s="7"/>
      <c r="AG579" s="7"/>
      <c r="AH579" s="7"/>
      <c r="AI579" s="7"/>
    </row>
    <row r="580" spans="1:35" hidden="1" x14ac:dyDescent="0.2">
      <c r="A580" s="5">
        <v>2022</v>
      </c>
      <c r="B580" s="2" t="s">
        <v>606</v>
      </c>
      <c r="C580" s="2" t="s">
        <v>740</v>
      </c>
      <c r="D580" s="2" t="s">
        <v>675</v>
      </c>
      <c r="E580" s="2">
        <v>5183923</v>
      </c>
      <c r="F580" s="2">
        <v>0</v>
      </c>
      <c r="S580" s="2"/>
      <c r="T580" s="2"/>
      <c r="U580" s="2"/>
      <c r="V580" s="2"/>
      <c r="AB580" s="7"/>
      <c r="AC580" s="7"/>
      <c r="AD580" s="7"/>
      <c r="AE580" s="7"/>
      <c r="AF580" s="7"/>
      <c r="AG580" s="7"/>
      <c r="AH580" s="7"/>
      <c r="AI580" s="7"/>
    </row>
    <row r="581" spans="1:35" hidden="1" x14ac:dyDescent="0.2">
      <c r="A581" s="5">
        <v>2022</v>
      </c>
      <c r="B581" s="2" t="s">
        <v>606</v>
      </c>
      <c r="C581" s="2" t="s">
        <v>741</v>
      </c>
      <c r="D581" s="2" t="s">
        <v>675</v>
      </c>
      <c r="E581" s="2">
        <v>5403961</v>
      </c>
      <c r="F581" s="2">
        <v>6368513</v>
      </c>
      <c r="S581" s="2"/>
      <c r="T581" s="2"/>
      <c r="U581" s="2"/>
      <c r="V581" s="2"/>
      <c r="AB581" s="7"/>
      <c r="AC581" s="7"/>
      <c r="AD581" s="7"/>
      <c r="AE581" s="7"/>
      <c r="AF581" s="7"/>
      <c r="AG581" s="7"/>
      <c r="AH581" s="7"/>
      <c r="AI581" s="7"/>
    </row>
    <row r="582" spans="1:35" hidden="1" x14ac:dyDescent="0.2">
      <c r="A582" s="5">
        <v>2022</v>
      </c>
      <c r="B582" s="2" t="s">
        <v>724</v>
      </c>
      <c r="C582" s="2" t="s">
        <v>725</v>
      </c>
      <c r="D582" s="2" t="s">
        <v>676</v>
      </c>
      <c r="F582" s="2">
        <v>10303396</v>
      </c>
      <c r="H582" s="2">
        <v>102600</v>
      </c>
      <c r="S582" s="2"/>
      <c r="T582" s="2"/>
      <c r="U582" s="2"/>
      <c r="V582" s="2"/>
      <c r="AB582" s="7"/>
      <c r="AC582" s="7"/>
      <c r="AD582" s="7"/>
      <c r="AE582" s="7"/>
      <c r="AF582" s="7"/>
      <c r="AG582" s="7"/>
      <c r="AH582" s="7"/>
      <c r="AI582" s="7"/>
    </row>
    <row r="583" spans="1:35" hidden="1" x14ac:dyDescent="0.2">
      <c r="A583" s="5">
        <v>2022</v>
      </c>
      <c r="B583" s="2" t="s">
        <v>724</v>
      </c>
      <c r="C583" s="2" t="s">
        <v>726</v>
      </c>
      <c r="D583" s="2" t="s">
        <v>676</v>
      </c>
      <c r="F583" s="2">
        <v>15452760</v>
      </c>
      <c r="H583" s="2">
        <v>632600</v>
      </c>
      <c r="S583" s="2"/>
      <c r="T583" s="2"/>
      <c r="U583" s="2"/>
      <c r="V583" s="2"/>
      <c r="AB583" s="7"/>
      <c r="AC583" s="7"/>
      <c r="AD583" s="7"/>
      <c r="AE583" s="7"/>
      <c r="AF583" s="7"/>
      <c r="AG583" s="7"/>
      <c r="AH583" s="7"/>
      <c r="AI583" s="7"/>
    </row>
    <row r="584" spans="1:35" hidden="1" x14ac:dyDescent="0.2">
      <c r="A584" s="5">
        <v>2022</v>
      </c>
      <c r="B584" s="2" t="s">
        <v>724</v>
      </c>
      <c r="C584" s="2" t="s">
        <v>727</v>
      </c>
      <c r="D584" s="2" t="s">
        <v>676</v>
      </c>
      <c r="F584" s="2">
        <v>25762429</v>
      </c>
      <c r="H584" s="2">
        <v>252300</v>
      </c>
      <c r="S584" s="2"/>
      <c r="T584" s="2"/>
      <c r="U584" s="2"/>
      <c r="V584" s="2"/>
      <c r="AB584" s="7"/>
      <c r="AC584" s="7"/>
      <c r="AD584" s="7"/>
      <c r="AE584" s="7"/>
      <c r="AF584" s="7"/>
      <c r="AG584" s="7"/>
      <c r="AH584" s="7"/>
      <c r="AI584" s="7"/>
    </row>
    <row r="585" spans="1:35" hidden="1" x14ac:dyDescent="0.2">
      <c r="A585" s="5">
        <v>2022</v>
      </c>
      <c r="B585" s="2" t="s">
        <v>724</v>
      </c>
      <c r="C585" s="2" t="s">
        <v>728</v>
      </c>
      <c r="D585" s="2" t="s">
        <v>676</v>
      </c>
      <c r="F585" s="2">
        <v>0</v>
      </c>
      <c r="H585" s="2">
        <v>782600</v>
      </c>
      <c r="S585" s="2"/>
      <c r="T585" s="2"/>
      <c r="U585" s="2"/>
      <c r="V585" s="2"/>
      <c r="AB585" s="7"/>
      <c r="AC585" s="7"/>
      <c r="AD585" s="7"/>
      <c r="AE585" s="7"/>
      <c r="AF585" s="7"/>
      <c r="AG585" s="7"/>
      <c r="AH585" s="7"/>
      <c r="AI585" s="7"/>
    </row>
    <row r="586" spans="1:35" hidden="1" x14ac:dyDescent="0.2">
      <c r="A586" s="5">
        <v>2022</v>
      </c>
      <c r="B586" s="2" t="s">
        <v>724</v>
      </c>
      <c r="C586" s="2" t="s">
        <v>729</v>
      </c>
      <c r="D586" s="2" t="s">
        <v>676</v>
      </c>
      <c r="F586" s="2">
        <v>6901614</v>
      </c>
      <c r="H586" s="2">
        <v>195200</v>
      </c>
      <c r="S586" s="2"/>
      <c r="T586" s="2"/>
      <c r="U586" s="2"/>
      <c r="V586" s="2"/>
      <c r="AB586" s="7"/>
      <c r="AC586" s="7"/>
      <c r="AD586" s="7"/>
      <c r="AE586" s="7"/>
      <c r="AF586" s="7"/>
      <c r="AG586" s="7"/>
      <c r="AH586" s="7"/>
      <c r="AI586" s="7"/>
    </row>
    <row r="587" spans="1:35" hidden="1" x14ac:dyDescent="0.2">
      <c r="A587" s="5">
        <v>2022</v>
      </c>
      <c r="B587" s="2" t="s">
        <v>724</v>
      </c>
      <c r="C587" s="2" t="s">
        <v>348</v>
      </c>
      <c r="D587" s="2" t="s">
        <v>676</v>
      </c>
      <c r="F587" s="2">
        <v>0</v>
      </c>
      <c r="H587" s="2">
        <v>611300</v>
      </c>
      <c r="S587" s="2"/>
      <c r="T587" s="2"/>
      <c r="U587" s="2"/>
      <c r="V587" s="2"/>
      <c r="AB587" s="7"/>
      <c r="AC587" s="7"/>
      <c r="AD587" s="7"/>
      <c r="AE587" s="7"/>
      <c r="AF587" s="7"/>
      <c r="AG587" s="7"/>
      <c r="AH587" s="7"/>
      <c r="AI587" s="7"/>
    </row>
    <row r="588" spans="1:35" hidden="1" x14ac:dyDescent="0.2">
      <c r="A588" s="5">
        <v>2022</v>
      </c>
      <c r="B588" s="2" t="s">
        <v>724</v>
      </c>
      <c r="C588" s="2" t="s">
        <v>730</v>
      </c>
      <c r="D588" s="2" t="s">
        <v>676</v>
      </c>
      <c r="F588" s="2">
        <v>3816118</v>
      </c>
      <c r="H588" s="2">
        <v>675200</v>
      </c>
      <c r="S588" s="2"/>
      <c r="T588" s="2"/>
      <c r="U588" s="2"/>
      <c r="V588" s="2"/>
      <c r="AB588" s="7"/>
      <c r="AC588" s="7"/>
      <c r="AD588" s="7"/>
      <c r="AE588" s="7"/>
      <c r="AF588" s="7"/>
      <c r="AG588" s="7"/>
      <c r="AH588" s="7"/>
      <c r="AI588" s="7"/>
    </row>
    <row r="589" spans="1:35" hidden="1" x14ac:dyDescent="0.2">
      <c r="A589" s="5">
        <v>2022</v>
      </c>
      <c r="B589" s="2" t="s">
        <v>724</v>
      </c>
      <c r="C589" s="2" t="s">
        <v>731</v>
      </c>
      <c r="D589" s="2" t="s">
        <v>676</v>
      </c>
      <c r="F589" s="2">
        <v>0</v>
      </c>
      <c r="H589" s="2">
        <v>431000</v>
      </c>
      <c r="S589" s="2"/>
      <c r="T589" s="2"/>
      <c r="U589" s="2"/>
      <c r="V589" s="2"/>
      <c r="AB589" s="7"/>
      <c r="AC589" s="7"/>
      <c r="AD589" s="7"/>
      <c r="AE589" s="7"/>
      <c r="AF589" s="7"/>
      <c r="AG589" s="7"/>
      <c r="AH589" s="7"/>
      <c r="AI589" s="7"/>
    </row>
    <row r="590" spans="1:35" hidden="1" x14ac:dyDescent="0.2">
      <c r="A590" s="5">
        <v>2022</v>
      </c>
      <c r="B590" s="2" t="s">
        <v>724</v>
      </c>
      <c r="C590" s="2" t="s">
        <v>732</v>
      </c>
      <c r="D590" s="2" t="s">
        <v>676</v>
      </c>
      <c r="F590" s="2">
        <v>7316973</v>
      </c>
      <c r="H590" s="2">
        <v>575500</v>
      </c>
      <c r="S590" s="2"/>
      <c r="T590" s="2"/>
      <c r="U590" s="2"/>
      <c r="V590" s="2"/>
      <c r="AB590" s="7"/>
      <c r="AC590" s="7"/>
      <c r="AD590" s="7"/>
      <c r="AE590" s="7"/>
      <c r="AF590" s="7"/>
      <c r="AG590" s="7"/>
      <c r="AH590" s="7"/>
      <c r="AI590" s="7"/>
    </row>
    <row r="591" spans="1:35" hidden="1" x14ac:dyDescent="0.2">
      <c r="A591" s="5">
        <v>2022</v>
      </c>
      <c r="B591" s="2" t="s">
        <v>724</v>
      </c>
      <c r="C591" s="2" t="s">
        <v>733</v>
      </c>
      <c r="D591" s="2" t="s">
        <v>676</v>
      </c>
      <c r="F591" s="2">
        <v>0</v>
      </c>
      <c r="H591" s="2">
        <v>596800</v>
      </c>
      <c r="S591" s="2"/>
      <c r="T591" s="2"/>
      <c r="U591" s="2"/>
      <c r="V591" s="2"/>
      <c r="AB591" s="7"/>
      <c r="AC591" s="7"/>
      <c r="AD591" s="7"/>
      <c r="AE591" s="7"/>
      <c r="AF591" s="7"/>
      <c r="AG591" s="7"/>
      <c r="AH591" s="7"/>
      <c r="AI591" s="7"/>
    </row>
    <row r="592" spans="1:35" hidden="1" x14ac:dyDescent="0.2">
      <c r="A592" s="5">
        <v>2022</v>
      </c>
      <c r="B592" s="2" t="s">
        <v>724</v>
      </c>
      <c r="C592" s="2" t="s">
        <v>734</v>
      </c>
      <c r="D592" s="2" t="s">
        <v>676</v>
      </c>
      <c r="F592" s="2">
        <v>2998998</v>
      </c>
      <c r="H592" s="2">
        <v>282600</v>
      </c>
      <c r="S592" s="2"/>
      <c r="T592" s="2"/>
      <c r="U592" s="2"/>
      <c r="V592" s="2"/>
      <c r="AB592" s="7"/>
      <c r="AC592" s="7"/>
      <c r="AD592" s="7"/>
      <c r="AE592" s="7"/>
      <c r="AF592" s="7"/>
      <c r="AG592" s="7"/>
      <c r="AH592" s="7"/>
      <c r="AI592" s="7"/>
    </row>
    <row r="593" spans="1:35" hidden="1" x14ac:dyDescent="0.2">
      <c r="A593" s="5">
        <v>2022</v>
      </c>
      <c r="B593" s="2" t="s">
        <v>724</v>
      </c>
      <c r="C593" s="2" t="s">
        <v>735</v>
      </c>
      <c r="D593" s="2" t="s">
        <v>676</v>
      </c>
      <c r="F593" s="2">
        <v>16230676</v>
      </c>
      <c r="H593" s="2">
        <v>516800</v>
      </c>
      <c r="S593" s="2"/>
      <c r="T593" s="2"/>
      <c r="U593" s="2"/>
      <c r="V593" s="2"/>
      <c r="AB593" s="7"/>
      <c r="AC593" s="7"/>
      <c r="AD593" s="7"/>
      <c r="AE593" s="7"/>
      <c r="AF593" s="7"/>
      <c r="AG593" s="7"/>
      <c r="AH593" s="7"/>
      <c r="AI593" s="7"/>
    </row>
    <row r="594" spans="1:35" hidden="1" x14ac:dyDescent="0.2">
      <c r="A594" s="5">
        <v>2022</v>
      </c>
      <c r="B594" s="2" t="s">
        <v>724</v>
      </c>
      <c r="C594" s="2" t="s">
        <v>736</v>
      </c>
      <c r="D594" s="2" t="s">
        <v>676</v>
      </c>
      <c r="F594" s="2">
        <v>2470452</v>
      </c>
      <c r="H594" s="2">
        <v>746800</v>
      </c>
      <c r="S594" s="2"/>
      <c r="T594" s="2"/>
      <c r="U594" s="2"/>
      <c r="V594" s="2"/>
      <c r="AB594" s="7"/>
      <c r="AC594" s="7"/>
      <c r="AD594" s="7"/>
      <c r="AE594" s="7"/>
      <c r="AF594" s="7"/>
      <c r="AG594" s="7"/>
      <c r="AH594" s="7"/>
      <c r="AI594" s="7"/>
    </row>
    <row r="595" spans="1:35" hidden="1" x14ac:dyDescent="0.2">
      <c r="A595" s="5">
        <v>2022</v>
      </c>
      <c r="B595" s="2" t="s">
        <v>724</v>
      </c>
      <c r="C595" s="2" t="s">
        <v>737</v>
      </c>
      <c r="D595" s="2" t="s">
        <v>676</v>
      </c>
      <c r="F595" s="2">
        <v>0</v>
      </c>
      <c r="H595" s="2">
        <v>311000</v>
      </c>
      <c r="S595" s="2"/>
      <c r="T595" s="2"/>
      <c r="U595" s="2"/>
      <c r="V595" s="2"/>
      <c r="AB595" s="7"/>
      <c r="AC595" s="7"/>
      <c r="AD595" s="7"/>
      <c r="AE595" s="7"/>
      <c r="AF595" s="7"/>
      <c r="AG595" s="7"/>
      <c r="AH595" s="7"/>
      <c r="AI595" s="7"/>
    </row>
    <row r="596" spans="1:35" hidden="1" x14ac:dyDescent="0.2">
      <c r="A596" s="5">
        <v>2022</v>
      </c>
      <c r="B596" s="2" t="s">
        <v>606</v>
      </c>
      <c r="C596" s="2" t="s">
        <v>738</v>
      </c>
      <c r="D596" s="2" t="s">
        <v>676</v>
      </c>
      <c r="F596" s="2">
        <v>11675581</v>
      </c>
      <c r="H596" s="2">
        <v>389700</v>
      </c>
      <c r="S596" s="2"/>
      <c r="T596" s="2"/>
      <c r="U596" s="2"/>
      <c r="V596" s="2"/>
      <c r="AB596" s="7"/>
      <c r="AC596" s="7"/>
      <c r="AD596" s="7"/>
      <c r="AE596" s="7"/>
      <c r="AF596" s="7"/>
      <c r="AG596" s="7"/>
      <c r="AH596" s="7"/>
      <c r="AI596" s="7"/>
    </row>
    <row r="597" spans="1:35" hidden="1" x14ac:dyDescent="0.2">
      <c r="A597" s="5">
        <v>2022</v>
      </c>
      <c r="B597" s="2" t="s">
        <v>606</v>
      </c>
      <c r="C597" s="2" t="s">
        <v>606</v>
      </c>
      <c r="D597" s="2" t="s">
        <v>676</v>
      </c>
      <c r="F597" s="2">
        <v>14863220</v>
      </c>
      <c r="H597" s="2">
        <v>294900</v>
      </c>
      <c r="S597" s="2"/>
      <c r="T597" s="2"/>
      <c r="U597" s="2"/>
      <c r="V597" s="2"/>
      <c r="AB597" s="7"/>
      <c r="AC597" s="7"/>
      <c r="AD597" s="7"/>
      <c r="AE597" s="7"/>
      <c r="AF597" s="7"/>
      <c r="AG597" s="7"/>
      <c r="AH597" s="7"/>
      <c r="AI597" s="7"/>
    </row>
    <row r="598" spans="1:35" hidden="1" x14ac:dyDescent="0.2">
      <c r="A598" s="5">
        <v>2022</v>
      </c>
      <c r="B598" s="2" t="s">
        <v>606</v>
      </c>
      <c r="C598" s="2" t="s">
        <v>609</v>
      </c>
      <c r="D598" s="2" t="s">
        <v>676</v>
      </c>
      <c r="F598" s="2">
        <v>1835974</v>
      </c>
      <c r="H598" s="2">
        <v>632600</v>
      </c>
      <c r="S598" s="2"/>
      <c r="T598" s="2"/>
      <c r="U598" s="2"/>
      <c r="V598" s="2"/>
      <c r="AB598" s="7"/>
      <c r="AC598" s="7"/>
      <c r="AD598" s="7"/>
      <c r="AE598" s="7"/>
      <c r="AF598" s="7"/>
      <c r="AG598" s="7"/>
      <c r="AH598" s="7"/>
      <c r="AI598" s="7"/>
    </row>
    <row r="599" spans="1:35" hidden="1" x14ac:dyDescent="0.2">
      <c r="A599" s="5">
        <v>2022</v>
      </c>
      <c r="B599" s="2" t="s">
        <v>606</v>
      </c>
      <c r="C599" s="2" t="s">
        <v>739</v>
      </c>
      <c r="D599" s="2" t="s">
        <v>676</v>
      </c>
      <c r="F599" s="2">
        <v>12746069</v>
      </c>
      <c r="H599" s="2">
        <v>252300</v>
      </c>
      <c r="S599" s="2"/>
      <c r="T599" s="2"/>
      <c r="U599" s="2"/>
      <c r="V599" s="2"/>
      <c r="AB599" s="7"/>
      <c r="AC599" s="7"/>
      <c r="AD599" s="7"/>
      <c r="AE599" s="7"/>
      <c r="AF599" s="7"/>
      <c r="AG599" s="7"/>
      <c r="AH599" s="7"/>
      <c r="AI599" s="7"/>
    </row>
    <row r="600" spans="1:35" hidden="1" x14ac:dyDescent="0.2">
      <c r="A600" s="5">
        <v>2022</v>
      </c>
      <c r="B600" s="2" t="s">
        <v>606</v>
      </c>
      <c r="C600" s="2" t="s">
        <v>740</v>
      </c>
      <c r="D600" s="2" t="s">
        <v>676</v>
      </c>
      <c r="F600" s="2">
        <v>0</v>
      </c>
      <c r="H600" s="2">
        <v>227800</v>
      </c>
      <c r="S600" s="2"/>
      <c r="T600" s="2"/>
      <c r="U600" s="2"/>
      <c r="V600" s="2"/>
      <c r="AB600" s="7"/>
      <c r="AC600" s="7"/>
      <c r="AD600" s="7"/>
      <c r="AE600" s="7"/>
      <c r="AF600" s="7"/>
      <c r="AG600" s="7"/>
      <c r="AH600" s="7"/>
      <c r="AI600" s="7"/>
    </row>
    <row r="601" spans="1:35" hidden="1" x14ac:dyDescent="0.2">
      <c r="A601" s="5">
        <v>2022</v>
      </c>
      <c r="B601" s="2" t="s">
        <v>606</v>
      </c>
      <c r="C601" s="2" t="s">
        <v>741</v>
      </c>
      <c r="D601" s="2" t="s">
        <v>676</v>
      </c>
      <c r="F601" s="2">
        <v>9022553</v>
      </c>
      <c r="H601" s="2">
        <v>718100</v>
      </c>
      <c r="S601" s="2"/>
      <c r="T601" s="2"/>
      <c r="U601" s="2"/>
      <c r="V601" s="2"/>
      <c r="AB601" s="7"/>
      <c r="AC601" s="7"/>
      <c r="AD601" s="7"/>
      <c r="AE601" s="7"/>
      <c r="AF601" s="7"/>
      <c r="AG601" s="7"/>
      <c r="AH601" s="7"/>
      <c r="AI601" s="7"/>
    </row>
    <row r="602" spans="1:35" hidden="1" x14ac:dyDescent="0.2">
      <c r="A602" s="5">
        <v>2022</v>
      </c>
      <c r="B602" s="2" t="s">
        <v>724</v>
      </c>
      <c r="C602" s="2" t="s">
        <v>725</v>
      </c>
      <c r="D602" s="2" t="s">
        <v>677</v>
      </c>
      <c r="F602" s="2">
        <v>0</v>
      </c>
      <c r="H602" s="2">
        <v>412352</v>
      </c>
      <c r="S602" s="2"/>
      <c r="T602" s="2"/>
      <c r="U602" s="2"/>
      <c r="V602" s="2"/>
      <c r="AB602" s="7"/>
      <c r="AC602" s="7"/>
      <c r="AD602" s="7"/>
      <c r="AE602" s="7"/>
      <c r="AF602" s="7"/>
      <c r="AG602" s="7"/>
      <c r="AH602" s="7"/>
      <c r="AI602" s="7"/>
    </row>
    <row r="603" spans="1:35" hidden="1" x14ac:dyDescent="0.2">
      <c r="A603" s="5">
        <v>2022</v>
      </c>
      <c r="B603" s="2" t="s">
        <v>724</v>
      </c>
      <c r="C603" s="2" t="s">
        <v>726</v>
      </c>
      <c r="D603" s="2" t="s">
        <v>677</v>
      </c>
      <c r="F603" s="2">
        <v>0</v>
      </c>
      <c r="H603" s="2">
        <v>426571</v>
      </c>
      <c r="S603" s="2"/>
      <c r="T603" s="2"/>
      <c r="U603" s="2"/>
      <c r="V603" s="2"/>
      <c r="AB603" s="7"/>
      <c r="AC603" s="7"/>
      <c r="AD603" s="7"/>
      <c r="AE603" s="7"/>
      <c r="AF603" s="7"/>
      <c r="AG603" s="7"/>
      <c r="AH603" s="7"/>
      <c r="AI603" s="7"/>
    </row>
    <row r="604" spans="1:35" hidden="1" x14ac:dyDescent="0.2">
      <c r="A604" s="5">
        <v>2022</v>
      </c>
      <c r="B604" s="2" t="s">
        <v>724</v>
      </c>
      <c r="C604" s="2" t="s">
        <v>727</v>
      </c>
      <c r="D604" s="2" t="s">
        <v>677</v>
      </c>
      <c r="F604" s="2">
        <v>0</v>
      </c>
      <c r="H604" s="2">
        <v>407613</v>
      </c>
      <c r="S604" s="2"/>
      <c r="T604" s="2"/>
      <c r="U604" s="2"/>
      <c r="V604" s="2"/>
      <c r="AB604" s="7"/>
      <c r="AC604" s="7"/>
      <c r="AD604" s="7"/>
      <c r="AE604" s="7"/>
      <c r="AF604" s="7"/>
      <c r="AG604" s="7"/>
      <c r="AH604" s="7"/>
      <c r="AI604" s="7"/>
    </row>
    <row r="605" spans="1:35" hidden="1" x14ac:dyDescent="0.2">
      <c r="A605" s="5">
        <v>2022</v>
      </c>
      <c r="B605" s="2" t="s">
        <v>724</v>
      </c>
      <c r="C605" s="2" t="s">
        <v>728</v>
      </c>
      <c r="D605" s="2" t="s">
        <v>677</v>
      </c>
      <c r="F605" s="2">
        <v>0</v>
      </c>
      <c r="H605" s="2">
        <v>426571</v>
      </c>
      <c r="S605" s="2"/>
      <c r="T605" s="2"/>
      <c r="U605" s="2"/>
      <c r="V605" s="2"/>
      <c r="AB605" s="7"/>
      <c r="AC605" s="7"/>
      <c r="AD605" s="7"/>
      <c r="AE605" s="7"/>
      <c r="AF605" s="7"/>
      <c r="AG605" s="7"/>
      <c r="AH605" s="7"/>
      <c r="AI605" s="7"/>
    </row>
    <row r="606" spans="1:35" hidden="1" x14ac:dyDescent="0.2">
      <c r="A606" s="5">
        <v>2022</v>
      </c>
      <c r="B606" s="2" t="s">
        <v>724</v>
      </c>
      <c r="C606" s="2" t="s">
        <v>729</v>
      </c>
      <c r="D606" s="2" t="s">
        <v>677</v>
      </c>
      <c r="F606" s="2">
        <v>0</v>
      </c>
      <c r="H606" s="2">
        <v>840251</v>
      </c>
      <c r="S606" s="2"/>
      <c r="T606" s="2"/>
      <c r="U606" s="2"/>
      <c r="V606" s="2"/>
      <c r="AB606" s="7"/>
      <c r="AC606" s="7"/>
      <c r="AD606" s="7"/>
      <c r="AE606" s="7"/>
      <c r="AF606" s="7"/>
      <c r="AG606" s="7"/>
      <c r="AH606" s="7"/>
      <c r="AI606" s="7"/>
    </row>
    <row r="607" spans="1:35" hidden="1" x14ac:dyDescent="0.2">
      <c r="A607" s="5">
        <v>2022</v>
      </c>
      <c r="B607" s="2" t="s">
        <v>724</v>
      </c>
      <c r="C607" s="2" t="s">
        <v>348</v>
      </c>
      <c r="D607" s="2" t="s">
        <v>677</v>
      </c>
      <c r="F607" s="2">
        <v>0</v>
      </c>
      <c r="H607" s="2">
        <v>788114</v>
      </c>
      <c r="S607" s="2"/>
      <c r="T607" s="2"/>
      <c r="U607" s="2"/>
      <c r="V607" s="2"/>
      <c r="AB607" s="7"/>
      <c r="AC607" s="7"/>
      <c r="AD607" s="7"/>
      <c r="AE607" s="7"/>
      <c r="AF607" s="7"/>
      <c r="AG607" s="7"/>
      <c r="AH607" s="7"/>
      <c r="AI607" s="7"/>
    </row>
    <row r="608" spans="1:35" hidden="1" x14ac:dyDescent="0.2">
      <c r="A608" s="5">
        <v>2022</v>
      </c>
      <c r="B608" s="2" t="s">
        <v>724</v>
      </c>
      <c r="C608" s="2" t="s">
        <v>730</v>
      </c>
      <c r="D608" s="2" t="s">
        <v>677</v>
      </c>
      <c r="F608" s="2">
        <v>0</v>
      </c>
      <c r="H608" s="2">
        <v>794194</v>
      </c>
      <c r="S608" s="2"/>
      <c r="T608" s="2"/>
      <c r="U608" s="2"/>
      <c r="V608" s="2"/>
      <c r="AB608" s="7"/>
      <c r="AC608" s="7"/>
      <c r="AD608" s="7"/>
      <c r="AE608" s="7"/>
      <c r="AF608" s="7"/>
      <c r="AG608" s="7"/>
      <c r="AH608" s="7"/>
      <c r="AI608" s="7"/>
    </row>
    <row r="609" spans="1:35" hidden="1" x14ac:dyDescent="0.2">
      <c r="A609" s="5">
        <v>2022</v>
      </c>
      <c r="B609" s="2" t="s">
        <v>724</v>
      </c>
      <c r="C609" s="2" t="s">
        <v>731</v>
      </c>
      <c r="D609" s="2" t="s">
        <v>677</v>
      </c>
      <c r="F609" s="2">
        <v>0</v>
      </c>
      <c r="H609" s="2">
        <v>412352</v>
      </c>
      <c r="S609" s="2"/>
      <c r="T609" s="2"/>
      <c r="U609" s="2"/>
      <c r="V609" s="2"/>
      <c r="AB609" s="7"/>
      <c r="AC609" s="7"/>
      <c r="AD609" s="7"/>
      <c r="AE609" s="7"/>
      <c r="AF609" s="7"/>
      <c r="AG609" s="7"/>
      <c r="AH609" s="7"/>
      <c r="AI609" s="7"/>
    </row>
    <row r="610" spans="1:35" hidden="1" x14ac:dyDescent="0.2">
      <c r="A610" s="5">
        <v>2022</v>
      </c>
      <c r="B610" s="2" t="s">
        <v>724</v>
      </c>
      <c r="C610" s="2" t="s">
        <v>732</v>
      </c>
      <c r="D610" s="2" t="s">
        <v>677</v>
      </c>
      <c r="F610" s="2">
        <v>0</v>
      </c>
      <c r="H610" s="2">
        <v>792032</v>
      </c>
      <c r="S610" s="2"/>
      <c r="T610" s="2"/>
      <c r="U610" s="2"/>
      <c r="V610" s="2"/>
      <c r="AB610" s="7"/>
      <c r="AC610" s="7"/>
      <c r="AD610" s="7"/>
      <c r="AE610" s="7"/>
      <c r="AF610" s="7"/>
      <c r="AG610" s="7"/>
      <c r="AH610" s="7"/>
      <c r="AI610" s="7"/>
    </row>
    <row r="611" spans="1:35" hidden="1" x14ac:dyDescent="0.2">
      <c r="A611" s="5">
        <v>2022</v>
      </c>
      <c r="B611" s="2" t="s">
        <v>724</v>
      </c>
      <c r="C611" s="2" t="s">
        <v>733</v>
      </c>
      <c r="D611" s="2" t="s">
        <v>677</v>
      </c>
      <c r="F611" s="2">
        <v>0</v>
      </c>
      <c r="H611" s="2">
        <v>822632</v>
      </c>
      <c r="S611" s="2"/>
      <c r="T611" s="2"/>
      <c r="U611" s="2"/>
      <c r="V611" s="2"/>
      <c r="AB611" s="7"/>
      <c r="AC611" s="7"/>
      <c r="AD611" s="7"/>
      <c r="AE611" s="7"/>
      <c r="AF611" s="7"/>
      <c r="AG611" s="7"/>
      <c r="AH611" s="7"/>
      <c r="AI611" s="7"/>
    </row>
    <row r="612" spans="1:35" hidden="1" x14ac:dyDescent="0.2">
      <c r="A612" s="5">
        <v>2022</v>
      </c>
      <c r="B612" s="2" t="s">
        <v>724</v>
      </c>
      <c r="C612" s="2" t="s">
        <v>734</v>
      </c>
      <c r="D612" s="2" t="s">
        <v>677</v>
      </c>
      <c r="F612" s="2">
        <v>0</v>
      </c>
      <c r="H612" s="2">
        <v>817892</v>
      </c>
      <c r="S612" s="2"/>
      <c r="T612" s="2"/>
      <c r="U612" s="2"/>
      <c r="V612" s="2"/>
      <c r="AB612" s="7"/>
      <c r="AC612" s="7"/>
      <c r="AD612" s="7"/>
      <c r="AE612" s="7"/>
      <c r="AF612" s="7"/>
      <c r="AG612" s="7"/>
      <c r="AH612" s="7"/>
      <c r="AI612" s="7"/>
    </row>
    <row r="613" spans="1:35" hidden="1" x14ac:dyDescent="0.2">
      <c r="A613" s="5">
        <v>2022</v>
      </c>
      <c r="B613" s="2" t="s">
        <v>724</v>
      </c>
      <c r="C613" s="2" t="s">
        <v>735</v>
      </c>
      <c r="D613" s="2" t="s">
        <v>677</v>
      </c>
      <c r="F613" s="2">
        <v>0</v>
      </c>
      <c r="H613" s="2">
        <v>775235</v>
      </c>
      <c r="S613" s="2"/>
      <c r="T613" s="2"/>
      <c r="U613" s="2"/>
      <c r="V613" s="2"/>
      <c r="AB613" s="7"/>
      <c r="AC613" s="7"/>
      <c r="AD613" s="7"/>
      <c r="AE613" s="7"/>
      <c r="AF613" s="7"/>
      <c r="AG613" s="7"/>
      <c r="AH613" s="7"/>
      <c r="AI613" s="7"/>
    </row>
    <row r="614" spans="1:35" hidden="1" x14ac:dyDescent="0.2">
      <c r="A614" s="5">
        <v>2022</v>
      </c>
      <c r="B614" s="2" t="s">
        <v>724</v>
      </c>
      <c r="C614" s="2" t="s">
        <v>736</v>
      </c>
      <c r="D614" s="2" t="s">
        <v>677</v>
      </c>
      <c r="F614" s="2">
        <v>0</v>
      </c>
      <c r="H614" s="2">
        <v>417092</v>
      </c>
      <c r="S614" s="2"/>
      <c r="T614" s="2"/>
      <c r="U614" s="2"/>
      <c r="V614" s="2"/>
      <c r="AB614" s="7"/>
      <c r="AC614" s="7"/>
      <c r="AD614" s="7"/>
      <c r="AE614" s="7"/>
      <c r="AF614" s="7"/>
      <c r="AG614" s="7"/>
      <c r="AH614" s="7"/>
      <c r="AI614" s="7"/>
    </row>
    <row r="615" spans="1:35" hidden="1" x14ac:dyDescent="0.2">
      <c r="A615" s="5">
        <v>2022</v>
      </c>
      <c r="B615" s="2" t="s">
        <v>724</v>
      </c>
      <c r="C615" s="2" t="s">
        <v>737</v>
      </c>
      <c r="D615" s="2" t="s">
        <v>677</v>
      </c>
      <c r="F615" s="2">
        <v>0</v>
      </c>
      <c r="H615" s="2">
        <v>826032</v>
      </c>
      <c r="S615" s="2"/>
      <c r="T615" s="2"/>
      <c r="U615" s="2"/>
      <c r="V615" s="2"/>
      <c r="AB615" s="7"/>
      <c r="AC615" s="7"/>
      <c r="AD615" s="7"/>
      <c r="AE615" s="7"/>
      <c r="AF615" s="7"/>
      <c r="AG615" s="7"/>
      <c r="AH615" s="7"/>
      <c r="AI615" s="7"/>
    </row>
    <row r="616" spans="1:35" hidden="1" x14ac:dyDescent="0.2">
      <c r="A616" s="5">
        <v>2022</v>
      </c>
      <c r="B616" s="2" t="s">
        <v>606</v>
      </c>
      <c r="C616" s="2" t="s">
        <v>738</v>
      </c>
      <c r="D616" s="2" t="s">
        <v>677</v>
      </c>
      <c r="F616" s="2">
        <v>0</v>
      </c>
      <c r="H616" s="2">
        <v>369695</v>
      </c>
      <c r="S616" s="2"/>
      <c r="T616" s="2"/>
      <c r="U616" s="2"/>
      <c r="V616" s="2"/>
      <c r="AB616" s="7"/>
      <c r="AC616" s="7"/>
      <c r="AD616" s="7"/>
      <c r="AE616" s="7"/>
      <c r="AF616" s="7"/>
      <c r="AG616" s="7"/>
      <c r="AH616" s="7"/>
      <c r="AI616" s="7"/>
    </row>
    <row r="617" spans="1:35" hidden="1" x14ac:dyDescent="0.2">
      <c r="A617" s="5">
        <v>2022</v>
      </c>
      <c r="B617" s="2" t="s">
        <v>606</v>
      </c>
      <c r="C617" s="2" t="s">
        <v>606</v>
      </c>
      <c r="D617" s="2" t="s">
        <v>677</v>
      </c>
      <c r="F617" s="2">
        <v>0</v>
      </c>
      <c r="H617" s="2">
        <v>792854</v>
      </c>
      <c r="S617" s="2"/>
      <c r="T617" s="2"/>
      <c r="U617" s="2"/>
      <c r="V617" s="2"/>
      <c r="AB617" s="7"/>
      <c r="AC617" s="7"/>
      <c r="AD617" s="7"/>
      <c r="AE617" s="7"/>
      <c r="AF617" s="7"/>
      <c r="AG617" s="7"/>
      <c r="AH617" s="7"/>
      <c r="AI617" s="7"/>
    </row>
    <row r="618" spans="1:35" hidden="1" x14ac:dyDescent="0.2">
      <c r="A618" s="5">
        <v>2022</v>
      </c>
      <c r="B618" s="2" t="s">
        <v>606</v>
      </c>
      <c r="C618" s="2" t="s">
        <v>609</v>
      </c>
      <c r="D618" s="2" t="s">
        <v>677</v>
      </c>
      <c r="F618" s="2">
        <v>0</v>
      </c>
      <c r="H618" s="2">
        <v>773895</v>
      </c>
      <c r="S618" s="2"/>
      <c r="T618" s="2"/>
      <c r="U618" s="2"/>
      <c r="V618" s="2"/>
      <c r="AB618" s="7"/>
      <c r="AC618" s="7"/>
      <c r="AD618" s="7"/>
      <c r="AE618" s="7"/>
      <c r="AF618" s="7"/>
      <c r="AG618" s="7"/>
      <c r="AH618" s="7"/>
      <c r="AI618" s="7"/>
    </row>
    <row r="619" spans="1:35" hidden="1" x14ac:dyDescent="0.2">
      <c r="A619" s="5">
        <v>2022</v>
      </c>
      <c r="B619" s="2" t="s">
        <v>606</v>
      </c>
      <c r="C619" s="2" t="s">
        <v>739</v>
      </c>
      <c r="D619" s="2" t="s">
        <v>677</v>
      </c>
      <c r="F619" s="2">
        <v>0</v>
      </c>
      <c r="H619" s="2">
        <v>426571</v>
      </c>
      <c r="S619" s="2"/>
      <c r="T619" s="2"/>
      <c r="U619" s="2"/>
      <c r="V619" s="2"/>
      <c r="AB619" s="7"/>
      <c r="AC619" s="7"/>
      <c r="AD619" s="7"/>
      <c r="AE619" s="7"/>
      <c r="AF619" s="7"/>
      <c r="AG619" s="7"/>
      <c r="AH619" s="7"/>
      <c r="AI619" s="7"/>
    </row>
    <row r="620" spans="1:35" hidden="1" x14ac:dyDescent="0.2">
      <c r="A620" s="5">
        <v>2022</v>
      </c>
      <c r="B620" s="2" t="s">
        <v>606</v>
      </c>
      <c r="C620" s="2" t="s">
        <v>740</v>
      </c>
      <c r="D620" s="2" t="s">
        <v>677</v>
      </c>
      <c r="F620" s="2">
        <v>0</v>
      </c>
      <c r="H620" s="2">
        <v>383914</v>
      </c>
      <c r="S620" s="2"/>
      <c r="T620" s="2"/>
      <c r="U620" s="2"/>
      <c r="V620" s="2"/>
      <c r="AB620" s="7"/>
      <c r="AC620" s="7"/>
      <c r="AD620" s="7"/>
      <c r="AE620" s="7"/>
      <c r="AF620" s="7"/>
      <c r="AG620" s="7"/>
      <c r="AH620" s="7"/>
      <c r="AI620" s="7"/>
    </row>
    <row r="621" spans="1:35" hidden="1" x14ac:dyDescent="0.2">
      <c r="A621" s="5">
        <v>2022</v>
      </c>
      <c r="B621" s="2" t="s">
        <v>606</v>
      </c>
      <c r="C621" s="2" t="s">
        <v>741</v>
      </c>
      <c r="D621" s="2" t="s">
        <v>677</v>
      </c>
      <c r="F621" s="2">
        <v>0</v>
      </c>
      <c r="H621" s="2">
        <v>402873</v>
      </c>
      <c r="S621" s="2"/>
      <c r="T621" s="2"/>
      <c r="U621" s="2"/>
      <c r="V621" s="2"/>
      <c r="AB621" s="7"/>
      <c r="AC621" s="7"/>
      <c r="AD621" s="7"/>
      <c r="AE621" s="7"/>
      <c r="AF621" s="7"/>
      <c r="AG621" s="7"/>
      <c r="AH621" s="7"/>
      <c r="AI621" s="7"/>
    </row>
    <row r="622" spans="1:35" hidden="1" x14ac:dyDescent="0.2">
      <c r="A622" s="5">
        <v>2022</v>
      </c>
      <c r="B622" s="2" t="s">
        <v>724</v>
      </c>
      <c r="C622" s="2" t="s">
        <v>725</v>
      </c>
      <c r="D622" s="2" t="s">
        <v>678</v>
      </c>
      <c r="F622" s="2">
        <v>0</v>
      </c>
      <c r="S622" s="2"/>
      <c r="T622" s="2"/>
      <c r="U622" s="2"/>
      <c r="V622" s="2"/>
      <c r="AB622" s="7"/>
      <c r="AC622" s="7"/>
      <c r="AD622" s="7"/>
      <c r="AE622" s="7"/>
      <c r="AF622" s="7"/>
      <c r="AG622" s="7"/>
      <c r="AH622" s="7"/>
      <c r="AI622" s="7"/>
    </row>
    <row r="623" spans="1:35" hidden="1" x14ac:dyDescent="0.2">
      <c r="A623" s="5">
        <v>2022</v>
      </c>
      <c r="B623" s="2" t="s">
        <v>724</v>
      </c>
      <c r="C623" s="2" t="s">
        <v>726</v>
      </c>
      <c r="D623" s="2" t="s">
        <v>678</v>
      </c>
      <c r="F623" s="2">
        <v>0</v>
      </c>
      <c r="S623" s="2"/>
      <c r="T623" s="2"/>
      <c r="U623" s="2"/>
      <c r="V623" s="2"/>
      <c r="AB623" s="7"/>
      <c r="AC623" s="7"/>
      <c r="AD623" s="7"/>
      <c r="AE623" s="7"/>
      <c r="AF623" s="7"/>
      <c r="AG623" s="7"/>
      <c r="AH623" s="7"/>
      <c r="AI623" s="7"/>
    </row>
    <row r="624" spans="1:35" hidden="1" x14ac:dyDescent="0.2">
      <c r="A624" s="5">
        <v>2022</v>
      </c>
      <c r="B624" s="2" t="s">
        <v>724</v>
      </c>
      <c r="C624" s="2" t="s">
        <v>727</v>
      </c>
      <c r="D624" s="2" t="s">
        <v>678</v>
      </c>
      <c r="F624" s="2">
        <v>5113000</v>
      </c>
      <c r="S624" s="2"/>
      <c r="T624" s="2"/>
      <c r="U624" s="2"/>
      <c r="V624" s="2"/>
      <c r="AB624" s="7"/>
      <c r="AC624" s="7"/>
      <c r="AD624" s="7"/>
      <c r="AE624" s="7"/>
      <c r="AF624" s="7"/>
      <c r="AG624" s="7"/>
      <c r="AH624" s="7"/>
      <c r="AI624" s="7"/>
    </row>
    <row r="625" spans="1:35" hidden="1" x14ac:dyDescent="0.2">
      <c r="A625" s="5">
        <v>2022</v>
      </c>
      <c r="B625" s="2" t="s">
        <v>724</v>
      </c>
      <c r="C625" s="2" t="s">
        <v>728</v>
      </c>
      <c r="D625" s="2" t="s">
        <v>678</v>
      </c>
      <c r="F625" s="2">
        <v>0</v>
      </c>
      <c r="S625" s="2"/>
      <c r="T625" s="2"/>
      <c r="U625" s="2"/>
      <c r="V625" s="2"/>
      <c r="AB625" s="7"/>
      <c r="AC625" s="7"/>
      <c r="AD625" s="7"/>
      <c r="AE625" s="7"/>
      <c r="AF625" s="7"/>
      <c r="AG625" s="7"/>
      <c r="AH625" s="7"/>
      <c r="AI625" s="7"/>
    </row>
    <row r="626" spans="1:35" hidden="1" x14ac:dyDescent="0.2">
      <c r="A626" s="5">
        <v>2022</v>
      </c>
      <c r="B626" s="2" t="s">
        <v>724</v>
      </c>
      <c r="C626" s="2" t="s">
        <v>729</v>
      </c>
      <c r="D626" s="2" t="s">
        <v>678</v>
      </c>
      <c r="F626" s="2">
        <v>0</v>
      </c>
      <c r="S626" s="2"/>
      <c r="T626" s="2"/>
      <c r="U626" s="2"/>
      <c r="V626" s="2"/>
      <c r="AB626" s="7"/>
      <c r="AC626" s="7"/>
      <c r="AD626" s="7"/>
      <c r="AE626" s="7"/>
      <c r="AF626" s="7"/>
      <c r="AG626" s="7"/>
      <c r="AH626" s="7"/>
      <c r="AI626" s="7"/>
    </row>
    <row r="627" spans="1:35" hidden="1" x14ac:dyDescent="0.2">
      <c r="A627" s="5">
        <v>2022</v>
      </c>
      <c r="B627" s="2" t="s">
        <v>724</v>
      </c>
      <c r="C627" s="2" t="s">
        <v>348</v>
      </c>
      <c r="D627" s="2" t="s">
        <v>678</v>
      </c>
      <c r="F627" s="2">
        <v>0</v>
      </c>
      <c r="S627" s="2"/>
      <c r="T627" s="2"/>
      <c r="U627" s="2"/>
      <c r="V627" s="2"/>
      <c r="AB627" s="7"/>
      <c r="AC627" s="7"/>
      <c r="AD627" s="7"/>
      <c r="AE627" s="7"/>
      <c r="AF627" s="7"/>
      <c r="AG627" s="7"/>
      <c r="AH627" s="7"/>
      <c r="AI627" s="7"/>
    </row>
    <row r="628" spans="1:35" hidden="1" x14ac:dyDescent="0.2">
      <c r="A628" s="5">
        <v>2022</v>
      </c>
      <c r="B628" s="2" t="s">
        <v>724</v>
      </c>
      <c r="C628" s="2" t="s">
        <v>730</v>
      </c>
      <c r="D628" s="2" t="s">
        <v>678</v>
      </c>
      <c r="F628" s="2">
        <v>0</v>
      </c>
      <c r="S628" s="2"/>
      <c r="T628" s="2"/>
      <c r="U628" s="2"/>
      <c r="V628" s="2"/>
      <c r="AB628" s="7"/>
      <c r="AC628" s="7"/>
      <c r="AD628" s="7"/>
      <c r="AE628" s="7"/>
      <c r="AF628" s="7"/>
      <c r="AG628" s="7"/>
      <c r="AH628" s="7"/>
      <c r="AI628" s="7"/>
    </row>
    <row r="629" spans="1:35" hidden="1" x14ac:dyDescent="0.2">
      <c r="A629" s="5">
        <v>2022</v>
      </c>
      <c r="B629" s="2" t="s">
        <v>724</v>
      </c>
      <c r="C629" s="2" t="s">
        <v>731</v>
      </c>
      <c r="D629" s="2" t="s">
        <v>678</v>
      </c>
      <c r="F629" s="2">
        <v>0</v>
      </c>
      <c r="S629" s="2"/>
      <c r="T629" s="2"/>
      <c r="U629" s="2"/>
      <c r="V629" s="2"/>
      <c r="AB629" s="7"/>
      <c r="AC629" s="7"/>
      <c r="AD629" s="7"/>
      <c r="AE629" s="7"/>
      <c r="AF629" s="7"/>
      <c r="AG629" s="7"/>
      <c r="AH629" s="7"/>
      <c r="AI629" s="7"/>
    </row>
    <row r="630" spans="1:35" hidden="1" x14ac:dyDescent="0.2">
      <c r="A630" s="5">
        <v>2022</v>
      </c>
      <c r="B630" s="2" t="s">
        <v>724</v>
      </c>
      <c r="C630" s="2" t="s">
        <v>732</v>
      </c>
      <c r="D630" s="2" t="s">
        <v>678</v>
      </c>
      <c r="F630" s="2">
        <v>2961000</v>
      </c>
      <c r="S630" s="2"/>
      <c r="T630" s="2"/>
      <c r="U630" s="2"/>
      <c r="V630" s="2"/>
      <c r="AB630" s="7"/>
      <c r="AC630" s="7"/>
      <c r="AD630" s="7"/>
      <c r="AE630" s="7"/>
      <c r="AF630" s="7"/>
      <c r="AG630" s="7"/>
      <c r="AH630" s="7"/>
      <c r="AI630" s="7"/>
    </row>
    <row r="631" spans="1:35" hidden="1" x14ac:dyDescent="0.2">
      <c r="A631" s="5">
        <v>2022</v>
      </c>
      <c r="B631" s="2" t="s">
        <v>724</v>
      </c>
      <c r="C631" s="2" t="s">
        <v>733</v>
      </c>
      <c r="D631" s="2" t="s">
        <v>678</v>
      </c>
      <c r="F631" s="2">
        <v>0</v>
      </c>
      <c r="S631" s="2"/>
      <c r="T631" s="2"/>
      <c r="U631" s="2"/>
      <c r="V631" s="2"/>
      <c r="AB631" s="7"/>
      <c r="AC631" s="7"/>
      <c r="AD631" s="7"/>
      <c r="AE631" s="7"/>
      <c r="AF631" s="7"/>
      <c r="AG631" s="7"/>
      <c r="AH631" s="7"/>
      <c r="AI631" s="7"/>
    </row>
    <row r="632" spans="1:35" hidden="1" x14ac:dyDescent="0.2">
      <c r="A632" s="5">
        <v>2022</v>
      </c>
      <c r="B632" s="2" t="s">
        <v>724</v>
      </c>
      <c r="C632" s="2" t="s">
        <v>734</v>
      </c>
      <c r="D632" s="2" t="s">
        <v>678</v>
      </c>
      <c r="F632" s="2">
        <v>0</v>
      </c>
      <c r="S632" s="2"/>
      <c r="T632" s="2"/>
      <c r="U632" s="2"/>
      <c r="V632" s="2"/>
      <c r="AB632" s="7"/>
      <c r="AC632" s="7"/>
      <c r="AD632" s="7"/>
      <c r="AE632" s="7"/>
      <c r="AF632" s="7"/>
      <c r="AG632" s="7"/>
      <c r="AH632" s="7"/>
      <c r="AI632" s="7"/>
    </row>
    <row r="633" spans="1:35" hidden="1" x14ac:dyDescent="0.2">
      <c r="A633" s="5">
        <v>2022</v>
      </c>
      <c r="B633" s="2" t="s">
        <v>724</v>
      </c>
      <c r="C633" s="2" t="s">
        <v>735</v>
      </c>
      <c r="D633" s="2" t="s">
        <v>678</v>
      </c>
      <c r="F633" s="2">
        <v>4994750</v>
      </c>
      <c r="S633" s="2"/>
      <c r="T633" s="2"/>
      <c r="U633" s="2"/>
      <c r="V633" s="2"/>
      <c r="AB633" s="7"/>
      <c r="AC633" s="7"/>
      <c r="AD633" s="7"/>
      <c r="AE633" s="7"/>
      <c r="AF633" s="7"/>
      <c r="AG633" s="7"/>
      <c r="AH633" s="7"/>
      <c r="AI633" s="7"/>
    </row>
    <row r="634" spans="1:35" hidden="1" x14ac:dyDescent="0.2">
      <c r="A634" s="5">
        <v>2022</v>
      </c>
      <c r="B634" s="2" t="s">
        <v>724</v>
      </c>
      <c r="C634" s="2" t="s">
        <v>736</v>
      </c>
      <c r="D634" s="2" t="s">
        <v>678</v>
      </c>
      <c r="F634" s="2">
        <v>0</v>
      </c>
      <c r="S634" s="2"/>
      <c r="T634" s="2"/>
      <c r="U634" s="2"/>
      <c r="V634" s="2"/>
      <c r="AB634" s="7"/>
      <c r="AC634" s="7"/>
      <c r="AD634" s="7"/>
      <c r="AE634" s="7"/>
      <c r="AF634" s="7"/>
      <c r="AG634" s="7"/>
      <c r="AH634" s="7"/>
      <c r="AI634" s="7"/>
    </row>
    <row r="635" spans="1:35" hidden="1" x14ac:dyDescent="0.2">
      <c r="A635" s="5">
        <v>2022</v>
      </c>
      <c r="B635" s="2" t="s">
        <v>724</v>
      </c>
      <c r="C635" s="2" t="s">
        <v>737</v>
      </c>
      <c r="D635" s="2" t="s">
        <v>678</v>
      </c>
      <c r="F635" s="2">
        <v>0</v>
      </c>
      <c r="S635" s="2"/>
      <c r="T635" s="2"/>
      <c r="U635" s="2"/>
      <c r="V635" s="2"/>
      <c r="AB635" s="7"/>
      <c r="AC635" s="7"/>
      <c r="AD635" s="7"/>
      <c r="AE635" s="7"/>
      <c r="AF635" s="7"/>
      <c r="AG635" s="7"/>
      <c r="AH635" s="7"/>
      <c r="AI635" s="7"/>
    </row>
    <row r="636" spans="1:35" hidden="1" x14ac:dyDescent="0.2">
      <c r="A636" s="5">
        <v>2022</v>
      </c>
      <c r="B636" s="2" t="s">
        <v>606</v>
      </c>
      <c r="C636" s="2" t="s">
        <v>738</v>
      </c>
      <c r="D636" s="2" t="s">
        <v>678</v>
      </c>
      <c r="F636" s="2">
        <v>4743212</v>
      </c>
      <c r="S636" s="2"/>
      <c r="T636" s="2"/>
      <c r="U636" s="2"/>
      <c r="V636" s="2"/>
      <c r="AB636" s="7"/>
      <c r="AC636" s="7"/>
      <c r="AD636" s="7"/>
      <c r="AE636" s="7"/>
      <c r="AF636" s="7"/>
      <c r="AG636" s="7"/>
      <c r="AH636" s="7"/>
      <c r="AI636" s="7"/>
    </row>
    <row r="637" spans="1:35" hidden="1" x14ac:dyDescent="0.2">
      <c r="A637" s="5">
        <v>2022</v>
      </c>
      <c r="B637" s="2" t="s">
        <v>606</v>
      </c>
      <c r="C637" s="2" t="s">
        <v>606</v>
      </c>
      <c r="D637" s="2" t="s">
        <v>678</v>
      </c>
      <c r="F637" s="2">
        <v>4867659</v>
      </c>
      <c r="S637" s="2"/>
      <c r="T637" s="2"/>
      <c r="U637" s="2"/>
      <c r="V637" s="2"/>
      <c r="AB637" s="7"/>
      <c r="AC637" s="7"/>
      <c r="AD637" s="7"/>
      <c r="AE637" s="7"/>
      <c r="AF637" s="7"/>
      <c r="AG637" s="7"/>
      <c r="AH637" s="7"/>
      <c r="AI637" s="7"/>
    </row>
    <row r="638" spans="1:35" hidden="1" x14ac:dyDescent="0.2">
      <c r="A638" s="5">
        <v>2022</v>
      </c>
      <c r="B638" s="2" t="s">
        <v>606</v>
      </c>
      <c r="C638" s="2" t="s">
        <v>609</v>
      </c>
      <c r="D638" s="2" t="s">
        <v>678</v>
      </c>
      <c r="F638" s="2">
        <v>1256000</v>
      </c>
      <c r="S638" s="2"/>
      <c r="T638" s="2"/>
      <c r="U638" s="2"/>
      <c r="V638" s="2"/>
      <c r="AB638" s="7"/>
      <c r="AC638" s="7"/>
      <c r="AD638" s="7"/>
      <c r="AE638" s="7"/>
      <c r="AF638" s="7"/>
      <c r="AG638" s="7"/>
      <c r="AH638" s="7"/>
      <c r="AI638" s="7"/>
    </row>
    <row r="639" spans="1:35" hidden="1" x14ac:dyDescent="0.2">
      <c r="A639" s="5">
        <v>2022</v>
      </c>
      <c r="B639" s="2" t="s">
        <v>606</v>
      </c>
      <c r="C639" s="2" t="s">
        <v>739</v>
      </c>
      <c r="D639" s="2" t="s">
        <v>678</v>
      </c>
      <c r="F639" s="2">
        <v>4500750</v>
      </c>
      <c r="S639" s="2"/>
      <c r="T639" s="2"/>
      <c r="U639" s="2"/>
      <c r="V639" s="2"/>
      <c r="AB639" s="7"/>
      <c r="AC639" s="7"/>
      <c r="AD639" s="7"/>
      <c r="AE639" s="7"/>
      <c r="AF639" s="7"/>
      <c r="AG639" s="7"/>
      <c r="AH639" s="7"/>
      <c r="AI639" s="7"/>
    </row>
    <row r="640" spans="1:35" hidden="1" x14ac:dyDescent="0.2">
      <c r="A640" s="5">
        <v>2022</v>
      </c>
      <c r="B640" s="2" t="s">
        <v>606</v>
      </c>
      <c r="C640" s="2" t="s">
        <v>740</v>
      </c>
      <c r="D640" s="2" t="s">
        <v>678</v>
      </c>
      <c r="F640" s="2">
        <v>0</v>
      </c>
      <c r="S640" s="2"/>
      <c r="T640" s="2"/>
      <c r="U640" s="2"/>
      <c r="V640" s="2"/>
      <c r="AB640" s="7"/>
      <c r="AC640" s="7"/>
      <c r="AD640" s="7"/>
      <c r="AE640" s="7"/>
      <c r="AF640" s="7"/>
      <c r="AG640" s="7"/>
      <c r="AH640" s="7"/>
      <c r="AI640" s="7"/>
    </row>
    <row r="641" spans="1:35" hidden="1" x14ac:dyDescent="0.2">
      <c r="A641" s="5">
        <v>2022</v>
      </c>
      <c r="B641" s="2" t="s">
        <v>606</v>
      </c>
      <c r="C641" s="2" t="s">
        <v>741</v>
      </c>
      <c r="D641" s="2" t="s">
        <v>678</v>
      </c>
      <c r="F641" s="2">
        <v>3447000</v>
      </c>
      <c r="S641" s="2"/>
      <c r="T641" s="2"/>
      <c r="U641" s="2"/>
      <c r="V641" s="2"/>
      <c r="AB641" s="7"/>
      <c r="AC641" s="7"/>
      <c r="AD641" s="7"/>
      <c r="AE641" s="7"/>
      <c r="AF641" s="7"/>
      <c r="AG641" s="7"/>
      <c r="AH641" s="7"/>
      <c r="AI641" s="7"/>
    </row>
    <row r="642" spans="1:35" hidden="1" x14ac:dyDescent="0.2">
      <c r="A642" s="5">
        <v>2022</v>
      </c>
      <c r="B642" s="2" t="s">
        <v>724</v>
      </c>
      <c r="C642" s="2" t="s">
        <v>725</v>
      </c>
      <c r="D642" s="2" t="s">
        <v>679</v>
      </c>
      <c r="F642" s="2">
        <v>0</v>
      </c>
      <c r="H642" s="2">
        <v>0</v>
      </c>
      <c r="S642" s="2"/>
      <c r="T642" s="2"/>
      <c r="U642" s="2"/>
      <c r="V642" s="2"/>
      <c r="AB642" s="7"/>
      <c r="AC642" s="7"/>
      <c r="AD642" s="7"/>
      <c r="AE642" s="7"/>
      <c r="AF642" s="7"/>
      <c r="AG642" s="7"/>
      <c r="AH642" s="7"/>
      <c r="AI642" s="7"/>
    </row>
    <row r="643" spans="1:35" hidden="1" x14ac:dyDescent="0.2">
      <c r="A643" s="5">
        <v>2022</v>
      </c>
      <c r="B643" s="2" t="s">
        <v>724</v>
      </c>
      <c r="C643" s="2" t="s">
        <v>726</v>
      </c>
      <c r="D643" s="2" t="s">
        <v>679</v>
      </c>
      <c r="F643" s="2">
        <v>0</v>
      </c>
      <c r="H643" s="2">
        <v>0</v>
      </c>
      <c r="S643" s="2"/>
      <c r="T643" s="2"/>
      <c r="U643" s="2"/>
      <c r="V643" s="2"/>
      <c r="AB643" s="7"/>
      <c r="AC643" s="7"/>
      <c r="AD643" s="7"/>
      <c r="AE643" s="7"/>
      <c r="AF643" s="7"/>
      <c r="AG643" s="7"/>
      <c r="AH643" s="7"/>
      <c r="AI643" s="7"/>
    </row>
    <row r="644" spans="1:35" hidden="1" x14ac:dyDescent="0.2">
      <c r="A644" s="5">
        <v>2022</v>
      </c>
      <c r="B644" s="2" t="s">
        <v>724</v>
      </c>
      <c r="C644" s="2" t="s">
        <v>727</v>
      </c>
      <c r="D644" s="2" t="s">
        <v>679</v>
      </c>
      <c r="F644" s="2">
        <v>0</v>
      </c>
      <c r="H644" s="2">
        <v>0</v>
      </c>
      <c r="S644" s="2"/>
      <c r="T644" s="2"/>
      <c r="U644" s="2"/>
      <c r="V644" s="2"/>
      <c r="AB644" s="7"/>
      <c r="AC644" s="7"/>
      <c r="AD644" s="7"/>
      <c r="AE644" s="7"/>
      <c r="AF644" s="7"/>
      <c r="AG644" s="7"/>
      <c r="AH644" s="7"/>
      <c r="AI644" s="7"/>
    </row>
    <row r="645" spans="1:35" hidden="1" x14ac:dyDescent="0.2">
      <c r="A645" s="5">
        <v>2022</v>
      </c>
      <c r="B645" s="2" t="s">
        <v>724</v>
      </c>
      <c r="C645" s="2" t="s">
        <v>728</v>
      </c>
      <c r="D645" s="2" t="s">
        <v>679</v>
      </c>
      <c r="F645" s="2">
        <v>0</v>
      </c>
      <c r="H645" s="2">
        <v>0</v>
      </c>
      <c r="S645" s="2"/>
      <c r="T645" s="2"/>
      <c r="U645" s="2"/>
      <c r="V645" s="2"/>
      <c r="AB645" s="7"/>
      <c r="AC645" s="7"/>
      <c r="AD645" s="7"/>
      <c r="AE645" s="7"/>
      <c r="AF645" s="7"/>
      <c r="AG645" s="7"/>
      <c r="AH645" s="7"/>
      <c r="AI645" s="7"/>
    </row>
    <row r="646" spans="1:35" hidden="1" x14ac:dyDescent="0.2">
      <c r="A646" s="5">
        <v>2022</v>
      </c>
      <c r="B646" s="2" t="s">
        <v>724</v>
      </c>
      <c r="C646" s="2" t="s">
        <v>729</v>
      </c>
      <c r="D646" s="2" t="s">
        <v>679</v>
      </c>
      <c r="F646" s="2">
        <v>0</v>
      </c>
      <c r="H646" s="2">
        <v>0</v>
      </c>
      <c r="S646" s="2"/>
      <c r="T646" s="2"/>
      <c r="U646" s="2"/>
      <c r="V646" s="2"/>
      <c r="AB646" s="7"/>
      <c r="AC646" s="7"/>
      <c r="AD646" s="7"/>
      <c r="AE646" s="7"/>
      <c r="AF646" s="7"/>
      <c r="AG646" s="7"/>
      <c r="AH646" s="7"/>
      <c r="AI646" s="7"/>
    </row>
    <row r="647" spans="1:35" hidden="1" x14ac:dyDescent="0.2">
      <c r="A647" s="5">
        <v>2022</v>
      </c>
      <c r="B647" s="2" t="s">
        <v>724</v>
      </c>
      <c r="C647" s="2" t="s">
        <v>348</v>
      </c>
      <c r="D647" s="2" t="s">
        <v>679</v>
      </c>
      <c r="F647" s="2">
        <v>0</v>
      </c>
      <c r="H647" s="2">
        <v>0</v>
      </c>
      <c r="S647" s="2"/>
      <c r="T647" s="2"/>
      <c r="U647" s="2"/>
      <c r="V647" s="2"/>
      <c r="AB647" s="7"/>
      <c r="AC647" s="7"/>
      <c r="AD647" s="7"/>
      <c r="AE647" s="7"/>
      <c r="AF647" s="7"/>
      <c r="AG647" s="7"/>
      <c r="AH647" s="7"/>
      <c r="AI647" s="7"/>
    </row>
    <row r="648" spans="1:35" hidden="1" x14ac:dyDescent="0.2">
      <c r="A648" s="5">
        <v>2022</v>
      </c>
      <c r="B648" s="2" t="s">
        <v>724</v>
      </c>
      <c r="C648" s="2" t="s">
        <v>730</v>
      </c>
      <c r="D648" s="2" t="s">
        <v>679</v>
      </c>
      <c r="H648" s="2">
        <v>0</v>
      </c>
      <c r="S648" s="2"/>
      <c r="T648" s="2"/>
      <c r="U648" s="2"/>
      <c r="V648" s="2"/>
      <c r="AB648" s="7"/>
      <c r="AC648" s="7"/>
      <c r="AD648" s="7"/>
      <c r="AE648" s="7"/>
      <c r="AF648" s="7"/>
      <c r="AG648" s="7"/>
      <c r="AH648" s="7"/>
      <c r="AI648" s="7"/>
    </row>
    <row r="649" spans="1:35" hidden="1" x14ac:dyDescent="0.2">
      <c r="A649" s="5">
        <v>2022</v>
      </c>
      <c r="B649" s="2" t="s">
        <v>724</v>
      </c>
      <c r="C649" s="2" t="s">
        <v>731</v>
      </c>
      <c r="D649" s="2" t="s">
        <v>679</v>
      </c>
      <c r="F649" s="2">
        <v>0</v>
      </c>
      <c r="H649" s="2">
        <v>0</v>
      </c>
      <c r="S649" s="2"/>
      <c r="T649" s="2"/>
      <c r="U649" s="2"/>
      <c r="V649" s="2"/>
      <c r="AB649" s="7"/>
      <c r="AC649" s="7"/>
      <c r="AD649" s="7"/>
      <c r="AE649" s="7"/>
      <c r="AF649" s="7"/>
      <c r="AG649" s="7"/>
      <c r="AH649" s="7"/>
      <c r="AI649" s="7"/>
    </row>
    <row r="650" spans="1:35" hidden="1" x14ac:dyDescent="0.2">
      <c r="A650" s="5">
        <v>2022</v>
      </c>
      <c r="B650" s="2" t="s">
        <v>724</v>
      </c>
      <c r="C650" s="2" t="s">
        <v>732</v>
      </c>
      <c r="D650" s="2" t="s">
        <v>679</v>
      </c>
      <c r="F650" s="2">
        <v>0</v>
      </c>
      <c r="H650" s="2">
        <v>0</v>
      </c>
      <c r="S650" s="2"/>
      <c r="T650" s="2"/>
      <c r="U650" s="2"/>
      <c r="V650" s="2"/>
      <c r="AB650" s="7"/>
      <c r="AC650" s="7"/>
      <c r="AD650" s="7"/>
      <c r="AE650" s="7"/>
      <c r="AF650" s="7"/>
      <c r="AG650" s="7"/>
      <c r="AH650" s="7"/>
      <c r="AI650" s="7"/>
    </row>
    <row r="651" spans="1:35" hidden="1" x14ac:dyDescent="0.2">
      <c r="A651" s="5">
        <v>2022</v>
      </c>
      <c r="B651" s="2" t="s">
        <v>724</v>
      </c>
      <c r="C651" s="2" t="s">
        <v>733</v>
      </c>
      <c r="D651" s="2" t="s">
        <v>679</v>
      </c>
      <c r="F651" s="2">
        <v>0</v>
      </c>
      <c r="H651" s="2">
        <v>0</v>
      </c>
      <c r="S651" s="2"/>
      <c r="T651" s="2"/>
      <c r="U651" s="2"/>
      <c r="V651" s="2"/>
      <c r="AB651" s="7"/>
      <c r="AC651" s="7"/>
      <c r="AD651" s="7"/>
      <c r="AE651" s="7"/>
      <c r="AF651" s="7"/>
      <c r="AG651" s="7"/>
      <c r="AH651" s="7"/>
      <c r="AI651" s="7"/>
    </row>
    <row r="652" spans="1:35" hidden="1" x14ac:dyDescent="0.2">
      <c r="A652" s="5">
        <v>2022</v>
      </c>
      <c r="B652" s="2" t="s">
        <v>724</v>
      </c>
      <c r="C652" s="2" t="s">
        <v>734</v>
      </c>
      <c r="D652" s="2" t="s">
        <v>679</v>
      </c>
      <c r="F652" s="2">
        <v>0</v>
      </c>
      <c r="H652" s="2">
        <v>0</v>
      </c>
      <c r="S652" s="2"/>
      <c r="T652" s="2"/>
      <c r="U652" s="2"/>
      <c r="V652" s="2"/>
      <c r="AB652" s="7"/>
      <c r="AC652" s="7"/>
      <c r="AD652" s="7"/>
      <c r="AE652" s="7"/>
      <c r="AF652" s="7"/>
      <c r="AG652" s="7"/>
      <c r="AH652" s="7"/>
      <c r="AI652" s="7"/>
    </row>
    <row r="653" spans="1:35" hidden="1" x14ac:dyDescent="0.2">
      <c r="A653" s="5">
        <v>2022</v>
      </c>
      <c r="B653" s="2" t="s">
        <v>724</v>
      </c>
      <c r="C653" s="2" t="s">
        <v>735</v>
      </c>
      <c r="D653" s="2" t="s">
        <v>679</v>
      </c>
      <c r="F653" s="2">
        <v>0</v>
      </c>
      <c r="H653" s="2">
        <v>0</v>
      </c>
      <c r="S653" s="2"/>
      <c r="T653" s="2"/>
      <c r="U653" s="2"/>
      <c r="V653" s="2"/>
      <c r="AB653" s="7"/>
      <c r="AC653" s="7"/>
      <c r="AD653" s="7"/>
      <c r="AE653" s="7"/>
      <c r="AF653" s="7"/>
      <c r="AG653" s="7"/>
      <c r="AH653" s="7"/>
      <c r="AI653" s="7"/>
    </row>
    <row r="654" spans="1:35" hidden="1" x14ac:dyDescent="0.2">
      <c r="A654" s="5">
        <v>2022</v>
      </c>
      <c r="B654" s="2" t="s">
        <v>724</v>
      </c>
      <c r="C654" s="2" t="s">
        <v>736</v>
      </c>
      <c r="D654" s="2" t="s">
        <v>679</v>
      </c>
      <c r="F654" s="2">
        <v>0</v>
      </c>
      <c r="H654" s="2">
        <v>0</v>
      </c>
      <c r="S654" s="2"/>
      <c r="T654" s="2"/>
      <c r="U654" s="2"/>
      <c r="V654" s="2"/>
      <c r="AB654" s="7"/>
      <c r="AC654" s="7"/>
      <c r="AD654" s="7"/>
      <c r="AE654" s="7"/>
      <c r="AF654" s="7"/>
      <c r="AG654" s="7"/>
      <c r="AH654" s="7"/>
      <c r="AI654" s="7"/>
    </row>
    <row r="655" spans="1:35" hidden="1" x14ac:dyDescent="0.2">
      <c r="A655" s="5">
        <v>2022</v>
      </c>
      <c r="B655" s="2" t="s">
        <v>724</v>
      </c>
      <c r="C655" s="2" t="s">
        <v>737</v>
      </c>
      <c r="D655" s="2" t="s">
        <v>679</v>
      </c>
      <c r="F655" s="2">
        <v>0</v>
      </c>
      <c r="H655" s="2">
        <v>0</v>
      </c>
      <c r="S655" s="2"/>
      <c r="T655" s="2"/>
      <c r="U655" s="2"/>
      <c r="V655" s="2"/>
      <c r="AB655" s="7"/>
      <c r="AC655" s="7"/>
      <c r="AD655" s="7"/>
      <c r="AE655" s="7"/>
      <c r="AF655" s="7"/>
      <c r="AG655" s="7"/>
      <c r="AH655" s="7"/>
      <c r="AI655" s="7"/>
    </row>
    <row r="656" spans="1:35" hidden="1" x14ac:dyDescent="0.2">
      <c r="A656" s="5">
        <v>2022</v>
      </c>
      <c r="B656" s="2" t="s">
        <v>606</v>
      </c>
      <c r="C656" s="2" t="s">
        <v>738</v>
      </c>
      <c r="D656" s="2" t="s">
        <v>679</v>
      </c>
      <c r="F656" s="2">
        <v>0</v>
      </c>
      <c r="H656" s="2">
        <v>0</v>
      </c>
      <c r="S656" s="2"/>
      <c r="T656" s="2"/>
      <c r="U656" s="2"/>
      <c r="V656" s="2"/>
      <c r="AB656" s="7"/>
      <c r="AC656" s="7"/>
      <c r="AD656" s="7"/>
      <c r="AE656" s="7"/>
      <c r="AF656" s="7"/>
      <c r="AG656" s="7"/>
      <c r="AH656" s="7"/>
      <c r="AI656" s="7"/>
    </row>
    <row r="657" spans="1:35" hidden="1" x14ac:dyDescent="0.2">
      <c r="A657" s="5">
        <v>2022</v>
      </c>
      <c r="B657" s="2" t="s">
        <v>606</v>
      </c>
      <c r="C657" s="2" t="s">
        <v>606</v>
      </c>
      <c r="D657" s="2" t="s">
        <v>679</v>
      </c>
      <c r="F657" s="2">
        <v>0</v>
      </c>
      <c r="H657" s="2">
        <v>0</v>
      </c>
      <c r="S657" s="2"/>
      <c r="T657" s="2"/>
      <c r="U657" s="2"/>
      <c r="V657" s="2"/>
      <c r="AB657" s="7"/>
      <c r="AC657" s="7"/>
      <c r="AD657" s="7"/>
      <c r="AE657" s="7"/>
      <c r="AF657" s="7"/>
      <c r="AG657" s="7"/>
      <c r="AH657" s="7"/>
      <c r="AI657" s="7"/>
    </row>
    <row r="658" spans="1:35" hidden="1" x14ac:dyDescent="0.2">
      <c r="A658" s="5">
        <v>2022</v>
      </c>
      <c r="B658" s="2" t="s">
        <v>606</v>
      </c>
      <c r="C658" s="2" t="s">
        <v>609</v>
      </c>
      <c r="D658" s="2" t="s">
        <v>679</v>
      </c>
      <c r="F658" s="2">
        <v>0</v>
      </c>
      <c r="H658" s="2">
        <v>0</v>
      </c>
      <c r="S658" s="2"/>
      <c r="T658" s="2"/>
      <c r="U658" s="2"/>
      <c r="V658" s="2"/>
      <c r="AB658" s="7"/>
      <c r="AC658" s="7"/>
      <c r="AD658" s="7"/>
      <c r="AE658" s="7"/>
      <c r="AF658" s="7"/>
      <c r="AG658" s="7"/>
      <c r="AH658" s="7"/>
      <c r="AI658" s="7"/>
    </row>
    <row r="659" spans="1:35" hidden="1" x14ac:dyDescent="0.2">
      <c r="A659" s="5">
        <v>2022</v>
      </c>
      <c r="B659" s="2" t="s">
        <v>606</v>
      </c>
      <c r="C659" s="2" t="s">
        <v>739</v>
      </c>
      <c r="D659" s="2" t="s">
        <v>679</v>
      </c>
      <c r="F659" s="2">
        <v>0</v>
      </c>
      <c r="H659" s="2">
        <v>0</v>
      </c>
      <c r="S659" s="2"/>
      <c r="T659" s="2"/>
      <c r="U659" s="2"/>
      <c r="V659" s="2"/>
      <c r="AB659" s="7"/>
      <c r="AC659" s="7"/>
      <c r="AD659" s="7"/>
      <c r="AE659" s="7"/>
      <c r="AF659" s="7"/>
      <c r="AG659" s="7"/>
      <c r="AH659" s="7"/>
      <c r="AI659" s="7"/>
    </row>
    <row r="660" spans="1:35" hidden="1" x14ac:dyDescent="0.2">
      <c r="A660" s="5">
        <v>2022</v>
      </c>
      <c r="B660" s="2" t="s">
        <v>606</v>
      </c>
      <c r="C660" s="2" t="s">
        <v>740</v>
      </c>
      <c r="D660" s="2" t="s">
        <v>679</v>
      </c>
      <c r="F660" s="2">
        <v>0</v>
      </c>
      <c r="H660" s="2">
        <v>0</v>
      </c>
      <c r="S660" s="2"/>
      <c r="T660" s="2"/>
      <c r="U660" s="2"/>
      <c r="V660" s="2"/>
      <c r="AB660" s="7"/>
      <c r="AC660" s="7"/>
      <c r="AD660" s="7"/>
      <c r="AE660" s="7"/>
      <c r="AF660" s="7"/>
      <c r="AG660" s="7"/>
      <c r="AH660" s="7"/>
      <c r="AI660" s="7"/>
    </row>
    <row r="661" spans="1:35" hidden="1" x14ac:dyDescent="0.2">
      <c r="A661" s="5">
        <v>2022</v>
      </c>
      <c r="B661" s="2" t="s">
        <v>606</v>
      </c>
      <c r="C661" s="2" t="s">
        <v>741</v>
      </c>
      <c r="D661" s="2" t="s">
        <v>679</v>
      </c>
      <c r="F661" s="2">
        <v>0</v>
      </c>
      <c r="H661" s="2">
        <v>0</v>
      </c>
      <c r="S661" s="2"/>
      <c r="T661" s="2"/>
      <c r="U661" s="2"/>
      <c r="V661" s="2"/>
      <c r="AB661" s="7"/>
      <c r="AC661" s="7"/>
      <c r="AD661" s="7"/>
      <c r="AE661" s="7"/>
      <c r="AF661" s="7"/>
      <c r="AG661" s="7"/>
      <c r="AH661" s="7"/>
      <c r="AI661" s="7"/>
    </row>
    <row r="662" spans="1:35" hidden="1" x14ac:dyDescent="0.2">
      <c r="A662" s="5">
        <v>2022</v>
      </c>
      <c r="B662" s="2" t="s">
        <v>724</v>
      </c>
      <c r="C662" s="2" t="s">
        <v>725</v>
      </c>
      <c r="D662" s="2" t="s">
        <v>680</v>
      </c>
      <c r="E662" s="2">
        <v>14269039</v>
      </c>
      <c r="F662" s="2">
        <v>0</v>
      </c>
      <c r="H662" s="2">
        <v>0</v>
      </c>
      <c r="S662" s="2"/>
      <c r="T662" s="2"/>
      <c r="U662" s="2"/>
      <c r="V662" s="2"/>
      <c r="AB662" s="7"/>
      <c r="AC662" s="7"/>
      <c r="AD662" s="7"/>
      <c r="AE662" s="7"/>
      <c r="AF662" s="7"/>
      <c r="AG662" s="7"/>
      <c r="AH662" s="7"/>
      <c r="AI662" s="7"/>
    </row>
    <row r="663" spans="1:35" hidden="1" x14ac:dyDescent="0.2">
      <c r="A663" s="5">
        <v>2022</v>
      </c>
      <c r="B663" s="2" t="s">
        <v>724</v>
      </c>
      <c r="C663" s="2" t="s">
        <v>726</v>
      </c>
      <c r="D663" s="2" t="s">
        <v>680</v>
      </c>
      <c r="E663" s="2">
        <v>8931024</v>
      </c>
      <c r="F663" s="2">
        <v>1300000</v>
      </c>
      <c r="H663" s="2">
        <v>0</v>
      </c>
      <c r="S663" s="2"/>
      <c r="T663" s="2"/>
      <c r="U663" s="2"/>
      <c r="V663" s="2"/>
      <c r="AB663" s="7"/>
      <c r="AC663" s="7"/>
      <c r="AD663" s="7"/>
      <c r="AE663" s="7"/>
      <c r="AF663" s="7"/>
      <c r="AG663" s="7"/>
      <c r="AH663" s="7"/>
      <c r="AI663" s="7"/>
    </row>
    <row r="664" spans="1:35" hidden="1" x14ac:dyDescent="0.2">
      <c r="A664" s="5">
        <v>2022</v>
      </c>
      <c r="B664" s="2" t="s">
        <v>724</v>
      </c>
      <c r="C664" s="2" t="s">
        <v>727</v>
      </c>
      <c r="D664" s="2" t="s">
        <v>680</v>
      </c>
      <c r="E664" s="2">
        <v>16682099</v>
      </c>
      <c r="F664" s="2">
        <v>2100000</v>
      </c>
      <c r="H664" s="2">
        <v>0</v>
      </c>
      <c r="S664" s="2"/>
      <c r="T664" s="2"/>
      <c r="U664" s="2"/>
      <c r="V664" s="2"/>
      <c r="AB664" s="7"/>
      <c r="AC664" s="7"/>
      <c r="AD664" s="7"/>
      <c r="AE664" s="7"/>
      <c r="AF664" s="7"/>
      <c r="AG664" s="7"/>
      <c r="AH664" s="7"/>
      <c r="AI664" s="7"/>
    </row>
    <row r="665" spans="1:35" hidden="1" x14ac:dyDescent="0.2">
      <c r="A665" s="5">
        <v>2022</v>
      </c>
      <c r="B665" s="2" t="s">
        <v>724</v>
      </c>
      <c r="C665" s="2" t="s">
        <v>728</v>
      </c>
      <c r="D665" s="2" t="s">
        <v>680</v>
      </c>
      <c r="E665" s="2">
        <v>18295546</v>
      </c>
      <c r="F665" s="2">
        <v>0</v>
      </c>
      <c r="H665" s="2">
        <v>0</v>
      </c>
      <c r="S665" s="2"/>
      <c r="T665" s="2"/>
      <c r="U665" s="2"/>
      <c r="V665" s="2"/>
      <c r="AB665" s="7"/>
      <c r="AC665" s="7"/>
      <c r="AD665" s="7"/>
      <c r="AE665" s="7"/>
      <c r="AF665" s="7"/>
      <c r="AG665" s="7"/>
      <c r="AH665" s="7"/>
      <c r="AI665" s="7"/>
    </row>
    <row r="666" spans="1:35" hidden="1" x14ac:dyDescent="0.2">
      <c r="A666" s="5">
        <v>2022</v>
      </c>
      <c r="B666" s="2" t="s">
        <v>724</v>
      </c>
      <c r="C666" s="2" t="s">
        <v>729</v>
      </c>
      <c r="D666" s="2" t="s">
        <v>680</v>
      </c>
      <c r="E666" s="2">
        <v>11106579</v>
      </c>
      <c r="F666" s="2">
        <v>0</v>
      </c>
      <c r="H666" s="2">
        <v>0</v>
      </c>
      <c r="S666" s="2"/>
      <c r="T666" s="2"/>
      <c r="U666" s="2"/>
      <c r="V666" s="2"/>
      <c r="AB666" s="7"/>
      <c r="AC666" s="7"/>
      <c r="AD666" s="7"/>
      <c r="AE666" s="7"/>
      <c r="AF666" s="7"/>
      <c r="AG666" s="7"/>
      <c r="AH666" s="7"/>
      <c r="AI666" s="7"/>
    </row>
    <row r="667" spans="1:35" hidden="1" x14ac:dyDescent="0.2">
      <c r="A667" s="5">
        <v>2022</v>
      </c>
      <c r="B667" s="2" t="s">
        <v>724</v>
      </c>
      <c r="C667" s="2" t="s">
        <v>348</v>
      </c>
      <c r="D667" s="2" t="s">
        <v>680</v>
      </c>
      <c r="E667" s="2">
        <v>8660790</v>
      </c>
      <c r="F667" s="2">
        <v>0</v>
      </c>
      <c r="H667" s="2">
        <v>0</v>
      </c>
      <c r="S667" s="2"/>
      <c r="T667" s="2"/>
      <c r="U667" s="2"/>
      <c r="V667" s="2"/>
      <c r="AB667" s="7"/>
      <c r="AC667" s="7"/>
      <c r="AD667" s="7"/>
      <c r="AE667" s="7"/>
      <c r="AF667" s="7"/>
      <c r="AG667" s="7"/>
      <c r="AH667" s="7"/>
      <c r="AI667" s="7"/>
    </row>
    <row r="668" spans="1:35" hidden="1" x14ac:dyDescent="0.2">
      <c r="A668" s="5">
        <v>2022</v>
      </c>
      <c r="B668" s="2" t="s">
        <v>724</v>
      </c>
      <c r="C668" s="2" t="s">
        <v>730</v>
      </c>
      <c r="D668" s="2" t="s">
        <v>680</v>
      </c>
      <c r="E668" s="2">
        <v>9328795</v>
      </c>
      <c r="F668" s="2">
        <v>1300000</v>
      </c>
      <c r="H668" s="2">
        <v>0</v>
      </c>
      <c r="S668" s="2"/>
      <c r="T668" s="2"/>
      <c r="U668" s="2"/>
      <c r="V668" s="2"/>
      <c r="AB668" s="7"/>
      <c r="AC668" s="7"/>
      <c r="AD668" s="7"/>
      <c r="AE668" s="7"/>
      <c r="AF668" s="7"/>
      <c r="AG668" s="7"/>
      <c r="AH668" s="7"/>
      <c r="AI668" s="7"/>
    </row>
    <row r="669" spans="1:35" hidden="1" x14ac:dyDescent="0.2">
      <c r="A669" s="5">
        <v>2022</v>
      </c>
      <c r="B669" s="2" t="s">
        <v>724</v>
      </c>
      <c r="C669" s="2" t="s">
        <v>731</v>
      </c>
      <c r="D669" s="2" t="s">
        <v>680</v>
      </c>
      <c r="E669" s="2">
        <v>12083599</v>
      </c>
      <c r="F669" s="2">
        <v>0</v>
      </c>
      <c r="H669" s="2">
        <v>0</v>
      </c>
      <c r="S669" s="2"/>
      <c r="T669" s="2"/>
      <c r="U669" s="2"/>
      <c r="V669" s="2"/>
      <c r="AB669" s="7"/>
      <c r="AC669" s="7"/>
      <c r="AD669" s="7"/>
      <c r="AE669" s="7"/>
      <c r="AF669" s="7"/>
      <c r="AG669" s="7"/>
      <c r="AH669" s="7"/>
      <c r="AI669" s="7"/>
    </row>
    <row r="670" spans="1:35" hidden="1" x14ac:dyDescent="0.2">
      <c r="A670" s="5">
        <v>2022</v>
      </c>
      <c r="B670" s="2" t="s">
        <v>724</v>
      </c>
      <c r="C670" s="2" t="s">
        <v>732</v>
      </c>
      <c r="D670" s="2" t="s">
        <v>680</v>
      </c>
      <c r="E670" s="2">
        <v>9748325</v>
      </c>
      <c r="F670" s="2">
        <v>1300000</v>
      </c>
      <c r="H670" s="2">
        <v>0</v>
      </c>
      <c r="S670" s="2"/>
      <c r="T670" s="2"/>
      <c r="U670" s="2"/>
      <c r="V670" s="2"/>
      <c r="AB670" s="7"/>
      <c r="AC670" s="7"/>
      <c r="AD670" s="7"/>
      <c r="AE670" s="7"/>
      <c r="AF670" s="7"/>
      <c r="AG670" s="7"/>
      <c r="AH670" s="7"/>
      <c r="AI670" s="7"/>
    </row>
    <row r="671" spans="1:35" hidden="1" x14ac:dyDescent="0.2">
      <c r="A671" s="5">
        <v>2022</v>
      </c>
      <c r="B671" s="2" t="s">
        <v>724</v>
      </c>
      <c r="C671" s="2" t="s">
        <v>733</v>
      </c>
      <c r="D671" s="2" t="s">
        <v>680</v>
      </c>
      <c r="E671" s="2">
        <v>12136601</v>
      </c>
      <c r="F671" s="2">
        <v>0</v>
      </c>
      <c r="H671" s="2">
        <v>0</v>
      </c>
      <c r="S671" s="2"/>
      <c r="T671" s="2"/>
      <c r="U671" s="2"/>
      <c r="V671" s="2"/>
      <c r="AB671" s="7"/>
      <c r="AC671" s="7"/>
      <c r="AD671" s="7"/>
      <c r="AE671" s="7"/>
      <c r="AF671" s="7"/>
      <c r="AG671" s="7"/>
      <c r="AH671" s="7"/>
      <c r="AI671" s="7"/>
    </row>
    <row r="672" spans="1:35" hidden="1" x14ac:dyDescent="0.2">
      <c r="A672" s="5">
        <v>2022</v>
      </c>
      <c r="B672" s="2" t="s">
        <v>724</v>
      </c>
      <c r="C672" s="2" t="s">
        <v>734</v>
      </c>
      <c r="D672" s="2" t="s">
        <v>680</v>
      </c>
      <c r="E672" s="2">
        <v>10859305</v>
      </c>
      <c r="F672" s="2">
        <v>2665512</v>
      </c>
      <c r="H672" s="2">
        <v>0</v>
      </c>
      <c r="S672" s="2"/>
      <c r="T672" s="2"/>
      <c r="U672" s="2"/>
      <c r="V672" s="2"/>
      <c r="AB672" s="7"/>
      <c r="AC672" s="7"/>
      <c r="AD672" s="7"/>
      <c r="AE672" s="7"/>
      <c r="AF672" s="7"/>
      <c r="AG672" s="7"/>
      <c r="AH672" s="7"/>
      <c r="AI672" s="7"/>
    </row>
    <row r="673" spans="1:35" hidden="1" x14ac:dyDescent="0.2">
      <c r="A673" s="5">
        <v>2022</v>
      </c>
      <c r="B673" s="2" t="s">
        <v>724</v>
      </c>
      <c r="C673" s="2" t="s">
        <v>735</v>
      </c>
      <c r="D673" s="2" t="s">
        <v>680</v>
      </c>
      <c r="E673" s="2">
        <v>11883676</v>
      </c>
      <c r="F673" s="2">
        <v>2600000</v>
      </c>
      <c r="H673" s="2">
        <v>0</v>
      </c>
      <c r="S673" s="2"/>
      <c r="T673" s="2"/>
      <c r="U673" s="2"/>
      <c r="V673" s="2"/>
      <c r="AB673" s="7"/>
      <c r="AC673" s="7"/>
      <c r="AD673" s="7"/>
      <c r="AE673" s="7"/>
      <c r="AF673" s="7"/>
      <c r="AG673" s="7"/>
      <c r="AH673" s="7"/>
      <c r="AI673" s="7"/>
    </row>
    <row r="674" spans="1:35" hidden="1" x14ac:dyDescent="0.2">
      <c r="A674" s="5">
        <v>2022</v>
      </c>
      <c r="B674" s="2" t="s">
        <v>724</v>
      </c>
      <c r="C674" s="2" t="s">
        <v>736</v>
      </c>
      <c r="D674" s="2" t="s">
        <v>680</v>
      </c>
      <c r="E674" s="2">
        <v>8196449</v>
      </c>
      <c r="F674" s="2">
        <v>0</v>
      </c>
      <c r="H674" s="2">
        <v>0</v>
      </c>
      <c r="S674" s="2"/>
      <c r="T674" s="2"/>
      <c r="U674" s="2"/>
      <c r="V674" s="2"/>
      <c r="AB674" s="7"/>
      <c r="AC674" s="7"/>
      <c r="AD674" s="7"/>
      <c r="AE674" s="7"/>
      <c r="AF674" s="7"/>
      <c r="AG674" s="7"/>
      <c r="AH674" s="7"/>
      <c r="AI674" s="7"/>
    </row>
    <row r="675" spans="1:35" hidden="1" x14ac:dyDescent="0.2">
      <c r="A675" s="5">
        <v>2022</v>
      </c>
      <c r="B675" s="2" t="s">
        <v>724</v>
      </c>
      <c r="C675" s="2" t="s">
        <v>737</v>
      </c>
      <c r="D675" s="2" t="s">
        <v>680</v>
      </c>
      <c r="E675" s="2">
        <v>10896188</v>
      </c>
      <c r="F675" s="2">
        <v>0</v>
      </c>
      <c r="H675" s="2">
        <v>0</v>
      </c>
      <c r="S675" s="2"/>
      <c r="T675" s="2"/>
      <c r="U675" s="2"/>
      <c r="V675" s="2"/>
      <c r="AB675" s="7"/>
      <c r="AC675" s="7"/>
      <c r="AD675" s="7"/>
      <c r="AE675" s="7"/>
      <c r="AF675" s="7"/>
      <c r="AG675" s="7"/>
      <c r="AH675" s="7"/>
      <c r="AI675" s="7"/>
    </row>
    <row r="676" spans="1:35" hidden="1" x14ac:dyDescent="0.2">
      <c r="A676" s="5">
        <v>2022</v>
      </c>
      <c r="B676" s="2" t="s">
        <v>606</v>
      </c>
      <c r="C676" s="2" t="s">
        <v>738</v>
      </c>
      <c r="D676" s="2" t="s">
        <v>680</v>
      </c>
      <c r="E676" s="2">
        <v>12828839</v>
      </c>
      <c r="F676" s="2">
        <v>0</v>
      </c>
      <c r="H676" s="2">
        <v>0</v>
      </c>
      <c r="S676" s="2"/>
      <c r="T676" s="2"/>
      <c r="U676" s="2"/>
      <c r="V676" s="2"/>
      <c r="AB676" s="7"/>
      <c r="AC676" s="7"/>
      <c r="AD676" s="7"/>
      <c r="AE676" s="7"/>
      <c r="AF676" s="7"/>
      <c r="AG676" s="7"/>
      <c r="AH676" s="7"/>
      <c r="AI676" s="7"/>
    </row>
    <row r="677" spans="1:35" hidden="1" x14ac:dyDescent="0.2">
      <c r="A677" s="5">
        <v>2022</v>
      </c>
      <c r="B677" s="2" t="s">
        <v>606</v>
      </c>
      <c r="C677" s="2" t="s">
        <v>606</v>
      </c>
      <c r="D677" s="2" t="s">
        <v>680</v>
      </c>
      <c r="E677" s="2">
        <v>15343516</v>
      </c>
      <c r="F677" s="2">
        <v>0</v>
      </c>
      <c r="H677" s="2">
        <v>0</v>
      </c>
      <c r="S677" s="2"/>
      <c r="T677" s="2"/>
      <c r="U677" s="2"/>
      <c r="V677" s="2"/>
      <c r="AB677" s="7"/>
      <c r="AC677" s="7"/>
      <c r="AD677" s="7"/>
      <c r="AE677" s="7"/>
      <c r="AF677" s="7"/>
      <c r="AG677" s="7"/>
      <c r="AH677" s="7"/>
      <c r="AI677" s="7"/>
    </row>
    <row r="678" spans="1:35" hidden="1" x14ac:dyDescent="0.2">
      <c r="A678" s="5">
        <v>2022</v>
      </c>
      <c r="B678" s="2" t="s">
        <v>606</v>
      </c>
      <c r="C678" s="2" t="s">
        <v>609</v>
      </c>
      <c r="D678" s="2" t="s">
        <v>680</v>
      </c>
      <c r="E678" s="2">
        <v>6250949</v>
      </c>
      <c r="F678" s="2">
        <v>0</v>
      </c>
      <c r="H678" s="2">
        <v>0</v>
      </c>
      <c r="S678" s="2"/>
      <c r="T678" s="2"/>
      <c r="U678" s="2"/>
      <c r="V678" s="2"/>
      <c r="AB678" s="7"/>
      <c r="AC678" s="7"/>
      <c r="AD678" s="7"/>
      <c r="AE678" s="7"/>
      <c r="AF678" s="7"/>
      <c r="AG678" s="7"/>
      <c r="AH678" s="7"/>
      <c r="AI678" s="7"/>
    </row>
    <row r="679" spans="1:35" hidden="1" x14ac:dyDescent="0.2">
      <c r="A679" s="5">
        <v>2022</v>
      </c>
      <c r="B679" s="2" t="s">
        <v>606</v>
      </c>
      <c r="C679" s="2" t="s">
        <v>739</v>
      </c>
      <c r="D679" s="2" t="s">
        <v>680</v>
      </c>
      <c r="E679" s="2">
        <v>16623460</v>
      </c>
      <c r="F679" s="2">
        <v>0</v>
      </c>
      <c r="H679" s="2">
        <v>0</v>
      </c>
      <c r="S679" s="2"/>
      <c r="T679" s="2"/>
      <c r="U679" s="2"/>
      <c r="V679" s="2"/>
      <c r="AB679" s="7"/>
      <c r="AC679" s="7"/>
      <c r="AD679" s="7"/>
      <c r="AE679" s="7"/>
      <c r="AF679" s="7"/>
      <c r="AG679" s="7"/>
      <c r="AH679" s="7"/>
      <c r="AI679" s="7"/>
    </row>
    <row r="680" spans="1:35" hidden="1" x14ac:dyDescent="0.2">
      <c r="A680" s="5">
        <v>2022</v>
      </c>
      <c r="B680" s="2" t="s">
        <v>606</v>
      </c>
      <c r="C680" s="2" t="s">
        <v>740</v>
      </c>
      <c r="D680" s="2" t="s">
        <v>680</v>
      </c>
      <c r="E680" s="2">
        <v>13976239</v>
      </c>
      <c r="F680" s="2">
        <v>0</v>
      </c>
      <c r="H680" s="2">
        <v>0</v>
      </c>
      <c r="S680" s="2"/>
      <c r="T680" s="2"/>
      <c r="U680" s="2"/>
      <c r="V680" s="2"/>
      <c r="AB680" s="7"/>
      <c r="AC680" s="7"/>
      <c r="AD680" s="7"/>
      <c r="AE680" s="7"/>
      <c r="AF680" s="7"/>
      <c r="AG680" s="7"/>
      <c r="AH680" s="7"/>
      <c r="AI680" s="7"/>
    </row>
    <row r="681" spans="1:35" hidden="1" x14ac:dyDescent="0.2">
      <c r="A681" s="5">
        <v>2022</v>
      </c>
      <c r="B681" s="2" t="s">
        <v>606</v>
      </c>
      <c r="C681" s="2" t="s">
        <v>741</v>
      </c>
      <c r="D681" s="2" t="s">
        <v>680</v>
      </c>
      <c r="E681" s="2">
        <v>17681105</v>
      </c>
      <c r="F681" s="2">
        <v>0</v>
      </c>
      <c r="H681" s="2">
        <v>0</v>
      </c>
      <c r="S681" s="2"/>
      <c r="T681" s="2"/>
      <c r="U681" s="2"/>
      <c r="V681" s="2"/>
      <c r="AB681" s="7"/>
      <c r="AC681" s="7"/>
      <c r="AD681" s="7"/>
      <c r="AE681" s="7"/>
      <c r="AF681" s="7"/>
      <c r="AG681" s="7"/>
      <c r="AH681" s="7"/>
      <c r="AI681" s="7"/>
    </row>
    <row r="682" spans="1:35" hidden="1" x14ac:dyDescent="0.2">
      <c r="A682" s="5">
        <v>2022</v>
      </c>
      <c r="B682" s="2" t="s">
        <v>724</v>
      </c>
      <c r="C682" s="2" t="s">
        <v>725</v>
      </c>
      <c r="D682" s="2" t="s">
        <v>681</v>
      </c>
      <c r="H682" s="2">
        <v>0</v>
      </c>
      <c r="S682" s="2"/>
      <c r="T682" s="2"/>
      <c r="U682" s="2"/>
      <c r="V682" s="2"/>
      <c r="AB682" s="7"/>
      <c r="AC682" s="7"/>
      <c r="AD682" s="7"/>
      <c r="AE682" s="7"/>
      <c r="AF682" s="7"/>
      <c r="AG682" s="7"/>
      <c r="AH682" s="7"/>
      <c r="AI682" s="7"/>
    </row>
    <row r="683" spans="1:35" hidden="1" x14ac:dyDescent="0.2">
      <c r="A683" s="5">
        <v>2022</v>
      </c>
      <c r="B683" s="2" t="s">
        <v>724</v>
      </c>
      <c r="C683" s="2" t="s">
        <v>726</v>
      </c>
      <c r="D683" s="2" t="s">
        <v>681</v>
      </c>
      <c r="H683" s="2">
        <v>0</v>
      </c>
      <c r="S683" s="2"/>
      <c r="T683" s="2"/>
      <c r="U683" s="2"/>
      <c r="V683" s="2"/>
      <c r="AB683" s="7"/>
      <c r="AC683" s="7"/>
      <c r="AD683" s="7"/>
      <c r="AE683" s="7"/>
      <c r="AF683" s="7"/>
      <c r="AG683" s="7"/>
      <c r="AH683" s="7"/>
      <c r="AI683" s="7"/>
    </row>
    <row r="684" spans="1:35" hidden="1" x14ac:dyDescent="0.2">
      <c r="A684" s="5">
        <v>2022</v>
      </c>
      <c r="B684" s="2" t="s">
        <v>724</v>
      </c>
      <c r="C684" s="2" t="s">
        <v>727</v>
      </c>
      <c r="D684" s="2" t="s">
        <v>681</v>
      </c>
      <c r="H684" s="2">
        <v>0</v>
      </c>
      <c r="S684" s="2"/>
      <c r="T684" s="2"/>
      <c r="U684" s="2"/>
      <c r="V684" s="2"/>
      <c r="AB684" s="7"/>
      <c r="AC684" s="7"/>
      <c r="AD684" s="7"/>
      <c r="AE684" s="7"/>
      <c r="AF684" s="7"/>
      <c r="AG684" s="7"/>
      <c r="AH684" s="7"/>
      <c r="AI684" s="7"/>
    </row>
    <row r="685" spans="1:35" hidden="1" x14ac:dyDescent="0.2">
      <c r="A685" s="5">
        <v>2022</v>
      </c>
      <c r="B685" s="2" t="s">
        <v>724</v>
      </c>
      <c r="C685" s="2" t="s">
        <v>728</v>
      </c>
      <c r="D685" s="2" t="s">
        <v>681</v>
      </c>
      <c r="H685" s="2">
        <v>0</v>
      </c>
      <c r="S685" s="2"/>
      <c r="T685" s="2"/>
      <c r="U685" s="2"/>
      <c r="V685" s="2"/>
      <c r="AB685" s="7"/>
      <c r="AC685" s="7"/>
      <c r="AD685" s="7"/>
      <c r="AE685" s="7"/>
      <c r="AF685" s="7"/>
      <c r="AG685" s="7"/>
      <c r="AH685" s="7"/>
      <c r="AI685" s="7"/>
    </row>
    <row r="686" spans="1:35" hidden="1" x14ac:dyDescent="0.2">
      <c r="A686" s="5">
        <v>2022</v>
      </c>
      <c r="B686" s="2" t="s">
        <v>724</v>
      </c>
      <c r="C686" s="2" t="s">
        <v>729</v>
      </c>
      <c r="D686" s="2" t="s">
        <v>681</v>
      </c>
      <c r="H686" s="2">
        <v>700000</v>
      </c>
      <c r="S686" s="2"/>
      <c r="T686" s="2"/>
      <c r="U686" s="2"/>
      <c r="V686" s="2"/>
      <c r="AB686" s="7"/>
      <c r="AC686" s="7"/>
      <c r="AD686" s="7"/>
      <c r="AE686" s="7"/>
      <c r="AF686" s="7"/>
      <c r="AG686" s="7"/>
      <c r="AH686" s="7"/>
      <c r="AI686" s="7"/>
    </row>
    <row r="687" spans="1:35" hidden="1" x14ac:dyDescent="0.2">
      <c r="A687" s="5">
        <v>2022</v>
      </c>
      <c r="B687" s="2" t="s">
        <v>724</v>
      </c>
      <c r="C687" s="2" t="s">
        <v>348</v>
      </c>
      <c r="D687" s="2" t="s">
        <v>681</v>
      </c>
      <c r="H687" s="2">
        <v>0</v>
      </c>
      <c r="S687" s="2"/>
      <c r="T687" s="2"/>
      <c r="U687" s="2"/>
      <c r="V687" s="2"/>
      <c r="AB687" s="7"/>
      <c r="AC687" s="7"/>
      <c r="AD687" s="7"/>
      <c r="AE687" s="7"/>
      <c r="AF687" s="7"/>
      <c r="AG687" s="7"/>
      <c r="AH687" s="7"/>
      <c r="AI687" s="7"/>
    </row>
    <row r="688" spans="1:35" hidden="1" x14ac:dyDescent="0.2">
      <c r="A688" s="5">
        <v>2022</v>
      </c>
      <c r="B688" s="2" t="s">
        <v>724</v>
      </c>
      <c r="C688" s="2" t="s">
        <v>730</v>
      </c>
      <c r="D688" s="2" t="s">
        <v>681</v>
      </c>
      <c r="H688" s="2">
        <v>0</v>
      </c>
      <c r="S688" s="2"/>
      <c r="T688" s="2"/>
      <c r="U688" s="2"/>
      <c r="V688" s="2"/>
      <c r="AB688" s="7"/>
      <c r="AC688" s="7"/>
      <c r="AD688" s="7"/>
      <c r="AE688" s="7"/>
      <c r="AF688" s="7"/>
      <c r="AG688" s="7"/>
      <c r="AH688" s="7"/>
      <c r="AI688" s="7"/>
    </row>
    <row r="689" spans="1:35" hidden="1" x14ac:dyDescent="0.2">
      <c r="A689" s="5">
        <v>2022</v>
      </c>
      <c r="B689" s="2" t="s">
        <v>724</v>
      </c>
      <c r="C689" s="2" t="s">
        <v>731</v>
      </c>
      <c r="D689" s="2" t="s">
        <v>681</v>
      </c>
      <c r="H689" s="2">
        <v>0</v>
      </c>
      <c r="S689" s="2"/>
      <c r="T689" s="2"/>
      <c r="U689" s="2"/>
      <c r="V689" s="2"/>
      <c r="AB689" s="7"/>
      <c r="AC689" s="7"/>
      <c r="AD689" s="7"/>
      <c r="AE689" s="7"/>
      <c r="AF689" s="7"/>
      <c r="AG689" s="7"/>
      <c r="AH689" s="7"/>
      <c r="AI689" s="7"/>
    </row>
    <row r="690" spans="1:35" hidden="1" x14ac:dyDescent="0.2">
      <c r="A690" s="5">
        <v>2022</v>
      </c>
      <c r="B690" s="2" t="s">
        <v>724</v>
      </c>
      <c r="C690" s="2" t="s">
        <v>732</v>
      </c>
      <c r="D690" s="2" t="s">
        <v>681</v>
      </c>
      <c r="H690" s="2">
        <v>0</v>
      </c>
      <c r="S690" s="2"/>
      <c r="T690" s="2"/>
      <c r="U690" s="2"/>
      <c r="V690" s="2"/>
      <c r="AB690" s="7"/>
      <c r="AC690" s="7"/>
      <c r="AD690" s="7"/>
      <c r="AE690" s="7"/>
      <c r="AF690" s="7"/>
      <c r="AG690" s="7"/>
      <c r="AH690" s="7"/>
      <c r="AI690" s="7"/>
    </row>
    <row r="691" spans="1:35" hidden="1" x14ac:dyDescent="0.2">
      <c r="A691" s="5">
        <v>2022</v>
      </c>
      <c r="B691" s="2" t="s">
        <v>724</v>
      </c>
      <c r="C691" s="2" t="s">
        <v>733</v>
      </c>
      <c r="D691" s="2" t="s">
        <v>681</v>
      </c>
      <c r="H691" s="2">
        <v>0</v>
      </c>
      <c r="S691" s="2"/>
      <c r="T691" s="2"/>
      <c r="U691" s="2"/>
      <c r="V691" s="2"/>
      <c r="AB691" s="7"/>
      <c r="AC691" s="7"/>
      <c r="AD691" s="7"/>
      <c r="AE691" s="7"/>
      <c r="AF691" s="7"/>
      <c r="AG691" s="7"/>
      <c r="AH691" s="7"/>
      <c r="AI691" s="7"/>
    </row>
    <row r="692" spans="1:35" hidden="1" x14ac:dyDescent="0.2">
      <c r="A692" s="5">
        <v>2022</v>
      </c>
      <c r="B692" s="2" t="s">
        <v>724</v>
      </c>
      <c r="C692" s="2" t="s">
        <v>734</v>
      </c>
      <c r="D692" s="2" t="s">
        <v>681</v>
      </c>
      <c r="H692" s="2">
        <v>0</v>
      </c>
      <c r="S692" s="2"/>
      <c r="T692" s="2"/>
      <c r="U692" s="2"/>
      <c r="V692" s="2"/>
      <c r="AB692" s="7"/>
      <c r="AC692" s="7"/>
      <c r="AD692" s="7"/>
      <c r="AE692" s="7"/>
      <c r="AF692" s="7"/>
      <c r="AG692" s="7"/>
      <c r="AH692" s="7"/>
      <c r="AI692" s="7"/>
    </row>
    <row r="693" spans="1:35" hidden="1" x14ac:dyDescent="0.2">
      <c r="A693" s="5">
        <v>2022</v>
      </c>
      <c r="B693" s="2" t="s">
        <v>724</v>
      </c>
      <c r="C693" s="2" t="s">
        <v>735</v>
      </c>
      <c r="D693" s="2" t="s">
        <v>681</v>
      </c>
      <c r="H693" s="2">
        <v>0</v>
      </c>
      <c r="S693" s="2"/>
      <c r="T693" s="2"/>
      <c r="U693" s="2"/>
      <c r="V693" s="2"/>
      <c r="AB693" s="7"/>
      <c r="AC693" s="7"/>
      <c r="AD693" s="7"/>
      <c r="AE693" s="7"/>
      <c r="AF693" s="7"/>
      <c r="AG693" s="7"/>
      <c r="AH693" s="7"/>
      <c r="AI693" s="7"/>
    </row>
    <row r="694" spans="1:35" hidden="1" x14ac:dyDescent="0.2">
      <c r="A694" s="5">
        <v>2022</v>
      </c>
      <c r="B694" s="2" t="s">
        <v>724</v>
      </c>
      <c r="C694" s="2" t="s">
        <v>736</v>
      </c>
      <c r="D694" s="2" t="s">
        <v>681</v>
      </c>
      <c r="H694" s="2">
        <v>0</v>
      </c>
      <c r="S694" s="2"/>
      <c r="T694" s="2"/>
      <c r="U694" s="2"/>
      <c r="V694" s="2"/>
      <c r="AB694" s="7"/>
      <c r="AC694" s="7"/>
      <c r="AD694" s="7"/>
      <c r="AE694" s="7"/>
      <c r="AF694" s="7"/>
      <c r="AG694" s="7"/>
      <c r="AH694" s="7"/>
      <c r="AI694" s="7"/>
    </row>
    <row r="695" spans="1:35" hidden="1" x14ac:dyDescent="0.2">
      <c r="A695" s="5">
        <v>2022</v>
      </c>
      <c r="B695" s="2" t="s">
        <v>724</v>
      </c>
      <c r="C695" s="2" t="s">
        <v>737</v>
      </c>
      <c r="D695" s="2" t="s">
        <v>681</v>
      </c>
      <c r="H695" s="2">
        <v>0</v>
      </c>
      <c r="S695" s="2"/>
      <c r="T695" s="2"/>
      <c r="U695" s="2"/>
      <c r="V695" s="2"/>
      <c r="AB695" s="7"/>
      <c r="AC695" s="7"/>
      <c r="AD695" s="7"/>
      <c r="AE695" s="7"/>
      <c r="AF695" s="7"/>
      <c r="AG695" s="7"/>
      <c r="AH695" s="7"/>
      <c r="AI695" s="7"/>
    </row>
    <row r="696" spans="1:35" hidden="1" x14ac:dyDescent="0.2">
      <c r="A696" s="5">
        <v>2022</v>
      </c>
      <c r="B696" s="2" t="s">
        <v>606</v>
      </c>
      <c r="C696" s="2" t="s">
        <v>738</v>
      </c>
      <c r="D696" s="2" t="s">
        <v>681</v>
      </c>
      <c r="H696" s="2">
        <v>0</v>
      </c>
      <c r="S696" s="2"/>
      <c r="T696" s="2"/>
      <c r="U696" s="2"/>
      <c r="V696" s="2"/>
      <c r="AB696" s="7"/>
      <c r="AC696" s="7"/>
      <c r="AD696" s="7"/>
      <c r="AE696" s="7"/>
      <c r="AF696" s="7"/>
      <c r="AG696" s="7"/>
      <c r="AH696" s="7"/>
      <c r="AI696" s="7"/>
    </row>
    <row r="697" spans="1:35" hidden="1" x14ac:dyDescent="0.2">
      <c r="A697" s="5">
        <v>2022</v>
      </c>
      <c r="B697" s="2" t="s">
        <v>606</v>
      </c>
      <c r="C697" s="2" t="s">
        <v>606</v>
      </c>
      <c r="D697" s="2" t="s">
        <v>681</v>
      </c>
      <c r="H697" s="2">
        <v>0</v>
      </c>
      <c r="S697" s="2"/>
      <c r="T697" s="2"/>
      <c r="U697" s="2"/>
      <c r="V697" s="2"/>
      <c r="AB697" s="7"/>
      <c r="AC697" s="7"/>
      <c r="AD697" s="7"/>
      <c r="AE697" s="7"/>
      <c r="AF697" s="7"/>
      <c r="AG697" s="7"/>
      <c r="AH697" s="7"/>
      <c r="AI697" s="7"/>
    </row>
    <row r="698" spans="1:35" hidden="1" x14ac:dyDescent="0.2">
      <c r="A698" s="5">
        <v>2022</v>
      </c>
      <c r="B698" s="2" t="s">
        <v>606</v>
      </c>
      <c r="C698" s="2" t="s">
        <v>609</v>
      </c>
      <c r="D698" s="2" t="s">
        <v>681</v>
      </c>
      <c r="H698" s="2">
        <v>0</v>
      </c>
      <c r="S698" s="2"/>
      <c r="T698" s="2"/>
      <c r="U698" s="2"/>
      <c r="V698" s="2"/>
      <c r="AB698" s="7"/>
      <c r="AC698" s="7"/>
      <c r="AD698" s="7"/>
      <c r="AE698" s="7"/>
      <c r="AF698" s="7"/>
      <c r="AG698" s="7"/>
      <c r="AH698" s="7"/>
      <c r="AI698" s="7"/>
    </row>
    <row r="699" spans="1:35" hidden="1" x14ac:dyDescent="0.2">
      <c r="A699" s="5">
        <v>2022</v>
      </c>
      <c r="B699" s="2" t="s">
        <v>606</v>
      </c>
      <c r="C699" s="2" t="s">
        <v>739</v>
      </c>
      <c r="D699" s="2" t="s">
        <v>681</v>
      </c>
      <c r="H699" s="2">
        <v>0</v>
      </c>
      <c r="S699" s="2"/>
      <c r="T699" s="2"/>
      <c r="U699" s="2"/>
      <c r="V699" s="2"/>
      <c r="AB699" s="7"/>
      <c r="AC699" s="7"/>
      <c r="AD699" s="7"/>
      <c r="AE699" s="7"/>
      <c r="AF699" s="7"/>
      <c r="AG699" s="7"/>
      <c r="AH699" s="7"/>
      <c r="AI699" s="7"/>
    </row>
    <row r="700" spans="1:35" hidden="1" x14ac:dyDescent="0.2">
      <c r="A700" s="5">
        <v>2022</v>
      </c>
      <c r="B700" s="2" t="s">
        <v>606</v>
      </c>
      <c r="C700" s="2" t="s">
        <v>740</v>
      </c>
      <c r="D700" s="2" t="s">
        <v>681</v>
      </c>
      <c r="H700" s="2">
        <v>0</v>
      </c>
      <c r="S700" s="2"/>
      <c r="T700" s="2"/>
      <c r="U700" s="2"/>
      <c r="V700" s="2"/>
      <c r="AB700" s="7"/>
      <c r="AC700" s="7"/>
      <c r="AD700" s="7"/>
      <c r="AE700" s="7"/>
      <c r="AF700" s="7"/>
      <c r="AG700" s="7"/>
      <c r="AH700" s="7"/>
      <c r="AI700" s="7"/>
    </row>
    <row r="701" spans="1:35" hidden="1" x14ac:dyDescent="0.2">
      <c r="A701" s="5">
        <v>2022</v>
      </c>
      <c r="B701" s="2" t="s">
        <v>606</v>
      </c>
      <c r="C701" s="2" t="s">
        <v>741</v>
      </c>
      <c r="D701" s="2" t="s">
        <v>681</v>
      </c>
      <c r="H701" s="2">
        <v>0</v>
      </c>
      <c r="S701" s="2"/>
      <c r="T701" s="2"/>
      <c r="U701" s="2"/>
      <c r="V701" s="2"/>
      <c r="AB701" s="7"/>
      <c r="AC701" s="7"/>
      <c r="AD701" s="7"/>
      <c r="AE701" s="7"/>
      <c r="AF701" s="7"/>
      <c r="AG701" s="7"/>
      <c r="AH701" s="7"/>
      <c r="AI701" s="7"/>
    </row>
    <row r="702" spans="1:35" x14ac:dyDescent="0.2">
      <c r="Y702" s="24"/>
    </row>
  </sheetData>
  <phoneticPr fontId="5"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9C75F-BC90-4F9B-BCD9-66F882F27B09}">
  <dimension ref="A2:E18"/>
  <sheetViews>
    <sheetView workbookViewId="0">
      <selection activeCell="R265" sqref="R265"/>
    </sheetView>
  </sheetViews>
  <sheetFormatPr defaultRowHeight="15" x14ac:dyDescent="0.25"/>
  <cols>
    <col min="1" max="1" width="23.42578125" bestFit="1" customWidth="1"/>
    <col min="2" max="2" width="16.28515625" bestFit="1" customWidth="1"/>
    <col min="3" max="3" width="12.5703125" bestFit="1" customWidth="1"/>
    <col min="4" max="5" width="14.28515625" bestFit="1" customWidth="1"/>
    <col min="6" max="6" width="28.42578125" bestFit="1" customWidth="1"/>
    <col min="7" max="7" width="31.28515625" bestFit="1" customWidth="1"/>
    <col min="8" max="8" width="28.42578125" bestFit="1" customWidth="1"/>
    <col min="9" max="9" width="29" bestFit="1" customWidth="1"/>
    <col min="10" max="10" width="31.28515625" bestFit="1" customWidth="1"/>
    <col min="11" max="11" width="28.42578125" bestFit="1" customWidth="1"/>
    <col min="12" max="12" width="29" bestFit="1" customWidth="1"/>
    <col min="13" max="13" width="31.28515625" bestFit="1" customWidth="1"/>
  </cols>
  <sheetData>
    <row r="2" spans="1:5" x14ac:dyDescent="0.25">
      <c r="A2" s="8" t="s">
        <v>694</v>
      </c>
      <c r="B2" s="8" t="s">
        <v>708</v>
      </c>
    </row>
    <row r="3" spans="1:5" x14ac:dyDescent="0.25">
      <c r="A3" s="8" t="s">
        <v>692</v>
      </c>
      <c r="B3">
        <v>2020</v>
      </c>
      <c r="C3">
        <v>2021</v>
      </c>
      <c r="D3">
        <v>2022</v>
      </c>
      <c r="E3" t="s">
        <v>693</v>
      </c>
    </row>
    <row r="4" spans="1:5" x14ac:dyDescent="0.25">
      <c r="A4" s="9" t="s">
        <v>348</v>
      </c>
      <c r="B4" s="10">
        <v>48152388</v>
      </c>
      <c r="C4" s="10">
        <v>54924715</v>
      </c>
      <c r="D4" s="10">
        <v>57026773</v>
      </c>
      <c r="E4" s="10">
        <v>160103876</v>
      </c>
    </row>
    <row r="5" spans="1:5" x14ac:dyDescent="0.25">
      <c r="A5" s="9" t="s">
        <v>725</v>
      </c>
      <c r="B5" s="10">
        <v>45990780</v>
      </c>
      <c r="C5" s="10">
        <v>55557978</v>
      </c>
      <c r="D5" s="10">
        <v>83540162</v>
      </c>
      <c r="E5" s="10">
        <v>185088920</v>
      </c>
    </row>
    <row r="6" spans="1:5" x14ac:dyDescent="0.25">
      <c r="A6" s="9" t="s">
        <v>726</v>
      </c>
      <c r="B6" s="10">
        <v>62804694</v>
      </c>
      <c r="C6" s="10">
        <v>78409120</v>
      </c>
      <c r="D6" s="10">
        <v>90254881</v>
      </c>
      <c r="E6" s="10">
        <v>231468695</v>
      </c>
    </row>
    <row r="7" spans="1:5" x14ac:dyDescent="0.25">
      <c r="A7" s="9" t="s">
        <v>727</v>
      </c>
      <c r="B7" s="10">
        <v>107851337</v>
      </c>
      <c r="C7" s="10">
        <v>96900734</v>
      </c>
      <c r="D7" s="10">
        <v>145208172</v>
      </c>
      <c r="E7" s="10">
        <v>349960243</v>
      </c>
    </row>
    <row r="8" spans="1:5" x14ac:dyDescent="0.25">
      <c r="A8" s="9" t="s">
        <v>728</v>
      </c>
      <c r="B8" s="10">
        <v>132902759</v>
      </c>
      <c r="C8" s="10">
        <v>93847057</v>
      </c>
      <c r="D8" s="10">
        <v>112235300</v>
      </c>
      <c r="E8" s="10">
        <v>338985116</v>
      </c>
    </row>
    <row r="9" spans="1:5" x14ac:dyDescent="0.25">
      <c r="A9" s="9" t="s">
        <v>729</v>
      </c>
      <c r="B9" s="10">
        <v>51078878</v>
      </c>
      <c r="C9" s="10">
        <v>72764503</v>
      </c>
      <c r="D9" s="10">
        <v>79576738</v>
      </c>
      <c r="E9" s="10">
        <v>203420119</v>
      </c>
    </row>
    <row r="10" spans="1:5" x14ac:dyDescent="0.25">
      <c r="A10" s="9" t="s">
        <v>730</v>
      </c>
      <c r="B10" s="10">
        <v>44276609</v>
      </c>
      <c r="C10" s="10">
        <v>98495290</v>
      </c>
      <c r="D10" s="10">
        <v>87012914</v>
      </c>
      <c r="E10" s="10">
        <v>229784813</v>
      </c>
    </row>
    <row r="11" spans="1:5" x14ac:dyDescent="0.25">
      <c r="A11" s="9" t="s">
        <v>731</v>
      </c>
      <c r="B11" s="10">
        <v>81945560</v>
      </c>
      <c r="C11" s="10">
        <v>59044296</v>
      </c>
      <c r="D11" s="10">
        <v>79269644</v>
      </c>
      <c r="E11" s="10">
        <v>220259500</v>
      </c>
    </row>
    <row r="12" spans="1:5" x14ac:dyDescent="0.25">
      <c r="A12" s="9" t="s">
        <v>732</v>
      </c>
      <c r="B12" s="10">
        <v>24152310</v>
      </c>
      <c r="C12" s="10">
        <v>30033372</v>
      </c>
      <c r="D12" s="10">
        <v>53585092</v>
      </c>
      <c r="E12" s="10">
        <v>107770774</v>
      </c>
    </row>
    <row r="13" spans="1:5" x14ac:dyDescent="0.25">
      <c r="A13" s="9" t="s">
        <v>733</v>
      </c>
      <c r="B13" s="10">
        <v>63185258</v>
      </c>
      <c r="C13" s="10">
        <v>30716119</v>
      </c>
      <c r="D13" s="10">
        <v>71734677</v>
      </c>
      <c r="E13" s="10">
        <v>165636054</v>
      </c>
    </row>
    <row r="14" spans="1:5" x14ac:dyDescent="0.25">
      <c r="A14" s="9" t="s">
        <v>734</v>
      </c>
      <c r="B14" s="10">
        <v>63284385</v>
      </c>
      <c r="C14" s="10">
        <v>71061786</v>
      </c>
      <c r="D14" s="10">
        <v>90137035</v>
      </c>
      <c r="E14" s="10">
        <v>224483206</v>
      </c>
    </row>
    <row r="15" spans="1:5" x14ac:dyDescent="0.25">
      <c r="A15" s="9" t="s">
        <v>735</v>
      </c>
      <c r="B15" s="10">
        <v>60060640</v>
      </c>
      <c r="C15" s="10">
        <v>35375122</v>
      </c>
      <c r="D15" s="10">
        <v>67346505</v>
      </c>
      <c r="E15" s="10">
        <v>162782267</v>
      </c>
    </row>
    <row r="16" spans="1:5" x14ac:dyDescent="0.25">
      <c r="A16" s="9" t="s">
        <v>736</v>
      </c>
      <c r="B16" s="10">
        <v>42782756</v>
      </c>
      <c r="C16" s="10">
        <v>54813803</v>
      </c>
      <c r="D16" s="10">
        <v>65035132</v>
      </c>
      <c r="E16" s="10">
        <v>162631691</v>
      </c>
    </row>
    <row r="17" spans="1:5" x14ac:dyDescent="0.25">
      <c r="A17" s="9" t="s">
        <v>737</v>
      </c>
      <c r="B17" s="10">
        <v>47949931</v>
      </c>
      <c r="C17" s="10">
        <v>68527779</v>
      </c>
      <c r="D17" s="10">
        <v>55557477</v>
      </c>
      <c r="E17" s="10">
        <v>172035187</v>
      </c>
    </row>
    <row r="18" spans="1:5" x14ac:dyDescent="0.25">
      <c r="A18" s="9" t="s">
        <v>693</v>
      </c>
      <c r="B18" s="10">
        <v>876418285</v>
      </c>
      <c r="C18" s="10">
        <v>900471674</v>
      </c>
      <c r="D18" s="10">
        <v>1137520502</v>
      </c>
      <c r="E18" s="10">
        <v>2914410461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4FB6D-041A-4BD3-BAD4-84BA68ECE654}">
  <dimension ref="A2:E19"/>
  <sheetViews>
    <sheetView workbookViewId="0">
      <selection activeCell="C10" sqref="C10"/>
    </sheetView>
  </sheetViews>
  <sheetFormatPr defaultRowHeight="15" x14ac:dyDescent="0.25"/>
  <cols>
    <col min="1" max="1" width="26.28515625" bestFit="1" customWidth="1"/>
    <col min="2" max="2" width="16.28515625" bestFit="1" customWidth="1"/>
    <col min="3" max="5" width="12.57031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9"/>
    </row>
    <row r="3" spans="1:5" x14ac:dyDescent="0.25">
      <c r="A3" s="8" t="s">
        <v>695</v>
      </c>
      <c r="B3" s="8" t="s">
        <v>708</v>
      </c>
    </row>
    <row r="4" spans="1:5" x14ac:dyDescent="0.25">
      <c r="A4" s="8" t="s">
        <v>692</v>
      </c>
      <c r="B4">
        <v>2020</v>
      </c>
      <c r="C4">
        <v>2021</v>
      </c>
      <c r="D4">
        <v>2022</v>
      </c>
      <c r="E4" t="s">
        <v>693</v>
      </c>
    </row>
    <row r="5" spans="1:5" x14ac:dyDescent="0.25">
      <c r="A5" s="9" t="s">
        <v>348</v>
      </c>
      <c r="B5" s="10">
        <v>6949945</v>
      </c>
      <c r="C5" s="10">
        <v>11197725</v>
      </c>
      <c r="D5" s="10">
        <v>0</v>
      </c>
      <c r="E5" s="10">
        <v>18147670</v>
      </c>
    </row>
    <row r="6" spans="1:5" x14ac:dyDescent="0.25">
      <c r="A6" s="9" t="s">
        <v>725</v>
      </c>
      <c r="B6" s="10">
        <v>8694730</v>
      </c>
      <c r="C6" s="10">
        <v>14735282</v>
      </c>
      <c r="D6" s="10">
        <v>10303396</v>
      </c>
      <c r="E6" s="10">
        <v>33733408</v>
      </c>
    </row>
    <row r="7" spans="1:5" x14ac:dyDescent="0.25">
      <c r="A7" s="9" t="s">
        <v>726</v>
      </c>
      <c r="B7" s="10">
        <v>19769197</v>
      </c>
      <c r="C7" s="10">
        <v>12231011</v>
      </c>
      <c r="D7" s="10">
        <v>25952501</v>
      </c>
      <c r="E7" s="10">
        <v>57952709</v>
      </c>
    </row>
    <row r="8" spans="1:5" x14ac:dyDescent="0.25">
      <c r="A8" s="9" t="s">
        <v>727</v>
      </c>
      <c r="B8" s="10">
        <v>17325211</v>
      </c>
      <c r="C8" s="10">
        <v>45567041</v>
      </c>
      <c r="D8" s="10">
        <v>53096509</v>
      </c>
      <c r="E8" s="10">
        <v>115988761</v>
      </c>
    </row>
    <row r="9" spans="1:5" x14ac:dyDescent="0.25">
      <c r="A9" s="9" t="s">
        <v>728</v>
      </c>
      <c r="B9" s="10">
        <v>71566982</v>
      </c>
      <c r="C9" s="10">
        <v>143229313</v>
      </c>
      <c r="D9" s="10">
        <v>0</v>
      </c>
      <c r="E9" s="10">
        <v>214796295</v>
      </c>
    </row>
    <row r="10" spans="1:5" x14ac:dyDescent="0.25">
      <c r="A10" s="9" t="s">
        <v>729</v>
      </c>
      <c r="B10" s="10">
        <v>17711402</v>
      </c>
      <c r="C10" s="10">
        <v>56398964</v>
      </c>
      <c r="D10" s="10">
        <v>6901614</v>
      </c>
      <c r="E10" s="10">
        <v>81011980</v>
      </c>
    </row>
    <row r="11" spans="1:5" x14ac:dyDescent="0.25">
      <c r="A11" s="9" t="s">
        <v>730</v>
      </c>
      <c r="B11" s="10">
        <v>9224868</v>
      </c>
      <c r="C11" s="10">
        <v>9485279</v>
      </c>
      <c r="D11" s="10">
        <v>13796166</v>
      </c>
      <c r="E11" s="10">
        <v>32506313</v>
      </c>
    </row>
    <row r="12" spans="1:5" x14ac:dyDescent="0.25">
      <c r="A12" s="9" t="s">
        <v>731</v>
      </c>
      <c r="B12" s="10">
        <v>9928112</v>
      </c>
      <c r="C12" s="10">
        <v>25407647</v>
      </c>
      <c r="D12" s="10">
        <v>0</v>
      </c>
      <c r="E12" s="10">
        <v>35335759</v>
      </c>
    </row>
    <row r="13" spans="1:5" x14ac:dyDescent="0.25">
      <c r="A13" s="9" t="s">
        <v>732</v>
      </c>
      <c r="B13" s="10">
        <v>9673859</v>
      </c>
      <c r="C13" s="10">
        <v>11063058</v>
      </c>
      <c r="D13" s="10">
        <v>19619615</v>
      </c>
      <c r="E13" s="10">
        <v>40356532</v>
      </c>
    </row>
    <row r="14" spans="1:5" x14ac:dyDescent="0.25">
      <c r="A14" s="9" t="s">
        <v>733</v>
      </c>
      <c r="B14" s="10">
        <v>327615</v>
      </c>
      <c r="C14" s="10">
        <v>28051811</v>
      </c>
      <c r="D14" s="10">
        <v>0</v>
      </c>
      <c r="E14" s="10">
        <v>28379426</v>
      </c>
    </row>
    <row r="15" spans="1:5" x14ac:dyDescent="0.25">
      <c r="A15" s="9" t="s">
        <v>734</v>
      </c>
      <c r="B15" s="10">
        <v>15138259</v>
      </c>
      <c r="C15" s="10">
        <v>27587404</v>
      </c>
      <c r="D15" s="10">
        <v>14527617</v>
      </c>
      <c r="E15" s="10">
        <v>57253280</v>
      </c>
    </row>
    <row r="16" spans="1:5" x14ac:dyDescent="0.25">
      <c r="A16" s="9" t="s">
        <v>735</v>
      </c>
      <c r="B16" s="10">
        <v>9778649</v>
      </c>
      <c r="C16" s="10">
        <v>21715695</v>
      </c>
      <c r="D16" s="10">
        <v>35607044</v>
      </c>
      <c r="E16" s="10">
        <v>67101388</v>
      </c>
    </row>
    <row r="17" spans="1:5" x14ac:dyDescent="0.25">
      <c r="A17" s="9" t="s">
        <v>736</v>
      </c>
      <c r="B17" s="10">
        <v>3386005</v>
      </c>
      <c r="C17" s="10">
        <v>23432761</v>
      </c>
      <c r="D17" s="10">
        <v>17668215</v>
      </c>
      <c r="E17" s="10">
        <v>44486981</v>
      </c>
    </row>
    <row r="18" spans="1:5" x14ac:dyDescent="0.25">
      <c r="A18" s="9" t="s">
        <v>737</v>
      </c>
      <c r="B18" s="10">
        <v>4194544</v>
      </c>
      <c r="C18" s="10">
        <v>20583231</v>
      </c>
      <c r="D18" s="10">
        <v>0</v>
      </c>
      <c r="E18" s="10">
        <v>24777775</v>
      </c>
    </row>
    <row r="19" spans="1:5" x14ac:dyDescent="0.25">
      <c r="A19" s="9" t="s">
        <v>693</v>
      </c>
      <c r="B19" s="10">
        <v>203669378</v>
      </c>
      <c r="C19" s="10">
        <v>450686222</v>
      </c>
      <c r="D19" s="10">
        <v>197472677</v>
      </c>
      <c r="E19" s="10">
        <v>851828277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9028E-95A1-407A-89D5-50828D3536B5}">
  <dimension ref="A2:E19"/>
  <sheetViews>
    <sheetView workbookViewId="0">
      <selection activeCell="H12" sqref="H12"/>
    </sheetView>
  </sheetViews>
  <sheetFormatPr defaultRowHeight="15" x14ac:dyDescent="0.25"/>
  <cols>
    <col min="1" max="1" width="24" bestFit="1" customWidth="1"/>
    <col min="2" max="2" width="16.28515625" bestFit="1" customWidth="1"/>
    <col min="3" max="3" width="5.140625" bestFit="1" customWidth="1"/>
    <col min="4" max="4" width="5" bestFit="1" customWidth="1"/>
    <col min="5" max="5" width="11.57031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9"/>
    </row>
    <row r="3" spans="1:5" x14ac:dyDescent="0.25">
      <c r="A3" s="8" t="s">
        <v>696</v>
      </c>
      <c r="B3" s="8" t="s">
        <v>708</v>
      </c>
    </row>
    <row r="4" spans="1:5" x14ac:dyDescent="0.25">
      <c r="A4" s="8" t="s">
        <v>692</v>
      </c>
      <c r="B4">
        <v>2020</v>
      </c>
      <c r="C4">
        <v>2021</v>
      </c>
      <c r="D4">
        <v>2022</v>
      </c>
      <c r="E4" t="s">
        <v>693</v>
      </c>
    </row>
    <row r="5" spans="1:5" x14ac:dyDescent="0.25">
      <c r="A5" s="9" t="s">
        <v>348</v>
      </c>
      <c r="B5" s="10">
        <v>0</v>
      </c>
      <c r="C5" s="10">
        <v>0</v>
      </c>
      <c r="D5" s="10"/>
      <c r="E5" s="10">
        <v>0</v>
      </c>
    </row>
    <row r="6" spans="1:5" x14ac:dyDescent="0.25">
      <c r="A6" s="9" t="s">
        <v>725</v>
      </c>
      <c r="B6" s="10">
        <v>0</v>
      </c>
      <c r="C6" s="10">
        <v>0</v>
      </c>
      <c r="D6" s="10"/>
      <c r="E6" s="10">
        <v>0</v>
      </c>
    </row>
    <row r="7" spans="1:5" x14ac:dyDescent="0.25">
      <c r="A7" s="9" t="s">
        <v>726</v>
      </c>
      <c r="B7" s="10">
        <v>0</v>
      </c>
      <c r="C7" s="10">
        <v>0</v>
      </c>
      <c r="D7" s="10"/>
      <c r="E7" s="10">
        <v>0</v>
      </c>
    </row>
    <row r="8" spans="1:5" x14ac:dyDescent="0.25">
      <c r="A8" s="9" t="s">
        <v>727</v>
      </c>
      <c r="B8" s="10">
        <v>29867147</v>
      </c>
      <c r="C8" s="10">
        <v>0</v>
      </c>
      <c r="D8" s="10"/>
      <c r="E8" s="10">
        <v>29867147</v>
      </c>
    </row>
    <row r="9" spans="1:5" x14ac:dyDescent="0.25">
      <c r="A9" s="9" t="s">
        <v>728</v>
      </c>
      <c r="B9" s="10">
        <v>0</v>
      </c>
      <c r="C9" s="10">
        <v>0</v>
      </c>
      <c r="D9" s="10"/>
      <c r="E9" s="10">
        <v>0</v>
      </c>
    </row>
    <row r="10" spans="1:5" x14ac:dyDescent="0.25">
      <c r="A10" s="9" t="s">
        <v>729</v>
      </c>
      <c r="B10" s="10">
        <v>0</v>
      </c>
      <c r="C10" s="10">
        <v>0</v>
      </c>
      <c r="D10" s="10"/>
      <c r="E10" s="10">
        <v>0</v>
      </c>
    </row>
    <row r="11" spans="1:5" x14ac:dyDescent="0.25">
      <c r="A11" s="9" t="s">
        <v>730</v>
      </c>
      <c r="B11" s="10">
        <v>0</v>
      </c>
      <c r="C11" s="10">
        <v>0</v>
      </c>
      <c r="D11" s="10"/>
      <c r="E11" s="10">
        <v>0</v>
      </c>
    </row>
    <row r="12" spans="1:5" x14ac:dyDescent="0.25">
      <c r="A12" s="9" t="s">
        <v>731</v>
      </c>
      <c r="B12" s="10">
        <v>24387086</v>
      </c>
      <c r="C12" s="10">
        <v>0</v>
      </c>
      <c r="D12" s="10"/>
      <c r="E12" s="10">
        <v>24387086</v>
      </c>
    </row>
    <row r="13" spans="1:5" x14ac:dyDescent="0.25">
      <c r="A13" s="9" t="s">
        <v>732</v>
      </c>
      <c r="B13" s="10">
        <v>0</v>
      </c>
      <c r="C13" s="10">
        <v>0</v>
      </c>
      <c r="D13" s="10"/>
      <c r="E13" s="10">
        <v>0</v>
      </c>
    </row>
    <row r="14" spans="1:5" x14ac:dyDescent="0.25">
      <c r="A14" s="9" t="s">
        <v>733</v>
      </c>
      <c r="B14" s="10">
        <v>9535817</v>
      </c>
      <c r="C14" s="10">
        <v>0</v>
      </c>
      <c r="D14" s="10"/>
      <c r="E14" s="10">
        <v>9535817</v>
      </c>
    </row>
    <row r="15" spans="1:5" x14ac:dyDescent="0.25">
      <c r="A15" s="9" t="s">
        <v>734</v>
      </c>
      <c r="B15" s="10">
        <v>0</v>
      </c>
      <c r="C15" s="10">
        <v>0</v>
      </c>
      <c r="D15" s="10"/>
      <c r="E15" s="10">
        <v>0</v>
      </c>
    </row>
    <row r="16" spans="1:5" x14ac:dyDescent="0.25">
      <c r="A16" s="9" t="s">
        <v>735</v>
      </c>
      <c r="B16" s="10">
        <v>0</v>
      </c>
      <c r="C16" s="10">
        <v>0</v>
      </c>
      <c r="D16" s="10"/>
      <c r="E16" s="10">
        <v>0</v>
      </c>
    </row>
    <row r="17" spans="1:5" x14ac:dyDescent="0.25">
      <c r="A17" s="9" t="s">
        <v>736</v>
      </c>
      <c r="B17" s="10">
        <v>0</v>
      </c>
      <c r="C17" s="10">
        <v>0</v>
      </c>
      <c r="D17" s="10"/>
      <c r="E17" s="10">
        <v>0</v>
      </c>
    </row>
    <row r="18" spans="1:5" x14ac:dyDescent="0.25">
      <c r="A18" s="9" t="s">
        <v>737</v>
      </c>
      <c r="B18" s="10">
        <v>0</v>
      </c>
      <c r="C18" s="10">
        <v>0</v>
      </c>
      <c r="D18" s="10"/>
      <c r="E18" s="10">
        <v>0</v>
      </c>
    </row>
    <row r="19" spans="1:5" x14ac:dyDescent="0.25">
      <c r="A19" s="9" t="s">
        <v>693</v>
      </c>
      <c r="B19" s="10">
        <v>63790050</v>
      </c>
      <c r="C19" s="10">
        <v>0</v>
      </c>
      <c r="D19" s="10"/>
      <c r="E19" s="10">
        <v>63790050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3AF59-4A69-4783-B62B-7C3932DE0C4D}">
  <dimension ref="A2:E19"/>
  <sheetViews>
    <sheetView workbookViewId="0">
      <selection activeCell="G16" sqref="G15:G16"/>
    </sheetView>
  </sheetViews>
  <sheetFormatPr defaultRowHeight="15" x14ac:dyDescent="0.25"/>
  <cols>
    <col min="1" max="1" width="20.140625" bestFit="1" customWidth="1"/>
    <col min="2" max="2" width="16.28515625" bestFit="1" customWidth="1"/>
    <col min="3" max="5" width="14.285156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9"/>
    </row>
    <row r="3" spans="1:5" x14ac:dyDescent="0.25">
      <c r="A3" s="8" t="s">
        <v>697</v>
      </c>
      <c r="B3" s="8" t="s">
        <v>708</v>
      </c>
    </row>
    <row r="4" spans="1:5" x14ac:dyDescent="0.25">
      <c r="A4" s="8" t="s">
        <v>692</v>
      </c>
      <c r="B4">
        <v>2020</v>
      </c>
      <c r="C4">
        <v>2021</v>
      </c>
      <c r="D4">
        <v>2022</v>
      </c>
      <c r="E4" t="s">
        <v>693</v>
      </c>
    </row>
    <row r="5" spans="1:5" x14ac:dyDescent="0.25">
      <c r="A5" s="9" t="s">
        <v>348</v>
      </c>
      <c r="B5" s="10">
        <v>89375264</v>
      </c>
      <c r="C5" s="10">
        <v>98285863</v>
      </c>
      <c r="D5" s="10">
        <v>127991645</v>
      </c>
      <c r="E5" s="10">
        <v>315652772</v>
      </c>
    </row>
    <row r="6" spans="1:5" x14ac:dyDescent="0.25">
      <c r="A6" s="9" t="s">
        <v>725</v>
      </c>
      <c r="B6" s="10">
        <v>66480522</v>
      </c>
      <c r="C6" s="10">
        <v>77787451</v>
      </c>
      <c r="D6" s="10">
        <v>100593186</v>
      </c>
      <c r="E6" s="10">
        <v>244861159</v>
      </c>
    </row>
    <row r="7" spans="1:5" x14ac:dyDescent="0.25">
      <c r="A7" s="9" t="s">
        <v>726</v>
      </c>
      <c r="B7" s="10">
        <v>80136045</v>
      </c>
      <c r="C7" s="10">
        <v>96329415</v>
      </c>
      <c r="D7" s="10">
        <v>116454212</v>
      </c>
      <c r="E7" s="10">
        <v>292919672</v>
      </c>
    </row>
    <row r="8" spans="1:5" x14ac:dyDescent="0.25">
      <c r="A8" s="9" t="s">
        <v>727</v>
      </c>
      <c r="B8" s="10">
        <v>150646628</v>
      </c>
      <c r="C8" s="10">
        <v>185537201</v>
      </c>
      <c r="D8" s="10">
        <v>214010763</v>
      </c>
      <c r="E8" s="10">
        <v>550194592</v>
      </c>
    </row>
    <row r="9" spans="1:5" x14ac:dyDescent="0.25">
      <c r="A9" s="9" t="s">
        <v>728</v>
      </c>
      <c r="B9" s="10">
        <v>82995879</v>
      </c>
      <c r="C9" s="10">
        <v>87171510</v>
      </c>
      <c r="D9" s="10">
        <v>125455250</v>
      </c>
      <c r="E9" s="10">
        <v>295622639</v>
      </c>
    </row>
    <row r="10" spans="1:5" x14ac:dyDescent="0.25">
      <c r="A10" s="9" t="s">
        <v>729</v>
      </c>
      <c r="B10" s="10">
        <v>111119339</v>
      </c>
      <c r="C10" s="10">
        <v>121662727</v>
      </c>
      <c r="D10" s="10">
        <v>201902161</v>
      </c>
      <c r="E10" s="10">
        <v>434684227</v>
      </c>
    </row>
    <row r="11" spans="1:5" x14ac:dyDescent="0.25">
      <c r="A11" s="9" t="s">
        <v>730</v>
      </c>
      <c r="B11" s="10">
        <v>75791567</v>
      </c>
      <c r="C11" s="10">
        <v>96694452</v>
      </c>
      <c r="D11" s="10">
        <v>125334021</v>
      </c>
      <c r="E11" s="10">
        <v>297820040</v>
      </c>
    </row>
    <row r="12" spans="1:5" x14ac:dyDescent="0.25">
      <c r="A12" s="9" t="s">
        <v>731</v>
      </c>
      <c r="B12" s="10">
        <v>44920325</v>
      </c>
      <c r="C12" s="10">
        <v>51160836</v>
      </c>
      <c r="D12" s="10">
        <v>81713010</v>
      </c>
      <c r="E12" s="10">
        <v>177794171</v>
      </c>
    </row>
    <row r="13" spans="1:5" x14ac:dyDescent="0.25">
      <c r="A13" s="9" t="s">
        <v>732</v>
      </c>
      <c r="B13" s="10">
        <v>21709372</v>
      </c>
      <c r="C13" s="10">
        <v>26305949</v>
      </c>
      <c r="D13" s="10">
        <v>39666637</v>
      </c>
      <c r="E13" s="10">
        <v>87681958</v>
      </c>
    </row>
    <row r="14" spans="1:5" x14ac:dyDescent="0.25">
      <c r="A14" s="9" t="s">
        <v>733</v>
      </c>
      <c r="B14" s="10">
        <v>39127124</v>
      </c>
      <c r="C14" s="10">
        <v>48714749</v>
      </c>
      <c r="D14" s="10">
        <v>63080436</v>
      </c>
      <c r="E14" s="10">
        <v>150922309</v>
      </c>
    </row>
    <row r="15" spans="1:5" x14ac:dyDescent="0.25">
      <c r="A15" s="9" t="s">
        <v>734</v>
      </c>
      <c r="B15" s="10">
        <v>69109630</v>
      </c>
      <c r="C15" s="10">
        <v>82935953</v>
      </c>
      <c r="D15" s="10">
        <v>110486426</v>
      </c>
      <c r="E15" s="10">
        <v>262532009</v>
      </c>
    </row>
    <row r="16" spans="1:5" x14ac:dyDescent="0.25">
      <c r="A16" s="9" t="s">
        <v>735</v>
      </c>
      <c r="B16" s="10">
        <v>67805726</v>
      </c>
      <c r="C16" s="10">
        <v>82690917</v>
      </c>
      <c r="D16" s="10">
        <v>103400057</v>
      </c>
      <c r="E16" s="10">
        <v>253896700</v>
      </c>
    </row>
    <row r="17" spans="1:5" x14ac:dyDescent="0.25">
      <c r="A17" s="9" t="s">
        <v>736</v>
      </c>
      <c r="B17" s="10">
        <v>78017894</v>
      </c>
      <c r="C17" s="10">
        <v>77568579</v>
      </c>
      <c r="D17" s="10">
        <v>103130054</v>
      </c>
      <c r="E17" s="10">
        <v>258716527</v>
      </c>
    </row>
    <row r="18" spans="1:5" x14ac:dyDescent="0.25">
      <c r="A18" s="9" t="s">
        <v>737</v>
      </c>
      <c r="B18" s="10">
        <v>64777666</v>
      </c>
      <c r="C18" s="10">
        <v>75002288</v>
      </c>
      <c r="D18" s="10">
        <v>83866311</v>
      </c>
      <c r="E18" s="10">
        <v>223646265</v>
      </c>
    </row>
    <row r="19" spans="1:5" x14ac:dyDescent="0.25">
      <c r="A19" s="9" t="s">
        <v>693</v>
      </c>
      <c r="B19" s="10">
        <v>1042012981</v>
      </c>
      <c r="C19" s="10">
        <v>1207847890</v>
      </c>
      <c r="D19" s="10">
        <v>1597084169</v>
      </c>
      <c r="E19" s="10">
        <v>3846945040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B1916-3285-4819-B050-131BE5EE28F4}">
  <dimension ref="A1:E43"/>
  <sheetViews>
    <sheetView workbookViewId="0">
      <selection activeCell="D11" sqref="D11"/>
    </sheetView>
  </sheetViews>
  <sheetFormatPr defaultRowHeight="15" x14ac:dyDescent="0.25"/>
  <cols>
    <col min="1" max="1" width="18.5703125" bestFit="1" customWidth="1"/>
    <col min="2" max="2" width="16.28515625" style="11" bestFit="1" customWidth="1"/>
    <col min="3" max="4" width="14.28515625" bestFit="1" customWidth="1"/>
    <col min="5" max="5" width="15.28515625" bestFit="1" customWidth="1"/>
  </cols>
  <sheetData>
    <row r="1" spans="1:5" x14ac:dyDescent="0.25">
      <c r="B1"/>
    </row>
    <row r="2" spans="1:5" x14ac:dyDescent="0.25">
      <c r="B2"/>
    </row>
    <row r="3" spans="1:5" x14ac:dyDescent="0.25">
      <c r="A3" s="8" t="s">
        <v>698</v>
      </c>
      <c r="B3" s="8" t="s">
        <v>708</v>
      </c>
    </row>
    <row r="4" spans="1:5" x14ac:dyDescent="0.25">
      <c r="A4" s="8" t="s">
        <v>692</v>
      </c>
      <c r="B4">
        <v>2020</v>
      </c>
      <c r="C4">
        <v>2021</v>
      </c>
      <c r="D4">
        <v>2022</v>
      </c>
      <c r="E4" t="s">
        <v>693</v>
      </c>
    </row>
    <row r="5" spans="1:5" x14ac:dyDescent="0.25">
      <c r="A5" s="9" t="s">
        <v>348</v>
      </c>
      <c r="B5" s="10">
        <v>606015976</v>
      </c>
      <c r="C5" s="10">
        <v>612076136</v>
      </c>
      <c r="D5" s="10">
        <v>592472958</v>
      </c>
      <c r="E5" s="10">
        <v>1810565070</v>
      </c>
    </row>
    <row r="6" spans="1:5" x14ac:dyDescent="0.25">
      <c r="A6" s="9" t="s">
        <v>725</v>
      </c>
      <c r="B6" s="10">
        <v>527224632</v>
      </c>
      <c r="C6" s="10">
        <v>534162935</v>
      </c>
      <c r="D6" s="10">
        <v>517055110</v>
      </c>
      <c r="E6" s="10">
        <v>1578442677</v>
      </c>
    </row>
    <row r="7" spans="1:5" x14ac:dyDescent="0.25">
      <c r="A7" s="9" t="s">
        <v>726</v>
      </c>
      <c r="B7" s="10">
        <v>512512783</v>
      </c>
      <c r="C7" s="10">
        <v>517637911</v>
      </c>
      <c r="D7" s="10">
        <v>501624803</v>
      </c>
      <c r="E7" s="10">
        <v>1531775497</v>
      </c>
    </row>
    <row r="8" spans="1:5" x14ac:dyDescent="0.25">
      <c r="A8" s="9" t="s">
        <v>727</v>
      </c>
      <c r="B8" s="10">
        <v>795355088</v>
      </c>
      <c r="C8" s="10">
        <v>803694028</v>
      </c>
      <c r="D8" s="10">
        <v>778146334</v>
      </c>
      <c r="E8" s="10">
        <v>2377195450</v>
      </c>
    </row>
    <row r="9" spans="1:5" x14ac:dyDescent="0.25">
      <c r="A9" s="9" t="s">
        <v>728</v>
      </c>
      <c r="B9" s="10">
        <v>604341284</v>
      </c>
      <c r="C9" s="10">
        <v>612889225</v>
      </c>
      <c r="D9" s="10">
        <v>593355915</v>
      </c>
      <c r="E9" s="10">
        <v>1810586424</v>
      </c>
    </row>
    <row r="10" spans="1:5" x14ac:dyDescent="0.25">
      <c r="A10" s="9" t="s">
        <v>729</v>
      </c>
      <c r="B10" s="10">
        <v>772439994</v>
      </c>
      <c r="C10" s="10">
        <v>786123576</v>
      </c>
      <c r="D10" s="10">
        <v>761133294</v>
      </c>
      <c r="E10" s="10">
        <v>2319696864</v>
      </c>
    </row>
    <row r="11" spans="1:5" x14ac:dyDescent="0.25">
      <c r="A11" s="9" t="s">
        <v>730</v>
      </c>
      <c r="B11" s="10">
        <v>636084451</v>
      </c>
      <c r="C11" s="10">
        <v>646667846</v>
      </c>
      <c r="D11" s="10">
        <v>627676390</v>
      </c>
      <c r="E11" s="10">
        <v>1910428687</v>
      </c>
    </row>
    <row r="12" spans="1:5" x14ac:dyDescent="0.25">
      <c r="A12" s="9" t="s">
        <v>731</v>
      </c>
      <c r="B12" s="10">
        <v>567765658</v>
      </c>
      <c r="C12" s="10">
        <v>578163594</v>
      </c>
      <c r="D12" s="10">
        <v>560402241</v>
      </c>
      <c r="E12" s="10">
        <v>1706331493</v>
      </c>
    </row>
    <row r="13" spans="1:5" x14ac:dyDescent="0.25">
      <c r="A13" s="9" t="s">
        <v>732</v>
      </c>
      <c r="B13" s="10">
        <v>389882723</v>
      </c>
      <c r="C13" s="10">
        <v>394536235</v>
      </c>
      <c r="D13" s="10">
        <v>382001321</v>
      </c>
      <c r="E13" s="10">
        <v>1166420279</v>
      </c>
    </row>
    <row r="14" spans="1:5" x14ac:dyDescent="0.25">
      <c r="A14" s="9" t="s">
        <v>733</v>
      </c>
      <c r="B14" s="10">
        <v>427114478</v>
      </c>
      <c r="C14" s="10">
        <v>433340075</v>
      </c>
      <c r="D14" s="10">
        <v>420223849</v>
      </c>
      <c r="E14" s="10">
        <v>1280678402</v>
      </c>
    </row>
    <row r="15" spans="1:5" x14ac:dyDescent="0.25">
      <c r="A15" s="9" t="s">
        <v>734</v>
      </c>
      <c r="B15" s="10">
        <v>520224021</v>
      </c>
      <c r="C15" s="10">
        <v>527932477</v>
      </c>
      <c r="D15" s="10">
        <v>511464950</v>
      </c>
      <c r="E15" s="10">
        <v>1559621448</v>
      </c>
    </row>
    <row r="16" spans="1:5" x14ac:dyDescent="0.25">
      <c r="A16" s="9" t="s">
        <v>735</v>
      </c>
      <c r="B16" s="10">
        <v>524333062</v>
      </c>
      <c r="C16" s="10">
        <v>532104386</v>
      </c>
      <c r="D16" s="10">
        <v>515815678</v>
      </c>
      <c r="E16" s="10">
        <v>1572253126</v>
      </c>
    </row>
    <row r="17" spans="1:5" x14ac:dyDescent="0.25">
      <c r="A17" s="9" t="s">
        <v>736</v>
      </c>
      <c r="B17" s="10">
        <v>623153023</v>
      </c>
      <c r="C17" s="10">
        <v>635603443</v>
      </c>
      <c r="D17" s="10">
        <v>616067644</v>
      </c>
      <c r="E17" s="10">
        <v>1874824110</v>
      </c>
    </row>
    <row r="18" spans="1:5" x14ac:dyDescent="0.25">
      <c r="A18" s="9" t="s">
        <v>737</v>
      </c>
      <c r="B18" s="10">
        <v>445962799</v>
      </c>
      <c r="C18" s="10">
        <v>451549564</v>
      </c>
      <c r="D18" s="10">
        <v>437443208</v>
      </c>
      <c r="E18" s="10">
        <v>1334955571</v>
      </c>
    </row>
    <row r="19" spans="1:5" x14ac:dyDescent="0.25">
      <c r="A19" s="9" t="s">
        <v>693</v>
      </c>
      <c r="B19" s="10">
        <v>7952409972</v>
      </c>
      <c r="C19" s="10">
        <v>8066481431</v>
      </c>
      <c r="D19" s="10">
        <v>7814883695</v>
      </c>
      <c r="E19" s="10">
        <v>23833775098</v>
      </c>
    </row>
    <row r="20" spans="1:5" x14ac:dyDescent="0.25">
      <c r="B20"/>
    </row>
    <row r="21" spans="1:5" x14ac:dyDescent="0.25">
      <c r="B21"/>
    </row>
    <row r="22" spans="1:5" x14ac:dyDescent="0.25">
      <c r="B22"/>
    </row>
    <row r="23" spans="1:5" x14ac:dyDescent="0.25">
      <c r="B23"/>
    </row>
    <row r="24" spans="1:5" x14ac:dyDescent="0.25">
      <c r="B24"/>
    </row>
    <row r="25" spans="1:5" x14ac:dyDescent="0.25">
      <c r="B25"/>
    </row>
    <row r="26" spans="1:5" x14ac:dyDescent="0.25">
      <c r="B26"/>
    </row>
    <row r="27" spans="1:5" x14ac:dyDescent="0.25">
      <c r="B27"/>
    </row>
    <row r="28" spans="1:5" x14ac:dyDescent="0.25">
      <c r="B28"/>
    </row>
    <row r="29" spans="1:5" x14ac:dyDescent="0.25">
      <c r="B29"/>
    </row>
    <row r="30" spans="1:5" x14ac:dyDescent="0.25">
      <c r="B30"/>
    </row>
    <row r="31" spans="1:5" x14ac:dyDescent="0.25">
      <c r="B31"/>
    </row>
    <row r="32" spans="1:5"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2C1F6-E8CA-44BE-8AF6-8724BC242E76}">
  <dimension ref="A3:E48"/>
  <sheetViews>
    <sheetView workbookViewId="0">
      <selection activeCell="A5" sqref="A5"/>
    </sheetView>
  </sheetViews>
  <sheetFormatPr defaultRowHeight="15" x14ac:dyDescent="0.25"/>
  <cols>
    <col min="1" max="1" width="18.5703125" bestFit="1" customWidth="1"/>
    <col min="2" max="2" width="16.28515625" bestFit="1" customWidth="1"/>
    <col min="3" max="3" width="12.5703125" bestFit="1" customWidth="1"/>
    <col min="4" max="4" width="11.5703125" bestFit="1" customWidth="1"/>
    <col min="5" max="5" width="12.5703125" bestFit="1" customWidth="1"/>
  </cols>
  <sheetData>
    <row r="3" spans="1:5" x14ac:dyDescent="0.25">
      <c r="A3" s="8" t="s">
        <v>699</v>
      </c>
      <c r="B3" s="8" t="s">
        <v>708</v>
      </c>
    </row>
    <row r="4" spans="1:5" x14ac:dyDescent="0.25">
      <c r="A4" s="8" t="s">
        <v>692</v>
      </c>
      <c r="B4">
        <v>2020</v>
      </c>
      <c r="C4">
        <v>2021</v>
      </c>
      <c r="D4">
        <v>2022</v>
      </c>
      <c r="E4" t="s">
        <v>693</v>
      </c>
    </row>
    <row r="5" spans="1:5" x14ac:dyDescent="0.25">
      <c r="A5" s="9" t="s">
        <v>348</v>
      </c>
      <c r="B5" s="10">
        <v>39106283</v>
      </c>
      <c r="C5" s="10">
        <v>8305453</v>
      </c>
      <c r="D5" s="10">
        <v>7471798</v>
      </c>
      <c r="E5" s="10">
        <v>54883534</v>
      </c>
    </row>
    <row r="6" spans="1:5" x14ac:dyDescent="0.25">
      <c r="A6" s="9" t="s">
        <v>725</v>
      </c>
      <c r="B6" s="10">
        <v>41342400</v>
      </c>
      <c r="C6" s="10">
        <v>0</v>
      </c>
      <c r="D6" s="10">
        <v>3659236</v>
      </c>
      <c r="E6" s="10">
        <v>45001636</v>
      </c>
    </row>
    <row r="7" spans="1:5" x14ac:dyDescent="0.25">
      <c r="A7" s="9" t="s">
        <v>726</v>
      </c>
      <c r="B7" s="10">
        <v>32282463</v>
      </c>
      <c r="C7" s="10">
        <v>26028179</v>
      </c>
      <c r="D7" s="10">
        <v>2461865</v>
      </c>
      <c r="E7" s="10">
        <v>60772507</v>
      </c>
    </row>
    <row r="8" spans="1:5" x14ac:dyDescent="0.25">
      <c r="A8" s="9" t="s">
        <v>727</v>
      </c>
      <c r="B8" s="10">
        <v>23929721</v>
      </c>
      <c r="C8" s="10">
        <v>17867218</v>
      </c>
      <c r="D8" s="10">
        <v>1770863</v>
      </c>
      <c r="E8" s="10">
        <v>43567802</v>
      </c>
    </row>
    <row r="9" spans="1:5" x14ac:dyDescent="0.25">
      <c r="A9" s="9" t="s">
        <v>728</v>
      </c>
      <c r="B9" s="10">
        <v>43713291</v>
      </c>
      <c r="C9" s="10">
        <v>0</v>
      </c>
      <c r="D9" s="10">
        <v>13214332</v>
      </c>
      <c r="E9" s="10">
        <v>56927623</v>
      </c>
    </row>
    <row r="10" spans="1:5" x14ac:dyDescent="0.25">
      <c r="A10" s="9" t="s">
        <v>729</v>
      </c>
      <c r="B10" s="10">
        <v>12664573</v>
      </c>
      <c r="C10" s="10">
        <v>0</v>
      </c>
      <c r="D10" s="10">
        <v>0</v>
      </c>
      <c r="E10" s="10">
        <v>12664573</v>
      </c>
    </row>
    <row r="11" spans="1:5" x14ac:dyDescent="0.25">
      <c r="A11" s="9" t="s">
        <v>730</v>
      </c>
      <c r="B11" s="10">
        <v>10079243</v>
      </c>
      <c r="C11" s="10">
        <v>0</v>
      </c>
      <c r="D11" s="10">
        <v>1738575</v>
      </c>
      <c r="E11" s="10">
        <v>11817818</v>
      </c>
    </row>
    <row r="12" spans="1:5" x14ac:dyDescent="0.25">
      <c r="A12" s="9" t="s">
        <v>731</v>
      </c>
      <c r="B12" s="10">
        <v>0</v>
      </c>
      <c r="C12" s="10">
        <v>8806688</v>
      </c>
      <c r="D12" s="10">
        <v>9687181</v>
      </c>
      <c r="E12" s="10">
        <v>18493869</v>
      </c>
    </row>
    <row r="13" spans="1:5" x14ac:dyDescent="0.25">
      <c r="A13" s="9" t="s">
        <v>732</v>
      </c>
      <c r="B13" s="10">
        <v>27971515</v>
      </c>
      <c r="C13" s="10">
        <v>20617442</v>
      </c>
      <c r="D13" s="10">
        <v>2399568</v>
      </c>
      <c r="E13" s="10">
        <v>50988525</v>
      </c>
    </row>
    <row r="14" spans="1:5" x14ac:dyDescent="0.25">
      <c r="A14" s="9" t="s">
        <v>733</v>
      </c>
      <c r="B14" s="10">
        <v>39450605</v>
      </c>
      <c r="C14" s="10">
        <v>36683360</v>
      </c>
      <c r="D14" s="10">
        <v>0</v>
      </c>
      <c r="E14" s="10">
        <v>76133965</v>
      </c>
    </row>
    <row r="15" spans="1:5" x14ac:dyDescent="0.25">
      <c r="A15" s="9" t="s">
        <v>734</v>
      </c>
      <c r="B15" s="10">
        <v>23754342</v>
      </c>
      <c r="C15" s="10">
        <v>40134798</v>
      </c>
      <c r="D15" s="10">
        <v>3821039</v>
      </c>
      <c r="E15" s="10">
        <v>67710179</v>
      </c>
    </row>
    <row r="16" spans="1:5" x14ac:dyDescent="0.25">
      <c r="A16" s="9" t="s">
        <v>735</v>
      </c>
      <c r="B16" s="10">
        <v>27597284</v>
      </c>
      <c r="C16" s="10">
        <v>33207666</v>
      </c>
      <c r="D16" s="10">
        <v>6170065</v>
      </c>
      <c r="E16" s="10">
        <v>66975015</v>
      </c>
    </row>
    <row r="17" spans="1:5" x14ac:dyDescent="0.25">
      <c r="A17" s="9" t="s">
        <v>736</v>
      </c>
      <c r="B17" s="10">
        <v>18241319</v>
      </c>
      <c r="C17" s="10">
        <v>9865812</v>
      </c>
      <c r="D17" s="10">
        <v>3532010</v>
      </c>
      <c r="E17" s="10">
        <v>31639141</v>
      </c>
    </row>
    <row r="18" spans="1:5" x14ac:dyDescent="0.25">
      <c r="A18" s="9" t="s">
        <v>737</v>
      </c>
      <c r="B18" s="10">
        <v>19833223</v>
      </c>
      <c r="C18" s="10">
        <v>19753148</v>
      </c>
      <c r="D18" s="10">
        <v>4984971</v>
      </c>
      <c r="E18" s="10">
        <v>44571342</v>
      </c>
    </row>
    <row r="19" spans="1:5" x14ac:dyDescent="0.25">
      <c r="A19" s="9" t="s">
        <v>693</v>
      </c>
      <c r="B19" s="10">
        <v>359966262</v>
      </c>
      <c r="C19" s="10">
        <v>221269764</v>
      </c>
      <c r="D19" s="10">
        <v>60911503</v>
      </c>
      <c r="E19" s="10">
        <v>642147529</v>
      </c>
    </row>
    <row r="44" spans="2:2" x14ac:dyDescent="0.25">
      <c r="B44" s="11"/>
    </row>
    <row r="45" spans="2:2" x14ac:dyDescent="0.25">
      <c r="B45" s="11"/>
    </row>
    <row r="46" spans="2:2" x14ac:dyDescent="0.25">
      <c r="B46" s="11"/>
    </row>
    <row r="47" spans="2:2" x14ac:dyDescent="0.25">
      <c r="B47" s="11"/>
    </row>
    <row r="48" spans="2:2" x14ac:dyDescent="0.25">
      <c r="B48" s="1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F73A7-05E0-4CA5-84EE-D4EAAE9A1444}">
  <dimension ref="A3:E43"/>
  <sheetViews>
    <sheetView workbookViewId="0">
      <selection activeCell="B5" sqref="B5"/>
    </sheetView>
  </sheetViews>
  <sheetFormatPr defaultRowHeight="15" x14ac:dyDescent="0.25"/>
  <cols>
    <col min="1" max="1" width="18.5703125" bestFit="1" customWidth="1"/>
    <col min="2" max="2" width="16.28515625" style="11" bestFit="1" customWidth="1"/>
    <col min="3" max="5" width="14.28515625" bestFit="1" customWidth="1"/>
  </cols>
  <sheetData>
    <row r="3" spans="1:5" x14ac:dyDescent="0.25">
      <c r="A3" s="8" t="s">
        <v>700</v>
      </c>
      <c r="B3" s="8" t="s">
        <v>708</v>
      </c>
    </row>
    <row r="4" spans="1:5" x14ac:dyDescent="0.25">
      <c r="A4" s="8" t="s">
        <v>692</v>
      </c>
      <c r="B4">
        <v>2020</v>
      </c>
      <c r="C4">
        <v>2021</v>
      </c>
      <c r="D4">
        <v>2022</v>
      </c>
      <c r="E4" t="s">
        <v>693</v>
      </c>
    </row>
    <row r="5" spans="1:5" x14ac:dyDescent="0.25">
      <c r="A5" s="9" t="s">
        <v>348</v>
      </c>
      <c r="B5" s="10"/>
      <c r="C5" s="10">
        <v>0</v>
      </c>
      <c r="D5" s="10">
        <v>0</v>
      </c>
      <c r="E5" s="10">
        <v>0</v>
      </c>
    </row>
    <row r="6" spans="1:5" x14ac:dyDescent="0.25">
      <c r="A6" s="9" t="s">
        <v>725</v>
      </c>
      <c r="B6" s="10">
        <v>85232512</v>
      </c>
      <c r="C6" s="10">
        <v>87391541</v>
      </c>
      <c r="D6" s="10">
        <v>71563400</v>
      </c>
      <c r="E6" s="10">
        <v>244187453</v>
      </c>
    </row>
    <row r="7" spans="1:5" x14ac:dyDescent="0.25">
      <c r="A7" s="9" t="s">
        <v>726</v>
      </c>
      <c r="B7" s="10">
        <v>92744604</v>
      </c>
      <c r="C7" s="10">
        <v>94476699</v>
      </c>
      <c r="D7" s="10">
        <v>77474633</v>
      </c>
      <c r="E7" s="10">
        <v>264695936</v>
      </c>
    </row>
    <row r="8" spans="1:5" x14ac:dyDescent="0.25">
      <c r="A8" s="9" t="s">
        <v>727</v>
      </c>
      <c r="B8" s="10">
        <v>187949758</v>
      </c>
      <c r="C8" s="10">
        <v>191544301</v>
      </c>
      <c r="D8" s="10">
        <v>182029827</v>
      </c>
      <c r="E8" s="10">
        <v>561523886</v>
      </c>
    </row>
    <row r="9" spans="1:5" x14ac:dyDescent="0.25">
      <c r="A9" s="9" t="s">
        <v>728</v>
      </c>
      <c r="B9" s="10">
        <v>81588169</v>
      </c>
      <c r="C9" s="10">
        <v>85301333</v>
      </c>
      <c r="D9" s="10">
        <v>70631198</v>
      </c>
      <c r="E9" s="10">
        <v>237520700</v>
      </c>
    </row>
    <row r="10" spans="1:5" x14ac:dyDescent="0.25">
      <c r="A10" s="9" t="s">
        <v>729</v>
      </c>
      <c r="B10" s="10">
        <v>157999385</v>
      </c>
      <c r="C10" s="10">
        <v>162355206</v>
      </c>
      <c r="D10" s="10">
        <v>144196324</v>
      </c>
      <c r="E10" s="10">
        <v>464550915</v>
      </c>
    </row>
    <row r="11" spans="1:5" x14ac:dyDescent="0.25">
      <c r="A11" s="9" t="s">
        <v>730</v>
      </c>
      <c r="B11" s="10">
        <v>147441003</v>
      </c>
      <c r="C11" s="10">
        <v>150640826</v>
      </c>
      <c r="D11" s="10">
        <v>129610032</v>
      </c>
      <c r="E11" s="10">
        <v>427691861</v>
      </c>
    </row>
    <row r="12" spans="1:5" x14ac:dyDescent="0.25">
      <c r="A12" s="9" t="s">
        <v>731</v>
      </c>
      <c r="B12" s="10">
        <v>105935982</v>
      </c>
      <c r="C12" s="10">
        <v>111355806</v>
      </c>
      <c r="D12" s="10">
        <v>88601508</v>
      </c>
      <c r="E12" s="10">
        <v>305893296</v>
      </c>
    </row>
    <row r="13" spans="1:5" x14ac:dyDescent="0.25">
      <c r="A13" s="9" t="s">
        <v>732</v>
      </c>
      <c r="B13" s="10">
        <v>37450156</v>
      </c>
      <c r="C13" s="10">
        <v>39753175</v>
      </c>
      <c r="D13" s="10">
        <v>24979655</v>
      </c>
      <c r="E13" s="10">
        <v>102182986</v>
      </c>
    </row>
    <row r="14" spans="1:5" x14ac:dyDescent="0.25">
      <c r="A14" s="9" t="s">
        <v>733</v>
      </c>
      <c r="B14" s="10">
        <v>78880571</v>
      </c>
      <c r="C14" s="10">
        <v>80758472</v>
      </c>
      <c r="D14" s="10">
        <v>65720458</v>
      </c>
      <c r="E14" s="10">
        <v>225359501</v>
      </c>
    </row>
    <row r="15" spans="1:5" x14ac:dyDescent="0.25">
      <c r="A15" s="9" t="s">
        <v>734</v>
      </c>
      <c r="B15" s="10">
        <v>104021540</v>
      </c>
      <c r="C15" s="10">
        <v>106093349</v>
      </c>
      <c r="D15" s="10">
        <v>90715916</v>
      </c>
      <c r="E15" s="10">
        <v>300830805</v>
      </c>
    </row>
    <row r="16" spans="1:5" x14ac:dyDescent="0.25">
      <c r="A16" s="9" t="s">
        <v>735</v>
      </c>
      <c r="B16" s="10">
        <v>93915684</v>
      </c>
      <c r="C16" s="10">
        <v>96743984</v>
      </c>
      <c r="D16" s="10">
        <v>79514196</v>
      </c>
      <c r="E16" s="10">
        <v>270173864</v>
      </c>
    </row>
    <row r="17" spans="1:5" x14ac:dyDescent="0.25">
      <c r="A17" s="9" t="s">
        <v>736</v>
      </c>
      <c r="B17" s="10">
        <v>128210460</v>
      </c>
      <c r="C17" s="10">
        <v>133605766</v>
      </c>
      <c r="D17" s="10">
        <v>105612663</v>
      </c>
      <c r="E17" s="10">
        <v>367428889</v>
      </c>
    </row>
    <row r="18" spans="1:5" x14ac:dyDescent="0.25">
      <c r="A18" s="9" t="s">
        <v>737</v>
      </c>
      <c r="B18" s="10">
        <v>86215622</v>
      </c>
      <c r="C18" s="10">
        <v>86868818</v>
      </c>
      <c r="D18" s="10">
        <v>73795812</v>
      </c>
      <c r="E18" s="10">
        <v>246880252</v>
      </c>
    </row>
    <row r="19" spans="1:5" x14ac:dyDescent="0.25">
      <c r="A19" s="9" t="s">
        <v>693</v>
      </c>
      <c r="B19" s="10">
        <v>1387585446</v>
      </c>
      <c r="C19" s="10">
        <v>1426889276</v>
      </c>
      <c r="D19" s="10">
        <v>1204445622</v>
      </c>
      <c r="E19" s="10">
        <v>4018920344</v>
      </c>
    </row>
    <row r="20" spans="1:5" x14ac:dyDescent="0.25">
      <c r="B20"/>
    </row>
    <row r="21" spans="1:5" x14ac:dyDescent="0.25">
      <c r="B21"/>
    </row>
    <row r="22" spans="1:5" x14ac:dyDescent="0.25">
      <c r="B22"/>
    </row>
    <row r="23" spans="1:5" x14ac:dyDescent="0.25">
      <c r="B23"/>
    </row>
    <row r="24" spans="1:5" x14ac:dyDescent="0.25">
      <c r="B24"/>
    </row>
    <row r="25" spans="1:5" x14ac:dyDescent="0.25">
      <c r="B25"/>
    </row>
    <row r="26" spans="1:5" x14ac:dyDescent="0.25">
      <c r="B26"/>
    </row>
    <row r="27" spans="1:5" x14ac:dyDescent="0.25">
      <c r="B27"/>
    </row>
    <row r="28" spans="1:5" x14ac:dyDescent="0.25">
      <c r="B28"/>
    </row>
    <row r="29" spans="1:5" x14ac:dyDescent="0.25">
      <c r="B29"/>
    </row>
    <row r="30" spans="1:5" x14ac:dyDescent="0.25">
      <c r="B30"/>
    </row>
    <row r="31" spans="1:5" x14ac:dyDescent="0.25">
      <c r="B31"/>
    </row>
    <row r="32" spans="1:5"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Sheet1</vt:lpstr>
      <vt:lpstr>Kalteng Gorontalo</vt:lpstr>
      <vt:lpstr>DAK_Fisik_Reg</vt:lpstr>
      <vt:lpstr>DAK_Fisik_Pengsn</vt:lpstr>
      <vt:lpstr>DAK_Fisik_Afirm</vt:lpstr>
      <vt:lpstr>DAK_Non_Fisik</vt:lpstr>
      <vt:lpstr>DAU</vt:lpstr>
      <vt:lpstr>DID</vt:lpstr>
      <vt:lpstr>Dana_Desa</vt:lpstr>
      <vt:lpstr>DBH</vt:lpstr>
      <vt:lpstr>IPM</vt:lpstr>
      <vt:lpstr>Pengangguran</vt:lpstr>
      <vt:lpstr>Kemiskinan</vt:lpstr>
      <vt:lpstr>Pendidikan</vt:lpstr>
      <vt:lpstr>Sheet3</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hot2</dc:creator>
  <cp:lastModifiedBy>HP</cp:lastModifiedBy>
  <cp:lastPrinted>2022-08-25T10:38:19Z</cp:lastPrinted>
  <dcterms:created xsi:type="dcterms:W3CDTF">2022-07-06T01:20:31Z</dcterms:created>
  <dcterms:modified xsi:type="dcterms:W3CDTF">2022-08-30T09:11:26Z</dcterms:modified>
</cp:coreProperties>
</file>